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1.25\polo canario\"/>
    </mc:Choice>
  </mc:AlternateContent>
  <xr:revisionPtr revIDLastSave="0" documentId="13_ncr:1_{8DB117F3-BEDD-4C34-A55F-98D8C0DAC621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Datos identificativos" sheetId="1" r:id="rId1"/>
    <sheet name="Desviación gastos e ingresos" sheetId="2" r:id="rId2"/>
    <sheet name="Cuenta Justificativa" sheetId="3" r:id="rId3"/>
  </sheets>
  <definedNames>
    <definedName name="_xlnm.Print_Area" localSheetId="2">'Cuenta Justificativa'!$A$1:$K$339</definedName>
    <definedName name="_xlnm.Print_Area" localSheetId="0">'Datos identificativos'!$A$1:$G$34</definedName>
    <definedName name="_xlnm.Print_Area" localSheetId="1">'Desviación gastos e ingresos'!$A$1:$F$41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D19" i="2"/>
  <c r="K306" i="3"/>
  <c r="K307" i="3" s="1"/>
  <c r="J306" i="3"/>
  <c r="J307" i="3" s="1"/>
  <c r="I306" i="3"/>
  <c r="I307" i="3" s="1"/>
  <c r="A295" i="3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K289" i="3"/>
  <c r="J289" i="3"/>
  <c r="I289" i="3"/>
  <c r="A267" i="3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K260" i="3"/>
  <c r="K261" i="3" s="1"/>
  <c r="J260" i="3"/>
  <c r="J261" i="3" s="1"/>
  <c r="I260" i="3"/>
  <c r="I261" i="3" s="1"/>
  <c r="A249" i="3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K242" i="3"/>
  <c r="K243" i="3" s="1"/>
  <c r="J242" i="3"/>
  <c r="J243" i="3" s="1"/>
  <c r="I242" i="3"/>
  <c r="I243" i="3" s="1"/>
  <c r="A220" i="3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K213" i="3"/>
  <c r="K214" i="3" s="1"/>
  <c r="J213" i="3"/>
  <c r="J214" i="3" s="1"/>
  <c r="I213" i="3"/>
  <c r="I214" i="3" s="1"/>
  <c r="A191" i="3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I290" i="3" l="1"/>
  <c r="J290" i="3"/>
  <c r="K290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K337" i="3"/>
  <c r="J337" i="3"/>
  <c r="I337" i="3"/>
  <c r="A315" i="3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K184" i="3"/>
  <c r="J184" i="3"/>
  <c r="I184" i="3"/>
  <c r="A155" i="3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K151" i="3"/>
  <c r="J151" i="3"/>
  <c r="I151" i="3"/>
  <c r="A129" i="3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K121" i="3"/>
  <c r="J121" i="3"/>
  <c r="I121" i="3"/>
  <c r="K103" i="3"/>
  <c r="J103" i="3"/>
  <c r="I103" i="3"/>
  <c r="A92" i="3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K88" i="3"/>
  <c r="J88" i="3"/>
  <c r="I88" i="3"/>
  <c r="A77" i="3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K73" i="3"/>
  <c r="J73" i="3"/>
  <c r="I73" i="3"/>
  <c r="A62" i="3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K54" i="3"/>
  <c r="J54" i="3"/>
  <c r="I54" i="3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K28" i="3"/>
  <c r="J28" i="3"/>
  <c r="I28" i="3"/>
  <c r="C39" i="2"/>
  <c r="B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1" i="2"/>
  <c r="D20" i="2"/>
  <c r="D17" i="2"/>
  <c r="C16" i="2"/>
  <c r="B16" i="2"/>
  <c r="D16" i="2" s="1"/>
  <c r="D15" i="2"/>
  <c r="D14" i="2"/>
  <c r="C12" i="2"/>
  <c r="B12" i="2"/>
  <c r="D11" i="2"/>
  <c r="D10" i="2"/>
  <c r="D9" i="2"/>
  <c r="D8" i="2"/>
  <c r="C6" i="2"/>
  <c r="B6" i="2"/>
  <c r="D5" i="2"/>
  <c r="D4" i="2"/>
  <c r="K185" i="3" l="1"/>
  <c r="J122" i="3"/>
  <c r="C22" i="2"/>
  <c r="C40" i="2" s="1"/>
  <c r="B22" i="2"/>
  <c r="B40" i="2" s="1"/>
  <c r="I185" i="3"/>
  <c r="I122" i="3"/>
  <c r="K122" i="3"/>
  <c r="I55" i="3"/>
  <c r="J185" i="3"/>
  <c r="J55" i="3"/>
  <c r="K55" i="3"/>
  <c r="D12" i="2"/>
  <c r="D6" i="2"/>
  <c r="J310" i="3" l="1"/>
  <c r="J339" i="3" s="1"/>
  <c r="K310" i="3"/>
  <c r="K339" i="3" s="1"/>
  <c r="I310" i="3"/>
  <c r="I339" i="3" s="1"/>
  <c r="D22" i="2"/>
</calcChain>
</file>

<file path=xl/sharedStrings.xml><?xml version="1.0" encoding="utf-8"?>
<sst xmlns="http://schemas.openxmlformats.org/spreadsheetml/2006/main" count="634" uniqueCount="74">
  <si>
    <t xml:space="preserve">DATOS A CUMPLIMENTAR POR LA ENTIDAD </t>
  </si>
  <si>
    <t xml:space="preserve">EXPEDIENTE: </t>
  </si>
  <si>
    <t>DATOS DE LA PROMOTORA</t>
  </si>
  <si>
    <t>NIF:</t>
  </si>
  <si>
    <t>Razón social:</t>
  </si>
  <si>
    <t>DATOS DE LA PERSONA REPRESENTANTE (EN SU CASO)</t>
  </si>
  <si>
    <t>Tipo de documento:</t>
  </si>
  <si>
    <t>Documento:</t>
  </si>
  <si>
    <t>Nombre:</t>
  </si>
  <si>
    <t>Primer apellido:</t>
  </si>
  <si>
    <t>Segundo apellido:</t>
  </si>
  <si>
    <t>En calidad de:</t>
  </si>
  <si>
    <t>CONCEPTO</t>
  </si>
  <si>
    <t>PRESUPUESTO (Anexo IV)</t>
  </si>
  <si>
    <t>GASTO EJECUTADO</t>
  </si>
  <si>
    <t xml:space="preserve">DIFERENCIA  </t>
  </si>
  <si>
    <t>1. Gastos en infraestructura para la celebración del evento</t>
  </si>
  <si>
    <t xml:space="preserve">                                Total Presupuesto de Patrocinio</t>
  </si>
  <si>
    <t xml:space="preserve">                                                               Total Otros gastos</t>
  </si>
  <si>
    <t>COSTE TOTAL</t>
  </si>
  <si>
    <t xml:space="preserve">                                                               Total Concepto 1</t>
  </si>
  <si>
    <t>1. GASTOS EN INFRAESTRUCTURA PARA LA CELEBRACIÓN DEL EVENTO</t>
  </si>
  <si>
    <t>Nº</t>
  </si>
  <si>
    <t xml:space="preserve">Número factura </t>
  </si>
  <si>
    <t>Fecha factura</t>
  </si>
  <si>
    <t>Forma de pago</t>
  </si>
  <si>
    <t>Fecha de pago</t>
  </si>
  <si>
    <t>Proveedor</t>
  </si>
  <si>
    <t>CIF / NIF proveedor</t>
  </si>
  <si>
    <t xml:space="preserve">Concepto factura </t>
  </si>
  <si>
    <t xml:space="preserve">Importe bruto </t>
  </si>
  <si>
    <t>Impuesto soportado (IGIC / IVA)</t>
  </si>
  <si>
    <t>Importe total de la factura</t>
  </si>
  <si>
    <t xml:space="preserve"> </t>
  </si>
  <si>
    <t>Total</t>
  </si>
  <si>
    <t>TOTAL CONCEPTO 1</t>
  </si>
  <si>
    <t>TOTAL CONCEPTO 2</t>
  </si>
  <si>
    <t>TOTAL CONCEPTO 3</t>
  </si>
  <si>
    <t>TOTAL CONCEPTO 4</t>
  </si>
  <si>
    <t>TOTAL CONCEPTO 5</t>
  </si>
  <si>
    <t>1.1. Gastos de alquiler de espacios y equipamiento técnico</t>
  </si>
  <si>
    <t>1.2. Gastos de servicios técnicos y profesionales</t>
  </si>
  <si>
    <t>3. DESPLAZAMIENTOS Y ALOJAMIENTOS</t>
  </si>
  <si>
    <t>3.1 Gastos de desplazamiento en medios de transporte colectivo en clase turista, económica o similar</t>
  </si>
  <si>
    <t>3.1. Gastos de desplazamiento en medios de transporte colectivo en clase turista, económica o similar</t>
  </si>
  <si>
    <t>3.2. Gastos de alojamiento</t>
  </si>
  <si>
    <t>2.1. Gastos de contratación de agentes de prensa y de comunicación</t>
  </si>
  <si>
    <t>2.3. Gastos de contratación de personal técnico, alquiler de espacio y material técnico para acciones de prensa y comunicación</t>
  </si>
  <si>
    <t>2.4. Gastos de campañas publicitarias</t>
  </si>
  <si>
    <t>5.1. CUOTAS DEL EMPRESARIO AUTÓNOMO RELACIONADA CON EL EVENTO Y LA ACTIVIDAD</t>
  </si>
  <si>
    <t>TOTAL CONCEPTO 6</t>
  </si>
  <si>
    <t>OTROS GASTOS DEL EVENTO HASTA EL COSTE TOTAL</t>
  </si>
  <si>
    <t>TOTAL CONCEPTO 5.1</t>
  </si>
  <si>
    <t>TOTAL CONCEPTO 8</t>
  </si>
  <si>
    <t>2. Comunicación y publicidad</t>
  </si>
  <si>
    <t xml:space="preserve">3. Desplazamientos y alojamientos </t>
  </si>
  <si>
    <t xml:space="preserve">                                                            Total Concepto 2</t>
  </si>
  <si>
    <t xml:space="preserve">                                                            Total Concepto 3</t>
  </si>
  <si>
    <t xml:space="preserve"> Otros gastos del evento (hasta el coste total)</t>
  </si>
  <si>
    <t>2.2. Gastos de diseño y producicón de materiales de difusión y publicitarios</t>
  </si>
  <si>
    <t>4. Gastos de producción del proyecto</t>
  </si>
  <si>
    <r>
      <rPr>
        <b/>
        <sz val="11"/>
        <color rgb="FF000000"/>
        <rFont val="Times New Roman"/>
        <family val="1"/>
      </rPr>
      <t>5.1 Cuotas del empresario autónomo relacionada con el evento y la actividad</t>
    </r>
    <r>
      <rPr>
        <sz val="11"/>
        <color rgb="FF000000"/>
        <rFont val="Times New Roman"/>
        <family val="1"/>
      </rPr>
      <t xml:space="preserve"> </t>
    </r>
  </si>
  <si>
    <t>2. COMUNICACIÓN, PRENSA, PROMOCIÓN Y PUBLICIDAD</t>
  </si>
  <si>
    <t>4. GASTOS DE PRODUCCIÓN DEL PROYECTO</t>
  </si>
  <si>
    <t xml:space="preserve">5. GASTOS DE SALARIOS Y COBERTURA SOCIAL DEL PERSONAL DEL EMPRESARIO INDIVIDUAL Y DE LA ENTIDAD SOLICITANTE RELACIONADA CON EL EVENTO O ACTIVIDAD </t>
  </si>
  <si>
    <t>6. HONORARIOS DE ESPECIALISTAS INTERVINIENTES, ARTISTAS O SIMILAR DURANTE LA CELEBRACIÓN DEL EVENTO</t>
  </si>
  <si>
    <t>7. GASTOS DE EXPERTOS (INFORMES DE PROFESIONALES ESPECIALIZADOS, ASESORÍA LABORAL, FISCAL O CONTABLE,  Y/O CONSULTORAS ESPECIALIZADAS EN CONTRATACIONES PÚBLICAS) PARA LA REALIZACIÓN DEL EVENTO Y LOS DE ADMINISTRACIÓN ESPECÍFICOS, VINCULADOS AL EVENTO E INDISPENSABLES PARA LA ADECUADA PREPARACIÓN Y EJECUCIÓN DEL MISMO.</t>
  </si>
  <si>
    <t>5. Gastos de salarios y cobertura social del personal del empresario individual y de la entidad solicitante relacionada con el evento o actividad</t>
  </si>
  <si>
    <t>6. Honorarios de especialistas intervinientes, artistas o similar durante la celebración del evento</t>
  </si>
  <si>
    <t>7. Gastos de expertos (informes de profesionales especializados, asesoría laboral,  fiscal o contable, y/o consultoras especializadas en contratación pública) para la realización del evento y los de administración específicos, vinculados al evento e indispensables para la adecuada ejecución del mismo.</t>
  </si>
  <si>
    <t>ANÁLISIS DE LA DESVIACIÓN PRESUPUESTARIA SOBRE LOS GASTOS</t>
  </si>
  <si>
    <t>CUENTA JUSTIFICATIVA DE GASTOS</t>
  </si>
  <si>
    <t>ANEXO V. MEMORIA ECONÓMICA JUSTIFICATIVA</t>
  </si>
  <si>
    <t>TOTAL DE PATROCINIO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</si>
</sst>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3" tint="0.59999389629810485"/>
        <bgColor theme="0" tint="-0.14999847407452621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4" xfId="0" applyFont="1" applyBorder="1" applyProtection="1">
      <protection locked="0"/>
    </xf>
    <xf numFmtId="0" fontId="8" fillId="2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vertical="center" wrapText="1"/>
      <protection locked="0"/>
    </xf>
    <xf numFmtId="14" fontId="10" fillId="0" borderId="21" xfId="0" applyNumberFormat="1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44" fontId="10" fillId="0" borderId="21" xfId="1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14" fontId="10" fillId="0" borderId="16" xfId="0" applyNumberFormat="1" applyFont="1" applyBorder="1" applyAlignment="1" applyProtection="1">
      <alignment vertical="center" wrapText="1"/>
      <protection locked="0"/>
    </xf>
    <xf numFmtId="44" fontId="10" fillId="0" borderId="16" xfId="1" applyFont="1" applyBorder="1" applyAlignment="1" applyProtection="1">
      <alignment vertical="center" wrapText="1"/>
      <protection locked="0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44" fontId="10" fillId="0" borderId="21" xfId="1" applyFont="1" applyBorder="1" applyAlignment="1" applyProtection="1">
      <alignment horizontal="right" vertical="center" wrapText="1"/>
      <protection locked="0"/>
    </xf>
    <xf numFmtId="44" fontId="10" fillId="0" borderId="16" xfId="1" applyFont="1" applyBorder="1" applyAlignment="1" applyProtection="1">
      <alignment horizontal="right" vertical="center" wrapText="1"/>
      <protection locked="0"/>
    </xf>
    <xf numFmtId="0" fontId="8" fillId="0" borderId="39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165" fontId="10" fillId="0" borderId="35" xfId="0" applyNumberFormat="1" applyFont="1" applyBorder="1" applyAlignment="1">
      <alignment vertical="center" wrapText="1"/>
    </xf>
    <xf numFmtId="44" fontId="10" fillId="0" borderId="10" xfId="1" applyFont="1" applyFill="1" applyBorder="1" applyAlignment="1" applyProtection="1">
      <alignment horizontal="center" vertical="center" wrapText="1"/>
      <protection locked="0"/>
    </xf>
    <xf numFmtId="44" fontId="10" fillId="0" borderId="11" xfId="1" applyFont="1" applyFill="1" applyBorder="1" applyAlignment="1" applyProtection="1">
      <alignment horizontal="center" vertical="center" wrapText="1"/>
      <protection locked="0"/>
    </xf>
    <xf numFmtId="44" fontId="10" fillId="3" borderId="10" xfId="1" applyFont="1" applyFill="1" applyBorder="1" applyAlignment="1" applyProtection="1">
      <alignment horizontal="center" vertical="center" wrapText="1"/>
      <protection locked="0"/>
    </xf>
    <xf numFmtId="44" fontId="10" fillId="3" borderId="11" xfId="1" applyFont="1" applyFill="1" applyBorder="1" applyAlignment="1" applyProtection="1">
      <alignment horizontal="center" vertical="center" wrapText="1"/>
      <protection locked="0"/>
    </xf>
    <xf numFmtId="44" fontId="10" fillId="3" borderId="21" xfId="1" applyFont="1" applyFill="1" applyBorder="1" applyAlignment="1" applyProtection="1">
      <alignment horizontal="center" vertical="center" wrapText="1"/>
      <protection locked="0"/>
    </xf>
    <xf numFmtId="44" fontId="10" fillId="3" borderId="22" xfId="1" applyFont="1" applyFill="1" applyBorder="1" applyAlignment="1" applyProtection="1">
      <alignment horizontal="center" vertical="center" wrapText="1"/>
      <protection locked="0"/>
    </xf>
    <xf numFmtId="44" fontId="10" fillId="3" borderId="27" xfId="1" applyFont="1" applyFill="1" applyBorder="1" applyAlignment="1" applyProtection="1">
      <alignment horizontal="center" vertical="center" wrapText="1"/>
      <protection locked="0"/>
    </xf>
    <xf numFmtId="44" fontId="10" fillId="0" borderId="0" xfId="1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justify" vertical="center" wrapText="1"/>
    </xf>
    <xf numFmtId="164" fontId="10" fillId="5" borderId="0" xfId="1" applyNumberFormat="1" applyFont="1" applyFill="1" applyBorder="1" applyAlignment="1" applyProtection="1">
      <alignment horizontal="center" vertical="center" wrapText="1"/>
    </xf>
    <xf numFmtId="164" fontId="10" fillId="5" borderId="7" xfId="1" applyNumberFormat="1" applyFont="1" applyFill="1" applyBorder="1" applyAlignment="1" applyProtection="1">
      <alignment horizontal="center" vertical="center" wrapText="1"/>
    </xf>
    <xf numFmtId="44" fontId="10" fillId="6" borderId="8" xfId="1" applyFont="1" applyFill="1" applyBorder="1" applyAlignment="1" applyProtection="1">
      <alignment horizontal="center" vertical="center" wrapText="1"/>
    </xf>
    <xf numFmtId="44" fontId="10" fillId="7" borderId="12" xfId="1" applyFont="1" applyFill="1" applyBorder="1" applyAlignment="1" applyProtection="1">
      <alignment horizontal="center" vertical="center" wrapText="1"/>
    </xf>
    <xf numFmtId="44" fontId="10" fillId="7" borderId="13" xfId="1" applyFont="1" applyFill="1" applyBorder="1" applyAlignment="1" applyProtection="1">
      <alignment horizontal="center" vertical="center" wrapText="1"/>
    </xf>
    <xf numFmtId="44" fontId="10" fillId="6" borderId="13" xfId="1" applyFont="1" applyFill="1" applyBorder="1" applyAlignment="1" applyProtection="1">
      <alignment horizontal="center" vertical="center" wrapText="1"/>
    </xf>
    <xf numFmtId="44" fontId="10" fillId="8" borderId="13" xfId="1" applyFont="1" applyFill="1" applyBorder="1" applyAlignment="1" applyProtection="1">
      <alignment horizontal="center" vertical="center" wrapText="1"/>
    </xf>
    <xf numFmtId="44" fontId="10" fillId="6" borderId="25" xfId="1" applyFont="1" applyFill="1" applyBorder="1" applyAlignment="1" applyProtection="1">
      <alignment horizontal="center" vertical="center" wrapText="1"/>
    </xf>
    <xf numFmtId="44" fontId="10" fillId="7" borderId="22" xfId="1" applyFont="1" applyFill="1" applyBorder="1" applyAlignment="1" applyProtection="1">
      <alignment horizontal="center" vertical="center" wrapText="1"/>
    </xf>
    <xf numFmtId="44" fontId="10" fillId="7" borderId="28" xfId="1" applyFont="1" applyFill="1" applyBorder="1" applyAlignment="1" applyProtection="1">
      <alignment horizontal="center" vertical="center" wrapText="1"/>
    </xf>
    <xf numFmtId="164" fontId="10" fillId="5" borderId="19" xfId="1" applyNumberFormat="1" applyFont="1" applyFill="1" applyBorder="1" applyAlignment="1" applyProtection="1">
      <alignment horizontal="center" vertical="center" wrapText="1"/>
    </xf>
    <xf numFmtId="164" fontId="10" fillId="5" borderId="13" xfId="1" applyNumberFormat="1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vertical="center" wrapText="1"/>
    </xf>
    <xf numFmtId="165" fontId="10" fillId="4" borderId="35" xfId="0" applyNumberFormat="1" applyFont="1" applyFill="1" applyBorder="1" applyAlignment="1">
      <alignment vertical="center" wrapText="1"/>
    </xf>
    <xf numFmtId="0" fontId="10" fillId="4" borderId="38" xfId="0" applyFont="1" applyFill="1" applyBorder="1" applyAlignment="1">
      <alignment vertical="center" wrapText="1"/>
    </xf>
    <xf numFmtId="165" fontId="10" fillId="4" borderId="38" xfId="0" applyNumberFormat="1" applyFont="1" applyFill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165" fontId="8" fillId="3" borderId="0" xfId="0" applyNumberFormat="1" applyFont="1" applyFill="1" applyBorder="1" applyAlignment="1">
      <alignment vertical="center" wrapText="1"/>
    </xf>
    <xf numFmtId="0" fontId="0" fillId="3" borderId="0" xfId="0" applyFill="1"/>
    <xf numFmtId="0" fontId="8" fillId="0" borderId="21" xfId="0" applyNumberFormat="1" applyFont="1" applyBorder="1" applyAlignment="1" applyProtection="1">
      <alignment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165" fontId="10" fillId="3" borderId="0" xfId="0" applyNumberFormat="1" applyFont="1" applyFill="1" applyBorder="1" applyAlignment="1">
      <alignment vertical="center" wrapText="1"/>
    </xf>
    <xf numFmtId="165" fontId="8" fillId="10" borderId="4" xfId="0" applyNumberFormat="1" applyFont="1" applyFill="1" applyBorder="1" applyAlignment="1">
      <alignment vertical="center" wrapText="1"/>
    </xf>
    <xf numFmtId="165" fontId="4" fillId="10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5" fillId="11" borderId="44" xfId="0" applyNumberFormat="1" applyFont="1" applyFill="1" applyBorder="1"/>
    <xf numFmtId="165" fontId="4" fillId="11" borderId="4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justify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5" fillId="5" borderId="23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8" fillId="5" borderId="18" xfId="0" applyFont="1" applyFill="1" applyBorder="1" applyAlignment="1" applyProtection="1">
      <alignment horizontal="left" vertical="center" wrapText="1"/>
    </xf>
    <xf numFmtId="0" fontId="10" fillId="5" borderId="18" xfId="0" applyFont="1" applyFill="1" applyBorder="1" applyAlignment="1" applyProtection="1">
      <alignment horizontal="left" vertical="center" wrapText="1"/>
    </xf>
    <xf numFmtId="0" fontId="5" fillId="5" borderId="24" xfId="0" applyFont="1" applyFill="1" applyBorder="1" applyAlignment="1" applyProtection="1">
      <alignment horizontal="left" vertical="center" wrapText="1"/>
    </xf>
    <xf numFmtId="0" fontId="0" fillId="0" borderId="0" xfId="0" applyProtection="1"/>
    <xf numFmtId="44" fontId="10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26" xfId="0" applyFont="1" applyFill="1" applyBorder="1" applyAlignment="1" applyProtection="1">
      <alignment horizontal="left" vertical="top" wrapText="1"/>
      <protection locked="0"/>
    </xf>
    <xf numFmtId="0" fontId="11" fillId="11" borderId="15" xfId="0" applyFont="1" applyFill="1" applyBorder="1" applyAlignment="1" applyProtection="1">
      <alignment horizontal="justify" vertical="center" wrapText="1"/>
    </xf>
    <xf numFmtId="44" fontId="8" fillId="11" borderId="16" xfId="1" applyFont="1" applyFill="1" applyBorder="1" applyAlignment="1" applyProtection="1">
      <alignment horizontal="center" vertical="center" wrapText="1"/>
    </xf>
    <xf numFmtId="44" fontId="8" fillId="11" borderId="17" xfId="1" applyFont="1" applyFill="1" applyBorder="1" applyAlignment="1" applyProtection="1">
      <alignment horizontal="center" vertical="center" wrapText="1"/>
    </xf>
    <xf numFmtId="44" fontId="10" fillId="13" borderId="13" xfId="1" applyFont="1" applyFill="1" applyBorder="1" applyAlignment="1" applyProtection="1">
      <alignment horizontal="center" vertical="center" wrapText="1"/>
    </xf>
    <xf numFmtId="0" fontId="11" fillId="11" borderId="20" xfId="0" applyFont="1" applyFill="1" applyBorder="1" applyAlignment="1" applyProtection="1">
      <alignment horizontal="justify" vertical="center" wrapText="1"/>
    </xf>
    <xf numFmtId="44" fontId="8" fillId="11" borderId="21" xfId="1" applyFont="1" applyFill="1" applyBorder="1" applyAlignment="1" applyProtection="1">
      <alignment horizontal="center" vertical="center" wrapText="1"/>
    </xf>
    <xf numFmtId="0" fontId="8" fillId="11" borderId="10" xfId="0" applyFont="1" applyFill="1" applyBorder="1" applyAlignment="1" applyProtection="1">
      <alignment horizontal="center" vertical="center" wrapText="1"/>
    </xf>
    <xf numFmtId="44" fontId="8" fillId="11" borderId="10" xfId="1" applyFont="1" applyFill="1" applyBorder="1" applyAlignment="1" applyProtection="1">
      <alignment horizontal="center" vertical="center" wrapText="1"/>
    </xf>
    <xf numFmtId="0" fontId="8" fillId="11" borderId="29" xfId="0" applyFont="1" applyFill="1" applyBorder="1" applyAlignment="1" applyProtection="1">
      <alignment horizontal="left" vertical="center" wrapText="1"/>
    </xf>
    <xf numFmtId="44" fontId="8" fillId="11" borderId="30" xfId="1" applyFont="1" applyFill="1" applyBorder="1" applyAlignment="1" applyProtection="1">
      <alignment horizontal="center" vertical="center" wrapText="1"/>
    </xf>
    <xf numFmtId="44" fontId="8" fillId="11" borderId="31" xfId="1" applyFont="1" applyFill="1" applyBorder="1" applyAlignment="1" applyProtection="1">
      <alignment horizontal="center" vertical="center" wrapText="1"/>
    </xf>
    <xf numFmtId="0" fontId="8" fillId="11" borderId="32" xfId="0" applyFont="1" applyFill="1" applyBorder="1" applyAlignment="1" applyProtection="1">
      <alignment horizontal="left" vertical="center" wrapText="1"/>
    </xf>
    <xf numFmtId="44" fontId="8" fillId="11" borderId="33" xfId="1" applyFont="1" applyFill="1" applyBorder="1" applyAlignment="1" applyProtection="1">
      <alignment horizontal="center" vertical="center" wrapText="1"/>
    </xf>
    <xf numFmtId="44" fontId="8" fillId="11" borderId="34" xfId="1" applyFont="1" applyFill="1" applyBorder="1" applyAlignment="1" applyProtection="1">
      <alignment horizontal="center" vertical="center" wrapText="1"/>
    </xf>
    <xf numFmtId="44" fontId="10" fillId="12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4" fillId="10" borderId="45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4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double">
          <color indexed="64"/>
        </left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4" formatCode="#,##0.00\ _€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4" formatCode="#,##0.00\ _€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2"/>
        </patternFill>
      </fill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20</xdr:row>
          <xdr:rowOff>104775</xdr:rowOff>
        </xdr:from>
        <xdr:to>
          <xdr:col>2</xdr:col>
          <xdr:colOff>628650</xdr:colOff>
          <xdr:row>21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19</xdr:row>
          <xdr:rowOff>28575</xdr:rowOff>
        </xdr:from>
        <xdr:to>
          <xdr:col>2</xdr:col>
          <xdr:colOff>628650</xdr:colOff>
          <xdr:row>20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Representante legal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</xdr:row>
          <xdr:rowOff>76200</xdr:rowOff>
        </xdr:from>
        <xdr:to>
          <xdr:col>3</xdr:col>
          <xdr:colOff>38100</xdr:colOff>
          <xdr:row>3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 con personalidad jurídica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2</xdr:row>
          <xdr:rowOff>76200</xdr:rowOff>
        </xdr:from>
        <xdr:to>
          <xdr:col>4</xdr:col>
          <xdr:colOff>1228725</xdr:colOff>
          <xdr:row>3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 física (Profesional autónom@)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1266825</xdr:colOff>
          <xdr:row>2</xdr:row>
          <xdr:rowOff>85725</xdr:rowOff>
        </xdr:from>
        <xdr:to>
          <xdr:col>6</xdr:col>
          <xdr:colOff>457200</xdr:colOff>
          <xdr:row>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Entidad cultural sin ánimo de lucro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E6EFE9-BAD5-4E58-9A88-6B2D77B5F176}" name="Tabla2553" displayName="Tabla2553" ref="A2:C40" totalsRowShown="0" headerRowDxfId="401" dataDxfId="400" totalsRowDxfId="398" tableBorderDxfId="399" totalsRowBorderDxfId="397">
  <autoFilter ref="A2:C40" xr:uid="{C5E6EFE9-BAD5-4E58-9A88-6B2D77B5F176}"/>
  <tableColumns count="3">
    <tableColumn id="2" xr3:uid="{31234E3D-7702-4E1A-9890-DE02FCFF1F82}" name="CONCEPTO" dataDxfId="396"/>
    <tableColumn id="7" xr3:uid="{CF7BAAAB-F245-4F94-8DA0-F5BAF92B1068}" name="PRESUPUESTO (Anexo IV)" dataDxfId="395" totalsRowDxfId="394" dataCellStyle="Moneda"/>
    <tableColumn id="5" xr3:uid="{32DEAE54-2803-427F-8F59-A3248C9464FB}" name="GASTO EJECUTADO" dataDxfId="393" totalsRowDxfId="392" dataCellStyle="Moneda">
      <calculatedColumnFormula>(#REF!-#REF!)/#REF!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41832E8-2094-4C21-B384-F969436BE17E}" name="Tabla2131418201621" displayName="Tabla2131418201621" ref="A105:K121" totalsRowCount="1" headerRowDxfId="167" dataDxfId="165" totalsRowDxfId="163" headerRowBorderDxfId="166" tableBorderDxfId="164" totalsRowBorderDxfId="162" dataCellStyle="Moneda">
  <autoFilter ref="A105:K120" xr:uid="{141832E8-2094-4C21-B384-F969436BE17E}"/>
  <tableColumns count="11">
    <tableColumn id="1" xr3:uid="{7CD54B0A-2038-401B-96BC-C9E03898F178}" name="Nº" totalsRowLabel="Total" dataDxfId="161" totalsRowDxfId="160"/>
    <tableColumn id="2" xr3:uid="{267A0AE2-F15A-40E3-9ED7-37F905EFCACE}" name="Número factura " dataDxfId="159" totalsRowDxfId="158"/>
    <tableColumn id="3" xr3:uid="{D31C225B-0EFC-434C-8CB2-1943AEE0EB5C}" name="Fecha factura" dataDxfId="157" totalsRowDxfId="156"/>
    <tableColumn id="4" xr3:uid="{8AA39787-852D-471C-A08B-D707D0D58B33}" name="Forma de pago" dataDxfId="155" totalsRowDxfId="154"/>
    <tableColumn id="5" xr3:uid="{79C14C82-7733-44F4-B7F1-9B3D5FD123D2}" name="Fecha de pago" dataDxfId="153" totalsRowDxfId="152"/>
    <tableColumn id="6" xr3:uid="{C9AF1744-5B18-4D6E-932C-A38CE4C5FAD6}" name="Proveedor" dataDxfId="151" totalsRowDxfId="150"/>
    <tableColumn id="8" xr3:uid="{042C3B67-29CA-4803-A8D5-F97A02FE9BD7}" name="CIF / NIF proveedor" dataDxfId="149" totalsRowDxfId="148"/>
    <tableColumn id="9" xr3:uid="{7738252E-E54E-4103-BE0F-F1DBE48C4518}" name="Concepto factura " dataDxfId="147" totalsRowDxfId="146"/>
    <tableColumn id="7" xr3:uid="{BCD73EF9-5D45-46D2-8FA4-875FCD35ED45}" name="Importe bruto " totalsRowFunction="sum" dataDxfId="145" totalsRowDxfId="144" dataCellStyle="Moneda"/>
    <tableColumn id="13" xr3:uid="{AF23EA2D-B0EF-4A80-9807-9BD3D5B2F7EB}" name="Impuesto soportado (IGIC / IVA)" totalsRowFunction="sum" dataDxfId="143" totalsRowDxfId="142" dataCellStyle="Moneda"/>
    <tableColumn id="10" xr3:uid="{1DFD0D23-8716-45AE-B73C-F0AE642E77A0}" name="Importe total de la factura" totalsRowFunction="sum" dataDxfId="141" totalsRowDxfId="140" dataCellStyle="Moneda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DBC2FE-429B-453F-9CE0-C573E1BB7C47}" name="Tabla2826285" displayName="Tabla2826285" ref="A189:K213" totalsRowCount="1" headerRowDxfId="139" dataDxfId="137" totalsRowDxfId="135" headerRowBorderDxfId="138" tableBorderDxfId="136" totalsRowBorderDxfId="134" dataCellStyle="Moneda">
  <autoFilter ref="A189:K212" xr:uid="{61DBC2FE-429B-453F-9CE0-C573E1BB7C47}"/>
  <tableColumns count="11">
    <tableColumn id="1" xr3:uid="{E43D1B64-21AF-4036-9C6D-69F113F9DF0D}" name="Nº" totalsRowLabel="Total" dataDxfId="133" totalsRowDxfId="132"/>
    <tableColumn id="2" xr3:uid="{57E43466-B39A-4DD1-BBB7-9D40BA618AA6}" name="Número factura " dataDxfId="131" totalsRowDxfId="130"/>
    <tableColumn id="3" xr3:uid="{DDC70471-DF2F-4D4B-A995-A91E3CC77097}" name="Fecha factura" dataDxfId="129" totalsRowDxfId="128"/>
    <tableColumn id="4" xr3:uid="{B6A7F5AA-D1C3-4932-A536-17EE160965BC}" name="Forma de pago" dataDxfId="127" totalsRowDxfId="126"/>
    <tableColumn id="5" xr3:uid="{DA1CA5AB-AEBC-45CF-9024-1CC17B8941DE}" name="Fecha de pago" dataDxfId="125" totalsRowDxfId="124"/>
    <tableColumn id="6" xr3:uid="{47A0A1E5-B99E-4128-8B42-B1A6472E27A2}" name="Proveedor" dataDxfId="123" totalsRowDxfId="122"/>
    <tableColumn id="8" xr3:uid="{EB3C6671-E73D-4FEF-99FB-2BA070C4D8FA}" name="CIF / NIF proveedor" dataDxfId="121" totalsRowDxfId="120"/>
    <tableColumn id="9" xr3:uid="{96F26D7E-B9CB-426D-8A35-3E5AFC192599}" name="Concepto factura " dataDxfId="119" totalsRowDxfId="118"/>
    <tableColumn id="7" xr3:uid="{C58BFF31-362D-4133-819F-BE5C5EC1F1D7}" name="Importe bruto " totalsRowFunction="sum" dataDxfId="117" totalsRowDxfId="116" dataCellStyle="Moneda"/>
    <tableColumn id="13" xr3:uid="{C4E59CF7-577D-4C35-8A41-4A5B3C0BD022}" name="Impuesto soportado (IGIC / IVA)" totalsRowFunction="sum" dataDxfId="115" totalsRowDxfId="114" dataCellStyle="Moneda"/>
    <tableColumn id="10" xr3:uid="{1EEECB4B-3A47-4694-A8C2-19286AF7B395}" name="Importe total de la factura" totalsRowFunction="sum" dataDxfId="113" totalsRowDxfId="112" dataCellStyle="Moneda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F7B0AD-6747-4B2B-B886-935F3FAC9708}" name="Tabla282628296" displayName="Tabla282628296" ref="A218:K242" totalsRowCount="1" headerRowDxfId="111" dataDxfId="109" totalsRowDxfId="107" headerRowBorderDxfId="110" tableBorderDxfId="108" totalsRowBorderDxfId="106" dataCellStyle="Moneda">
  <autoFilter ref="A218:K241" xr:uid="{68F7B0AD-6747-4B2B-B886-935F3FAC9708}"/>
  <tableColumns count="11">
    <tableColumn id="1" xr3:uid="{5EA3AC9A-3663-4CA6-BB94-C8AC0CBD345D}" name="Nº" totalsRowLabel="Total" dataDxfId="105" totalsRowDxfId="104"/>
    <tableColumn id="2" xr3:uid="{DA97985E-0039-4587-8A74-FC36F8986666}" name="Número factura " dataDxfId="103" totalsRowDxfId="102"/>
    <tableColumn id="3" xr3:uid="{C9CB773E-9FAB-4FB3-851D-3F2F6B6349F1}" name="Fecha factura" dataDxfId="101" totalsRowDxfId="100"/>
    <tableColumn id="4" xr3:uid="{31FA9566-94CD-4C6E-914B-363C519B91AB}" name="Forma de pago" dataDxfId="99" totalsRowDxfId="98"/>
    <tableColumn id="5" xr3:uid="{8EC40164-A482-4CF7-9D45-B97236E58EBD}" name="Fecha de pago" dataDxfId="97" totalsRowDxfId="96"/>
    <tableColumn id="6" xr3:uid="{77D31EE0-E4A0-4E65-A7E6-5FDCDB373A8F}" name="Proveedor" dataDxfId="95" totalsRowDxfId="94"/>
    <tableColumn id="8" xr3:uid="{ECE6A81B-9B93-46F3-B1BB-C825AA3D5F48}" name="CIF / NIF proveedor" dataDxfId="93" totalsRowDxfId="92"/>
    <tableColumn id="9" xr3:uid="{E30DE835-AB54-4723-A261-76B4E1D5F33F}" name="Concepto factura " dataDxfId="91" totalsRowDxfId="90"/>
    <tableColumn id="7" xr3:uid="{7CB4F4BE-0308-443A-9774-975FCB225CBE}" name="Importe bruto " totalsRowFunction="sum" dataDxfId="89" totalsRowDxfId="88" dataCellStyle="Moneda"/>
    <tableColumn id="13" xr3:uid="{F1E584C6-27E5-49DB-A234-BEF15EC189D6}" name="Impuesto soportado (IGIC / IVA)" totalsRowFunction="sum" dataDxfId="87" totalsRowDxfId="86" dataCellStyle="Moneda"/>
    <tableColumn id="10" xr3:uid="{9B7D530C-49EB-49A7-B18B-E4DB79633822}" name="Importe total de la factura" totalsRowFunction="sum" dataDxfId="85" totalsRowDxfId="84" dataCellStyle="Moneda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D00B9BB-27E9-4569-86BE-C6AC595C3A74}" name="Tabla28262829611" displayName="Tabla28262829611" ref="A247:K260" totalsRowCount="1" headerRowDxfId="83" dataDxfId="81" totalsRowDxfId="79" headerRowBorderDxfId="82" tableBorderDxfId="80" totalsRowBorderDxfId="78" dataCellStyle="Moneda">
  <autoFilter ref="A247:K259" xr:uid="{BD00B9BB-27E9-4569-86BE-C6AC595C3A74}"/>
  <tableColumns count="11">
    <tableColumn id="1" xr3:uid="{C13AC279-ACEF-4B1C-87DD-0396612D8CCA}" name="Nº" totalsRowLabel="Total" dataDxfId="77" totalsRowDxfId="76"/>
    <tableColumn id="2" xr3:uid="{1E3D80F7-C02C-4806-8FB6-2E6704A263F5}" name="Número factura " dataDxfId="75" totalsRowDxfId="74"/>
    <tableColumn id="3" xr3:uid="{A9F44724-3CE2-43B1-926D-B9714CB30623}" name="Fecha factura" dataDxfId="73" totalsRowDxfId="72"/>
    <tableColumn id="4" xr3:uid="{684536BE-829D-4F6F-8C4A-0F9735650E80}" name="Forma de pago" dataDxfId="71" totalsRowDxfId="70"/>
    <tableColumn id="5" xr3:uid="{CE6BE203-4F41-4195-B3EC-39EAAB1A5E83}" name="Fecha de pago" dataDxfId="69" totalsRowDxfId="68"/>
    <tableColumn id="6" xr3:uid="{F6881930-3797-412E-8409-D694C58E55E7}" name="Proveedor" dataDxfId="67" totalsRowDxfId="66"/>
    <tableColumn id="8" xr3:uid="{DE2C6DF4-3548-4F99-B71C-156E22177362}" name="CIF / NIF proveedor" dataDxfId="65" totalsRowDxfId="64"/>
    <tableColumn id="9" xr3:uid="{08F4FBEE-C687-4BAF-A01C-45D4E4E6C92C}" name="Concepto factura " dataDxfId="63" totalsRowDxfId="62"/>
    <tableColumn id="7" xr3:uid="{AD4D208B-6DB0-40E9-8F64-8B75DAA4CAE2}" name="Importe bruto " totalsRowFunction="sum" dataDxfId="61" totalsRowDxfId="60" dataCellStyle="Moneda"/>
    <tableColumn id="13" xr3:uid="{45AE00B1-E70B-4541-AEBB-6C76DDB62E96}" name="Impuesto soportado (IGIC / IVA)" totalsRowFunction="sum" dataDxfId="59" totalsRowDxfId="58" dataCellStyle="Moneda"/>
    <tableColumn id="10" xr3:uid="{45D94594-1BC7-4416-BCA4-991D0BBA18DC}" name="Importe total de la factura" totalsRowFunction="sum" dataDxfId="57" totalsRowDxfId="56" dataCellStyle="Moneda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C34D12E-2ACF-4C9D-A7DD-1B76FC8A3D01}" name="Tabla282628293028" displayName="Tabla282628293028" ref="A265:K289" totalsRowCount="1" headerRowDxfId="55" dataDxfId="53" totalsRowDxfId="51" headerRowBorderDxfId="54" tableBorderDxfId="52" totalsRowBorderDxfId="50" dataCellStyle="Moneda">
  <autoFilter ref="A265:K288" xr:uid="{4C34D12E-2ACF-4C9D-A7DD-1B76FC8A3D01}"/>
  <tableColumns count="11">
    <tableColumn id="1" xr3:uid="{20D22CFE-94A7-4361-A9E1-91A0E0F9F3EC}" name="Nº" totalsRowLabel="Total" dataDxfId="49" totalsRowDxfId="48"/>
    <tableColumn id="2" xr3:uid="{D5117249-4F06-402B-B268-05E731593E5F}" name="Número factura " dataDxfId="47" totalsRowDxfId="46"/>
    <tableColumn id="3" xr3:uid="{3EA2969B-319C-4FDC-BA4B-754168215EE9}" name="Fecha factura" dataDxfId="45" totalsRowDxfId="44"/>
    <tableColumn id="4" xr3:uid="{3F8BFCBC-A33A-4E7F-B9B8-8C28708B00FA}" name="Forma de pago" dataDxfId="43" totalsRowDxfId="42"/>
    <tableColumn id="5" xr3:uid="{EE01A1F5-8610-483B-AADA-D0F8F7A1EC7C}" name="Fecha de pago" dataDxfId="41" totalsRowDxfId="40"/>
    <tableColumn id="6" xr3:uid="{3FB3AFF6-DB36-4771-9531-C74C3173C455}" name="Proveedor" dataDxfId="39" totalsRowDxfId="38"/>
    <tableColumn id="8" xr3:uid="{79D017ED-A6A7-4086-A53B-67036E3E5411}" name="CIF / NIF proveedor" dataDxfId="37" totalsRowDxfId="36"/>
    <tableColumn id="9" xr3:uid="{2DB76F19-AC74-4A02-B675-6E1CB39738CC}" name="Concepto factura " dataDxfId="35" totalsRowDxfId="34"/>
    <tableColumn id="7" xr3:uid="{C8F72126-AD3D-4724-829B-4B00E0AFF11A}" name="Importe bruto " totalsRowFunction="sum" dataDxfId="33" totalsRowDxfId="32" dataCellStyle="Moneda"/>
    <tableColumn id="13" xr3:uid="{5CDC37B4-050C-41C9-BAB5-B967A3AA62C2}" name="Impuesto soportado (IGIC / IVA)" totalsRowFunction="sum" dataDxfId="31" totalsRowDxfId="30" dataCellStyle="Moneda"/>
    <tableColumn id="10" xr3:uid="{55CB1E93-5FD1-4578-AA31-29322152BBCB}" name="Importe total de la factura" totalsRowFunction="sum" dataDxfId="29" totalsRowDxfId="28" dataCellStyle="Moneda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39661B5-3367-4330-AF3D-9638D4039FA7}" name="Tabla2923243129" displayName="Tabla2923243129" ref="A293:K306" totalsRowCount="1" headerRowDxfId="27" dataDxfId="25" totalsRowDxfId="23" headerRowBorderDxfId="26" tableBorderDxfId="24" totalsRowBorderDxfId="22" dataCellStyle="Moneda">
  <autoFilter ref="A293:K305" xr:uid="{A39661B5-3367-4330-AF3D-9638D4039FA7}"/>
  <tableColumns count="11">
    <tableColumn id="1" xr3:uid="{847BB537-5380-4E45-A91C-01E259CC9CBF}" name="Nº" totalsRowLabel="Total" dataDxfId="21" totalsRowDxfId="20"/>
    <tableColumn id="2" xr3:uid="{60BED59C-E5DC-4577-BF6E-AEB13509958C}" name="Número factura " dataDxfId="19" totalsRowDxfId="18"/>
    <tableColumn id="3" xr3:uid="{A0571611-46CC-43CC-B546-6D2848467BE2}" name="Fecha factura" dataDxfId="17" totalsRowDxfId="16"/>
    <tableColumn id="4" xr3:uid="{1506450D-62DA-49CA-88FE-60158D1C38A3}" name="Forma de pago" dataDxfId="15" totalsRowDxfId="14"/>
    <tableColumn id="5" xr3:uid="{9BB541E3-0BAF-455A-91C5-EBB85CFE1FDF}" name="Fecha de pago" dataDxfId="13" totalsRowDxfId="12"/>
    <tableColumn id="6" xr3:uid="{25808D07-8D14-4F7C-ABDD-277B9621E876}" name="Proveedor" dataDxfId="11" totalsRowDxfId="10"/>
    <tableColumn id="8" xr3:uid="{982E817F-B7CB-4ECF-A488-4BF625CA3063}" name="CIF / NIF proveedor" dataDxfId="9" totalsRowDxfId="8"/>
    <tableColumn id="9" xr3:uid="{9175B953-7379-4C6E-921C-B04A72E7D946}" name="Concepto factura " dataDxfId="7" totalsRowDxfId="6"/>
    <tableColumn id="7" xr3:uid="{FCF35EF2-5527-4DE6-A422-258497EDA2DE}" name="Importe bruto " totalsRowFunction="sum" dataDxfId="5" totalsRowDxfId="4" dataCellStyle="Moneda"/>
    <tableColumn id="13" xr3:uid="{FFD9735D-C75E-4B79-B546-A1088E642C92}" name="Impuesto soportado (IGIC / IVA)" totalsRowFunction="sum" dataDxfId="3" totalsRowDxfId="2" dataCellStyle="Moneda"/>
    <tableColumn id="10" xr3:uid="{9ADFA931-6221-418A-8820-2157B0FF34CC}" name="Importe total de la factura" totalsRowFunction="sum" dataDxfId="1" totalsRowDxfId="0" dataCellStyle="Moned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B159E7-CEED-4B37-8C82-F5C02BFD5075}" name="Tabla2" displayName="Tabla2" ref="A4:K28" totalsRowCount="1" headerRowDxfId="391" dataDxfId="389" totalsRowDxfId="387" headerRowBorderDxfId="390" tableBorderDxfId="388" totalsRowBorderDxfId="386">
  <autoFilter ref="A4:K27" xr:uid="{0EB159E7-CEED-4B37-8C82-F5C02BFD5075}"/>
  <tableColumns count="11">
    <tableColumn id="1" xr3:uid="{2D5D5EE6-C0DB-4C3C-A773-E04F31ECD417}" name="Nº" totalsRowLabel="Total" dataDxfId="385" totalsRowDxfId="384"/>
    <tableColumn id="2" xr3:uid="{C656F163-2715-4720-BD0B-15433AB1C8A2}" name="Número factura " dataDxfId="383" totalsRowDxfId="382"/>
    <tableColumn id="3" xr3:uid="{494D4BF1-0A20-4BC6-AC6D-70BB29EBD1F3}" name="Fecha factura" dataDxfId="381" totalsRowDxfId="380"/>
    <tableColumn id="4" xr3:uid="{227EFEB9-789B-4C8F-8923-DA9A09576BE9}" name="Forma de pago" dataDxfId="379" totalsRowDxfId="378"/>
    <tableColumn id="5" xr3:uid="{B29DEA92-84C1-4BD4-BFBC-D25E6BDF3A8F}" name="Fecha de pago" dataDxfId="377" totalsRowDxfId="376"/>
    <tableColumn id="6" xr3:uid="{0AE6BAC4-0F16-4AA6-AFD7-90596C067B94}" name="Proveedor" dataDxfId="375" totalsRowDxfId="374"/>
    <tableColumn id="8" xr3:uid="{0D35B5FC-BC12-4763-AA14-8D280EBB6300}" name="CIF / NIF proveedor" dataDxfId="373" totalsRowDxfId="372"/>
    <tableColumn id="9" xr3:uid="{01B67969-CDA0-495B-98EB-E07600527829}" name="Concepto factura " dataDxfId="371" totalsRowDxfId="370"/>
    <tableColumn id="7" xr3:uid="{74597A3F-DA71-40AB-907D-FD3F0E96040E}" name="Importe bruto " totalsRowFunction="sum" dataDxfId="369" totalsRowDxfId="368" dataCellStyle="Moneda"/>
    <tableColumn id="13" xr3:uid="{57F37533-6E53-47E8-B41C-E3C2E2B51B82}" name="Impuesto soportado (IGIC / IVA)" totalsRowFunction="sum" dataDxfId="367" totalsRowDxfId="366" dataCellStyle="Moneda"/>
    <tableColumn id="10" xr3:uid="{40C87D6F-6FFA-4DF0-BBB0-C7AE151688D9}" name="Importe total de la factura" totalsRowFunction="sum" dataDxfId="365" totalsRowDxfId="364" dataCellStyle="Moned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280452-02F3-400A-BE4E-1E8F617F1334}" name="Tabla28" displayName="Tabla28" ref="A30:K54" totalsRowCount="1" headerRowDxfId="363" dataDxfId="361" totalsRowDxfId="359" headerRowBorderDxfId="362" tableBorderDxfId="360" totalsRowBorderDxfId="358">
  <autoFilter ref="A30:K53" xr:uid="{D2280452-02F3-400A-BE4E-1E8F617F1334}"/>
  <tableColumns count="11">
    <tableColumn id="1" xr3:uid="{B8F1AC47-48BD-455A-8E17-207EE0666E67}" name="Nº" totalsRowLabel="Total" dataDxfId="357" totalsRowDxfId="356"/>
    <tableColumn id="2" xr3:uid="{F71A3BC0-E726-4058-869C-CEF4897396C5}" name="Número factura " dataDxfId="355" totalsRowDxfId="354"/>
    <tableColumn id="3" xr3:uid="{686F25A3-9209-453A-BC08-4E5EC80C65C6}" name="Fecha factura" dataDxfId="353" totalsRowDxfId="352"/>
    <tableColumn id="4" xr3:uid="{D6C66E73-B92F-4274-B2AA-2FF6FF8BD9B2}" name="Forma de pago" dataDxfId="351" totalsRowDxfId="350"/>
    <tableColumn id="5" xr3:uid="{72A80871-FB8B-44C4-BD00-A48D07F81FCD}" name="Fecha de pago" dataDxfId="349" totalsRowDxfId="348"/>
    <tableColumn id="6" xr3:uid="{1C160BEC-A29A-49BF-ACAE-DA0C9DBAF767}" name="Proveedor" dataDxfId="347" totalsRowDxfId="346"/>
    <tableColumn id="8" xr3:uid="{F9345790-EE1B-408E-8275-95030656A961}" name="CIF / NIF proveedor" dataDxfId="345" totalsRowDxfId="344"/>
    <tableColumn id="9" xr3:uid="{54BF06C6-F412-49A6-AAEA-C9003C38D912}" name="Concepto factura " dataDxfId="343" totalsRowDxfId="342"/>
    <tableColumn id="7" xr3:uid="{64D434BD-6CF5-4FCD-B1FF-45298A223D77}" name="Importe bruto " totalsRowFunction="sum" dataDxfId="341" totalsRowDxfId="340" dataCellStyle="Moneda"/>
    <tableColumn id="13" xr3:uid="{73FA6145-7E5C-4ED3-9DAD-627A1EEECD03}" name="Impuesto soportado (IGIC / IVA)" totalsRowFunction="sum" dataDxfId="339" totalsRowDxfId="338" dataCellStyle="Moneda"/>
    <tableColumn id="10" xr3:uid="{A4A48ADB-9DF6-422B-BD7A-85A9CC3C8E31}" name="Importe total de la factura" totalsRowFunction="sum" dataDxfId="337" totalsRowDxfId="336" dataCellStyle="Moneda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F41ECEC-3721-4FCE-B60C-BAAF37DA71CB}" name="Tabla2131719" displayName="Tabla2131719" ref="A60:K73" totalsRowCount="1" headerRowDxfId="335" dataDxfId="333" totalsRowDxfId="331" headerRowBorderDxfId="334" tableBorderDxfId="332" totalsRowBorderDxfId="330" dataCellStyle="Moneda">
  <autoFilter ref="A60:K72" xr:uid="{7F41ECEC-3721-4FCE-B60C-BAAF37DA71CB}"/>
  <tableColumns count="11">
    <tableColumn id="1" xr3:uid="{B2EB2F55-9CB5-496A-8813-4A1A4569ECB2}" name="Nº" totalsRowLabel="Total" dataDxfId="329" totalsRowDxfId="328"/>
    <tableColumn id="2" xr3:uid="{1D4D7630-7DCC-472F-BD6A-4BA71259D3C3}" name="Número factura " dataDxfId="327" totalsRowDxfId="326"/>
    <tableColumn id="3" xr3:uid="{E9794955-2D23-4291-992B-C2A4688A0900}" name="Fecha factura" dataDxfId="325" totalsRowDxfId="324"/>
    <tableColumn id="4" xr3:uid="{3408140C-4EC0-4BAB-9501-FE8C3FD2576C}" name="Forma de pago" dataDxfId="323" totalsRowDxfId="322"/>
    <tableColumn id="5" xr3:uid="{43B75BB9-4CA1-442D-ABE9-193188D995E9}" name="Fecha de pago" dataDxfId="321" totalsRowDxfId="320"/>
    <tableColumn id="6" xr3:uid="{33DA06B2-0B1B-4959-8512-2D22E1EC3F28}" name="Proveedor" dataDxfId="319" totalsRowDxfId="318"/>
    <tableColumn id="8" xr3:uid="{A07DDC02-112F-4C80-B047-8F5A7A0D0A85}" name="CIF / NIF proveedor" dataDxfId="317" totalsRowDxfId="316"/>
    <tableColumn id="9" xr3:uid="{6E908741-3791-4F28-92DE-280FA7157A31}" name="Concepto factura " dataDxfId="315" totalsRowDxfId="314"/>
    <tableColumn id="7" xr3:uid="{847AC78C-2130-4775-BAD3-D4C71CDF6982}" name="Importe bruto " totalsRowFunction="sum" dataDxfId="313" totalsRowDxfId="312" dataCellStyle="Moneda"/>
    <tableColumn id="13" xr3:uid="{487C0660-7F01-400F-B272-8BD8AA237EDF}" name="Impuesto soportado (IGIC / IVA)" totalsRowFunction="sum" dataDxfId="311" totalsRowDxfId="310" dataCellStyle="Moneda"/>
    <tableColumn id="10" xr3:uid="{CBC994EB-BC24-481A-AA50-F47E4E83547B}" name="Importe total de la factura" totalsRowFunction="sum" dataDxfId="309" totalsRowDxfId="308" dataCellStyle="Moneda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800227F-CE8D-4BC9-A9F1-B51D65C4F8D2}" name="Tabla213141820" displayName="Tabla213141820" ref="A75:K88" totalsRowCount="1" headerRowDxfId="307" dataDxfId="305" totalsRowDxfId="303" headerRowBorderDxfId="306" tableBorderDxfId="304" totalsRowBorderDxfId="302" dataCellStyle="Moneda">
  <autoFilter ref="A75:K87" xr:uid="{7800227F-CE8D-4BC9-A9F1-B51D65C4F8D2}"/>
  <tableColumns count="11">
    <tableColumn id="1" xr3:uid="{BFD96BB4-A852-4F5F-9A02-C925D1424F7B}" name="Nº" totalsRowLabel="Total" dataDxfId="301" totalsRowDxfId="300"/>
    <tableColumn id="2" xr3:uid="{DFA02816-D6F9-424A-B249-CBCEF9C1E809}" name="Número factura " dataDxfId="299" totalsRowDxfId="298"/>
    <tableColumn id="3" xr3:uid="{225C795A-BCDF-4B53-AE42-483EA2195F9E}" name="Fecha factura" dataDxfId="297" totalsRowDxfId="296"/>
    <tableColumn id="4" xr3:uid="{6670BA80-F344-4C8F-BA8D-192D2E6E71C6}" name="Forma de pago" dataDxfId="295" totalsRowDxfId="294"/>
    <tableColumn id="5" xr3:uid="{8A68231A-D2BD-47E0-80FD-560FD1A94D83}" name="Fecha de pago" dataDxfId="293" totalsRowDxfId="292"/>
    <tableColumn id="6" xr3:uid="{902129CC-E3EA-4963-A9DD-27F977B95854}" name="Proveedor" dataDxfId="291" totalsRowDxfId="290"/>
    <tableColumn id="8" xr3:uid="{4BE0229F-D0F9-41F4-8290-F7B8AE712DF2}" name="CIF / NIF proveedor" dataDxfId="289" totalsRowDxfId="288"/>
    <tableColumn id="9" xr3:uid="{66E6FD9F-B96D-4059-8CFE-93A2B21F1A81}" name="Concepto factura " dataDxfId="287" totalsRowDxfId="286"/>
    <tableColumn id="7" xr3:uid="{8F1C3C79-0914-4211-9457-090D1F71AC34}" name="Importe bruto " totalsRowFunction="sum" dataDxfId="285" totalsRowDxfId="284" dataCellStyle="Moneda"/>
    <tableColumn id="13" xr3:uid="{6A97116E-6E80-47F9-AF2A-4DE4C199569F}" name="Impuesto soportado (IGIC / IVA)" totalsRowFunction="sum" dataDxfId="283" totalsRowDxfId="282" dataCellStyle="Moneda"/>
    <tableColumn id="10" xr3:uid="{C05C33E6-0D42-45B0-B7A7-D1B54BE42DD9}" name="Importe total de la factura" totalsRowFunction="sum" dataDxfId="281" totalsRowDxfId="280" dataCellStyle="Moneda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C91C5E-BCCC-48ED-8289-9D7944227F4D}" name="Tabla225" displayName="Tabla225" ref="A127:K151" totalsRowCount="1" headerRowDxfId="279" dataDxfId="277" totalsRowDxfId="275" headerRowBorderDxfId="278" tableBorderDxfId="276" totalsRowBorderDxfId="274" dataCellStyle="Moneda">
  <autoFilter ref="A127:K150" xr:uid="{63C91C5E-BCCC-48ED-8289-9D7944227F4D}"/>
  <tableColumns count="11">
    <tableColumn id="1" xr3:uid="{A2419639-8C5E-4E82-8B69-B57A30539363}" name="Nº" totalsRowLabel="Total" dataDxfId="273" totalsRowDxfId="272"/>
    <tableColumn id="2" xr3:uid="{82CAFFD7-E101-4CCA-A379-9812C0B085B1}" name="Número factura " dataDxfId="271" totalsRowDxfId="270"/>
    <tableColumn id="3" xr3:uid="{FAB7AA23-D780-43AA-A517-6AB635A979AF}" name="Fecha factura" dataDxfId="269" totalsRowDxfId="268"/>
    <tableColumn id="4" xr3:uid="{346B374A-02B1-456A-9ED8-D2BCAC667ECE}" name="Forma de pago" dataDxfId="267" totalsRowDxfId="266"/>
    <tableColumn id="5" xr3:uid="{0BB19171-BFEB-4F05-81BC-4A1261B42EA9}" name="Fecha de pago" dataDxfId="265" totalsRowDxfId="264"/>
    <tableColumn id="6" xr3:uid="{23FA7CCD-22BF-41F4-B854-89D925BA6039}" name="Proveedor" dataDxfId="263" totalsRowDxfId="262"/>
    <tableColumn id="8" xr3:uid="{DC631300-9A48-4592-81B1-A3DCD8B7B4DB}" name="CIF / NIF proveedor" dataDxfId="261" totalsRowDxfId="260"/>
    <tableColumn id="9" xr3:uid="{7C368ED9-38EB-4E25-9730-F4F5D7B6BFA5}" name="Concepto factura " dataDxfId="259" totalsRowDxfId="258"/>
    <tableColumn id="7" xr3:uid="{8BA1F612-2B73-4F25-A6B6-96E5E1A15337}" name="Importe bruto " totalsRowFunction="sum" dataDxfId="257" totalsRowDxfId="256" dataCellStyle="Moneda"/>
    <tableColumn id="13" xr3:uid="{EE6F4AA4-7EC1-46DE-ACFB-67C2BF14FE92}" name="Impuesto soportado (IGIC / IVA)" totalsRowFunction="sum" dataDxfId="255" totalsRowDxfId="254" dataCellStyle="Moneda"/>
    <tableColumn id="10" xr3:uid="{E0E06546-9482-4171-8B84-9DD70CD9C598}" name="Importe total de la factura" totalsRowFunction="sum" dataDxfId="253" totalsRowDxfId="252" dataCellStyle="Moned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4984D68-3598-4BB6-8F37-6428F0330C74}" name="Tabla2826" displayName="Tabla2826" ref="A153:K184" totalsRowCount="1" headerRowDxfId="251" dataDxfId="249" totalsRowDxfId="247" headerRowBorderDxfId="250" tableBorderDxfId="248" totalsRowBorderDxfId="246" dataCellStyle="Moneda">
  <autoFilter ref="A153:K183" xr:uid="{94984D68-3598-4BB6-8F37-6428F0330C74}"/>
  <tableColumns count="11">
    <tableColumn id="1" xr3:uid="{AAD75621-45FC-47B4-AAAA-E71AEC8E0C9E}" name="Nº" totalsRowLabel="Total" dataDxfId="245" totalsRowDxfId="244"/>
    <tableColumn id="2" xr3:uid="{9474D4E3-E66D-4771-A059-3CC5BE29E0CB}" name="Número factura " dataDxfId="243" totalsRowDxfId="242"/>
    <tableColumn id="3" xr3:uid="{349673A1-DD7B-4866-A15D-FF1B835727FF}" name="Fecha factura" dataDxfId="241" totalsRowDxfId="240"/>
    <tableColumn id="4" xr3:uid="{CCB92C03-85BA-4CAB-9CE5-012113B9B891}" name="Forma de pago" dataDxfId="239" totalsRowDxfId="238"/>
    <tableColumn id="5" xr3:uid="{FED93C73-647C-4CDC-9045-4C4BBF4195F8}" name="Fecha de pago" dataDxfId="237" totalsRowDxfId="236"/>
    <tableColumn id="6" xr3:uid="{DBF5C712-68F7-45E6-9EE9-2368BDD69E62}" name="Proveedor" dataDxfId="235" totalsRowDxfId="234"/>
    <tableColumn id="8" xr3:uid="{FBA51E70-609E-469A-BCC3-B7D7B5266B95}" name="CIF / NIF proveedor" dataDxfId="233" totalsRowDxfId="232"/>
    <tableColumn id="9" xr3:uid="{47CCE25D-5B08-45FC-8B2D-1605344B9FAA}" name="Concepto factura " dataDxfId="231" totalsRowDxfId="230"/>
    <tableColumn id="7" xr3:uid="{A1844C32-74C0-4B0B-973A-A3256C25A6C2}" name="Importe bruto " totalsRowFunction="sum" dataDxfId="229" totalsRowDxfId="228" dataCellStyle="Moneda"/>
    <tableColumn id="13" xr3:uid="{56CDA50C-E14E-490B-9E18-7411000AE5DA}" name="Impuesto soportado (IGIC / IVA)" totalsRowFunction="sum" dataDxfId="227" totalsRowDxfId="226" dataCellStyle="Moneda"/>
    <tableColumn id="10" xr3:uid="{C94D1A6F-92D2-4053-8021-0D84B1365DB1}" name="Importe total de la factura" totalsRowFunction="sum" dataDxfId="225" totalsRowDxfId="224" dataCellStyle="Moneda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2804190-9226-4581-97FA-3945E39FC3CC}" name="Tabla282628293035" displayName="Tabla282628293035" ref="A313:K337" totalsRowCount="1" headerRowDxfId="223" dataDxfId="221" totalsRowDxfId="219" headerRowBorderDxfId="222" tableBorderDxfId="220" totalsRowBorderDxfId="218">
  <autoFilter ref="A313:K336" xr:uid="{D2804190-9226-4581-97FA-3945E39FC3CC}"/>
  <tableColumns count="11">
    <tableColumn id="1" xr3:uid="{113A9DAB-E9FD-41E0-A0A5-02DFBE5DC6EC}" name="Nº" totalsRowLabel="Total" dataDxfId="217" totalsRowDxfId="216"/>
    <tableColumn id="2" xr3:uid="{D801C647-7197-4DFD-B691-4CFF3A30EEB9}" name="Número factura " dataDxfId="215" totalsRowDxfId="214"/>
    <tableColumn id="3" xr3:uid="{9D1703CE-4A7C-4EC7-B5F9-F6796977D3F5}" name="Fecha factura" dataDxfId="213" totalsRowDxfId="212"/>
    <tableColumn id="4" xr3:uid="{37BD3182-79F3-45E1-877D-E712C2827E68}" name="Forma de pago" dataDxfId="211" totalsRowDxfId="210"/>
    <tableColumn id="5" xr3:uid="{74ABDD5A-A0B7-4D92-9CCE-4C1908A50CCD}" name="Fecha de pago" dataDxfId="209" totalsRowDxfId="208"/>
    <tableColumn id="6" xr3:uid="{91EE3201-98EC-49DA-9F78-028E0C96409A}" name="Proveedor" dataDxfId="207" totalsRowDxfId="206"/>
    <tableColumn id="8" xr3:uid="{7E3E9312-F54A-4E1F-9089-BB2E43A9FF3D}" name="CIF / NIF proveedor" dataDxfId="205" totalsRowDxfId="204"/>
    <tableColumn id="9" xr3:uid="{04EAAF6D-982F-42EB-88E2-EC2B437B7BB5}" name="Concepto factura " dataDxfId="203" totalsRowDxfId="202"/>
    <tableColumn id="7" xr3:uid="{36991AAC-1C38-4517-AB73-4F642AEFB2A3}" name="Importe bruto " totalsRowFunction="sum" dataDxfId="201" totalsRowDxfId="200" dataCellStyle="Moneda"/>
    <tableColumn id="13" xr3:uid="{026A8D88-FF37-4DBF-9B26-AF23348B69B3}" name="Impuesto soportado (IGIC / IVA)" totalsRowFunction="sum" dataDxfId="199" totalsRowDxfId="198" dataCellStyle="Moneda"/>
    <tableColumn id="10" xr3:uid="{EA9D98CD-5BEE-44D4-9F29-8D6078D994F0}" name="Importe total de la factura" totalsRowFunction="sum" dataDxfId="197" totalsRowDxfId="196" dataCellStyle="Moneda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EDFD6E5-AA98-494E-B0EA-53B4D958E2E4}" name="Tabla21314182016" displayName="Tabla21314182016" ref="A90:K103" totalsRowCount="1" headerRowDxfId="195" dataDxfId="193" totalsRowDxfId="191" headerRowBorderDxfId="194" tableBorderDxfId="192" totalsRowBorderDxfId="190" dataCellStyle="Moneda">
  <autoFilter ref="A90:K102" xr:uid="{BEDFD6E5-AA98-494E-B0EA-53B4D958E2E4}"/>
  <tableColumns count="11">
    <tableColumn id="1" xr3:uid="{CD9B0162-6F69-4A0D-B307-0EF48BBFE65F}" name="Nº" totalsRowLabel="Total" dataDxfId="189" totalsRowDxfId="188"/>
    <tableColumn id="2" xr3:uid="{AF0764B1-240F-481C-944A-AEBFA0589C60}" name="Número factura " dataDxfId="187" totalsRowDxfId="186"/>
    <tableColumn id="3" xr3:uid="{301A47C1-5C2F-4CAF-AB01-1018AE7F853A}" name="Fecha factura" dataDxfId="185" totalsRowDxfId="184"/>
    <tableColumn id="4" xr3:uid="{B1CD6A31-A28F-4B2D-98FA-9A75A963D6B3}" name="Forma de pago" dataDxfId="183" totalsRowDxfId="182"/>
    <tableColumn id="5" xr3:uid="{B4F13784-BD02-43C5-833C-F2BA8D989B7E}" name="Fecha de pago" dataDxfId="181" totalsRowDxfId="180"/>
    <tableColumn id="6" xr3:uid="{DF682EA0-7BB9-4A67-9B90-552D9B9CB7FB}" name="Proveedor" dataDxfId="179" totalsRowDxfId="178"/>
    <tableColumn id="8" xr3:uid="{B2A7C298-0173-4194-8955-2E00A05E2DAC}" name="CIF / NIF proveedor" dataDxfId="177" totalsRowDxfId="176"/>
    <tableColumn id="9" xr3:uid="{9FFF822E-ED5E-492E-B524-7836C747238B}" name="Concepto factura " dataDxfId="175" totalsRowDxfId="174"/>
    <tableColumn id="7" xr3:uid="{FBC23C11-370F-4781-B30C-20BC6054886D}" name="Importe bruto " totalsRowFunction="sum" dataDxfId="173" totalsRowDxfId="172" dataCellStyle="Moneda"/>
    <tableColumn id="13" xr3:uid="{F726CD69-AFB8-4789-8BA0-9F9C1EC79361}" name="Impuesto soportado (IGIC / IVA)" totalsRowFunction="sum" dataDxfId="171" totalsRowDxfId="170" dataCellStyle="Moneda"/>
    <tableColumn id="10" xr3:uid="{B58369DE-62CC-485E-A153-1B07226702E1}" name="Importe total de la factura" totalsRowFunction="sum" dataDxfId="169" totalsRowDxfId="168" dataCellStyle="Moned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zoomScaleNormal="100" workbookViewId="0">
      <selection activeCell="B13" sqref="B13"/>
    </sheetView>
  </sheetViews>
  <sheetFormatPr baseColWidth="10" defaultColWidth="9.140625" defaultRowHeight="15" x14ac:dyDescent="0.25"/>
  <cols>
    <col min="1" max="5" width="36.7109375" style="1" customWidth="1"/>
    <col min="6" max="6" width="11.7109375" style="1" customWidth="1"/>
    <col min="7" max="7" width="7.7109375" style="1" customWidth="1"/>
    <col min="8" max="16384" width="9.140625" style="1"/>
  </cols>
  <sheetData>
    <row r="1" spans="1:5" ht="16.5" thickBot="1" x14ac:dyDescent="0.3">
      <c r="A1" s="105" t="s">
        <v>72</v>
      </c>
      <c r="B1" s="105"/>
      <c r="C1" s="105"/>
      <c r="D1" s="105"/>
      <c r="E1" s="105"/>
    </row>
    <row r="2" spans="1:5" ht="16.5" thickBot="1" x14ac:dyDescent="0.3">
      <c r="A2" s="99" t="s">
        <v>0</v>
      </c>
      <c r="B2" s="100"/>
      <c r="C2" s="100"/>
      <c r="D2" s="100"/>
      <c r="E2" s="101"/>
    </row>
    <row r="3" spans="1:5" ht="15.75" thickBot="1" x14ac:dyDescent="0.3">
      <c r="A3" s="2" t="s">
        <v>1</v>
      </c>
      <c r="B3" s="3"/>
    </row>
    <row r="4" spans="1:5" ht="15.75" thickBot="1" x14ac:dyDescent="0.3"/>
    <row r="5" spans="1:5" ht="16.5" thickBot="1" x14ac:dyDescent="0.3">
      <c r="A5" s="99" t="s">
        <v>2</v>
      </c>
      <c r="B5" s="100"/>
      <c r="C5" s="100"/>
      <c r="D5" s="100"/>
      <c r="E5" s="101"/>
    </row>
    <row r="7" spans="1:5" ht="15.75" thickBot="1" x14ac:dyDescent="0.3">
      <c r="A7" s="2" t="s">
        <v>3</v>
      </c>
      <c r="B7" s="2" t="s">
        <v>4</v>
      </c>
    </row>
    <row r="8" spans="1:5" ht="15.75" thickBot="1" x14ac:dyDescent="0.3">
      <c r="A8" s="3"/>
      <c r="B8" s="102"/>
      <c r="C8" s="103"/>
      <c r="D8" s="104"/>
    </row>
    <row r="9" spans="1:5" ht="15.75" thickBot="1" x14ac:dyDescent="0.3"/>
    <row r="10" spans="1:5" ht="16.5" thickBot="1" x14ac:dyDescent="0.3">
      <c r="A10" s="99" t="s">
        <v>5</v>
      </c>
      <c r="B10" s="100"/>
      <c r="C10" s="100"/>
      <c r="D10" s="100"/>
      <c r="E10" s="101"/>
    </row>
    <row r="12" spans="1:5" ht="15.75" thickBot="1" x14ac:dyDescent="0.3">
      <c r="A12" s="2" t="s">
        <v>6</v>
      </c>
      <c r="B12" s="2" t="s">
        <v>7</v>
      </c>
    </row>
    <row r="13" spans="1:5" ht="15.75" thickBot="1" x14ac:dyDescent="0.3">
      <c r="A13" s="3"/>
      <c r="B13" s="3"/>
    </row>
    <row r="15" spans="1:5" ht="15.75" thickBot="1" x14ac:dyDescent="0.3">
      <c r="A15" s="2" t="s">
        <v>8</v>
      </c>
      <c r="B15" s="2" t="s">
        <v>9</v>
      </c>
      <c r="C15" s="2" t="s">
        <v>10</v>
      </c>
    </row>
    <row r="16" spans="1:5" ht="15.75" thickBot="1" x14ac:dyDescent="0.3">
      <c r="A16" s="3"/>
      <c r="B16" s="3"/>
      <c r="C16" s="3"/>
    </row>
    <row r="19" spans="1:1" x14ac:dyDescent="0.25">
      <c r="A19" s="1" t="s">
        <v>11</v>
      </c>
    </row>
  </sheetData>
  <sheetProtection algorithmName="SHA-512" hashValue="7StV2s/PzmMrxZBSGXXykdo2kkOH3fcaFNDA4VTmUWDgBN3Lb/MuYIw1dTzQbHUBWNot/kBb3u011Za8qqz0gw==" saltValue="7frFzszO6XbZXeqiAO4eQQ==" spinCount="100000" sheet="1" objects="1" scenarios="1"/>
  <mergeCells count="5">
    <mergeCell ref="A2:E2"/>
    <mergeCell ref="A5:E5"/>
    <mergeCell ref="B8:D8"/>
    <mergeCell ref="A10:E10"/>
    <mergeCell ref="A1:E1"/>
  </mergeCells>
  <pageMargins left="0.7" right="0.7" top="0.75" bottom="0.75" header="0.3" footer="0.3"/>
  <pageSetup paperSize="9" scale="4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1266825</xdr:colOff>
                    <xdr:row>20</xdr:row>
                    <xdr:rowOff>104775</xdr:rowOff>
                  </from>
                  <to>
                    <xdr:col>2</xdr:col>
                    <xdr:colOff>628650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1266825</xdr:colOff>
                    <xdr:row>19</xdr:row>
                    <xdr:rowOff>28575</xdr:rowOff>
                  </from>
                  <to>
                    <xdr:col>2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2</xdr:row>
                    <xdr:rowOff>76200</xdr:rowOff>
                  </from>
                  <to>
                    <xdr:col>3</xdr:col>
                    <xdr:colOff>38100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1257300</xdr:colOff>
                    <xdr:row>2</xdr:row>
                    <xdr:rowOff>76200</xdr:rowOff>
                  </from>
                  <to>
                    <xdr:col>4</xdr:col>
                    <xdr:colOff>1228725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1266825</xdr:colOff>
                    <xdr:row>2</xdr:row>
                    <xdr:rowOff>85725</xdr:rowOff>
                  </from>
                  <to>
                    <xdr:col>6</xdr:col>
                    <xdr:colOff>457200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8F9D-FCB8-48AB-81E9-F03230D7E152}">
  <dimension ref="A1:D41"/>
  <sheetViews>
    <sheetView zoomScaleNormal="100" workbookViewId="0">
      <pane ySplit="1" topLeftCell="A2" activePane="bottomLeft" state="frozen"/>
      <selection pane="bottomLeft" activeCell="H53" sqref="H53"/>
    </sheetView>
  </sheetViews>
  <sheetFormatPr baseColWidth="10" defaultRowHeight="15" x14ac:dyDescent="0.25"/>
  <cols>
    <col min="1" max="1" width="76.5703125" customWidth="1"/>
    <col min="2" max="3" width="31.28515625" customWidth="1"/>
    <col min="4" max="4" width="20.28515625" customWidth="1"/>
    <col min="5" max="5" width="15.140625" customWidth="1"/>
  </cols>
  <sheetData>
    <row r="1" spans="1:4" ht="18" customHeight="1" thickBot="1" x14ac:dyDescent="0.3">
      <c r="A1" s="106" t="s">
        <v>70</v>
      </c>
      <c r="B1" s="107"/>
      <c r="C1" s="107"/>
      <c r="D1" s="108"/>
    </row>
    <row r="2" spans="1:4" ht="39.75" customHeight="1" x14ac:dyDescent="0.25">
      <c r="A2" s="30" t="s">
        <v>12</v>
      </c>
      <c r="B2" s="30" t="s">
        <v>13</v>
      </c>
      <c r="C2" s="30" t="s">
        <v>14</v>
      </c>
      <c r="D2" s="31" t="s">
        <v>15</v>
      </c>
    </row>
    <row r="3" spans="1:4" ht="39.75" customHeight="1" x14ac:dyDescent="0.25">
      <c r="A3" s="32" t="s">
        <v>16</v>
      </c>
      <c r="B3" s="33"/>
      <c r="C3" s="34"/>
      <c r="D3" s="35"/>
    </row>
    <row r="4" spans="1:4" ht="17.25" customHeight="1" x14ac:dyDescent="0.25">
      <c r="A4" s="75" t="s">
        <v>40</v>
      </c>
      <c r="B4" s="21"/>
      <c r="C4" s="22"/>
      <c r="D4" s="36">
        <f>+Tabla2553[[#This Row],[PRESUPUESTO (Anexo IV)]]-Tabla2553[[#This Row],[GASTO EJECUTADO]]</f>
        <v>0</v>
      </c>
    </row>
    <row r="5" spans="1:4" ht="17.25" customHeight="1" x14ac:dyDescent="0.25">
      <c r="A5" s="76" t="s">
        <v>41</v>
      </c>
      <c r="B5" s="23"/>
      <c r="C5" s="24"/>
      <c r="D5" s="37">
        <f>+Tabla2553[[#This Row],[PRESUPUESTO (Anexo IV)]]-Tabla2553[[#This Row],[GASTO EJECUTADO]]</f>
        <v>0</v>
      </c>
    </row>
    <row r="6" spans="1:4" ht="19.5" customHeight="1" x14ac:dyDescent="0.25">
      <c r="A6" s="84" t="s">
        <v>20</v>
      </c>
      <c r="B6" s="85">
        <f>SUM(B4:B5)</f>
        <v>0</v>
      </c>
      <c r="C6" s="86">
        <f>SUM(C4:C5)</f>
        <v>0</v>
      </c>
      <c r="D6" s="87">
        <f>+Tabla2553[[#This Row],[PRESUPUESTO (Anexo IV)]]-Tabla2553[[#This Row],[GASTO EJECUTADO]]</f>
        <v>0</v>
      </c>
    </row>
    <row r="7" spans="1:4" s="58" customFormat="1" ht="19.5" customHeight="1" x14ac:dyDescent="0.25">
      <c r="A7" s="71" t="s">
        <v>54</v>
      </c>
      <c r="B7" s="43"/>
      <c r="C7" s="44"/>
      <c r="D7" s="38"/>
    </row>
    <row r="8" spans="1:4" s="58" customFormat="1" x14ac:dyDescent="0.25">
      <c r="A8" s="72" t="s">
        <v>46</v>
      </c>
      <c r="B8" s="25"/>
      <c r="C8" s="26"/>
      <c r="D8" s="37">
        <f>Tabla2553[[#This Row],[GASTO EJECUTADO]]-Tabla2553[[#This Row],[PRESUPUESTO (Anexo IV)]]</f>
        <v>0</v>
      </c>
    </row>
    <row r="9" spans="1:4" s="58" customFormat="1" x14ac:dyDescent="0.25">
      <c r="A9" s="72" t="s">
        <v>59</v>
      </c>
      <c r="B9" s="25"/>
      <c r="C9" s="26"/>
      <c r="D9" s="37">
        <f>Tabla2553[[#This Row],[GASTO EJECUTADO]]-Tabla2553[[#This Row],[PRESUPUESTO (Anexo IV)]]</f>
        <v>0</v>
      </c>
    </row>
    <row r="10" spans="1:4" s="58" customFormat="1" ht="30" x14ac:dyDescent="0.25">
      <c r="A10" s="72" t="s">
        <v>47</v>
      </c>
      <c r="B10" s="25"/>
      <c r="C10" s="26"/>
      <c r="D10" s="37">
        <f>Tabla2553[[#This Row],[GASTO EJECUTADO]]-Tabla2553[[#This Row],[PRESUPUESTO (Anexo IV)]]</f>
        <v>0</v>
      </c>
    </row>
    <row r="11" spans="1:4" s="58" customFormat="1" x14ac:dyDescent="0.25">
      <c r="A11" s="72" t="s">
        <v>48</v>
      </c>
      <c r="B11" s="25"/>
      <c r="C11" s="26"/>
      <c r="D11" s="37">
        <f>Tabla2553[[#This Row],[GASTO EJECUTADO]]-Tabla2553[[#This Row],[PRESUPUESTO (Anexo IV)]]</f>
        <v>0</v>
      </c>
    </row>
    <row r="12" spans="1:4" s="58" customFormat="1" ht="19.5" customHeight="1" x14ac:dyDescent="0.25">
      <c r="A12" s="84" t="s">
        <v>56</v>
      </c>
      <c r="B12" s="85">
        <f>SUM(B8:B11)</f>
        <v>0</v>
      </c>
      <c r="C12" s="86">
        <f>SUM(C8:C11)</f>
        <v>0</v>
      </c>
      <c r="D12" s="87">
        <f>+Tabla2553[[#This Row],[PRESUPUESTO (Anexo IV)]]-Tabla2553[[#This Row],[GASTO EJECUTADO]]</f>
        <v>0</v>
      </c>
    </row>
    <row r="13" spans="1:4" ht="19.5" customHeight="1" x14ac:dyDescent="0.25">
      <c r="A13" s="71" t="s">
        <v>55</v>
      </c>
      <c r="B13" s="43"/>
      <c r="C13" s="44"/>
      <c r="D13" s="38"/>
    </row>
    <row r="14" spans="1:4" ht="29.25" customHeight="1" x14ac:dyDescent="0.25">
      <c r="A14" s="72" t="s">
        <v>43</v>
      </c>
      <c r="B14" s="25"/>
      <c r="C14" s="26"/>
      <c r="D14" s="37">
        <f>Tabla2553[[#This Row],[GASTO EJECUTADO]]-Tabla2553[[#This Row],[PRESUPUESTO (Anexo IV)]]</f>
        <v>0</v>
      </c>
    </row>
    <row r="15" spans="1:4" ht="19.5" customHeight="1" x14ac:dyDescent="0.25">
      <c r="A15" s="72" t="s">
        <v>45</v>
      </c>
      <c r="B15" s="25"/>
      <c r="C15" s="26"/>
      <c r="D15" s="37">
        <f>Tabla2553[[#This Row],[GASTO EJECUTADO]]-Tabla2553[[#This Row],[PRESUPUESTO (Anexo IV)]]</f>
        <v>0</v>
      </c>
    </row>
    <row r="16" spans="1:4" ht="19.5" customHeight="1" x14ac:dyDescent="0.25">
      <c r="A16" s="88" t="s">
        <v>57</v>
      </c>
      <c r="B16" s="89">
        <f>SUM(B14:B15)</f>
        <v>0</v>
      </c>
      <c r="C16" s="89">
        <f>SUM(C14:C15)</f>
        <v>0</v>
      </c>
      <c r="D16" s="87">
        <f>+Tabla2553[[#This Row],[PRESUPUESTO (Anexo IV)]]-Tabla2553[[#This Row],[GASTO EJECUTADO]]</f>
        <v>0</v>
      </c>
    </row>
    <row r="17" spans="1:4" ht="45" customHeight="1" thickBot="1" x14ac:dyDescent="0.3">
      <c r="A17" s="73" t="s">
        <v>60</v>
      </c>
      <c r="B17" s="25"/>
      <c r="C17" s="25"/>
      <c r="D17" s="39">
        <f>Tabla2553[[#This Row],[GASTO EJECUTADO]]-Tabla2553[[#This Row],[PRESUPUESTO (Anexo IV)]]</f>
        <v>0</v>
      </c>
    </row>
    <row r="18" spans="1:4" ht="45" customHeight="1" x14ac:dyDescent="0.25">
      <c r="A18" s="77" t="s">
        <v>67</v>
      </c>
      <c r="B18" s="81"/>
      <c r="C18" s="98"/>
      <c r="D18" s="39">
        <f>Tabla2553[[#This Row],[GASTO EJECUTADO]]-Tabla2553[[#This Row],[PRESUPUESTO (Anexo IV)]]</f>
        <v>0</v>
      </c>
    </row>
    <row r="19" spans="1:4" ht="45" customHeight="1" x14ac:dyDescent="0.25">
      <c r="A19" s="78" t="s">
        <v>61</v>
      </c>
      <c r="B19" s="81"/>
      <c r="C19" s="98"/>
      <c r="D19" s="39">
        <f>Tabla2553[[#This Row],[GASTO EJECUTADO]]-Tabla2553[[#This Row],[PRESUPUESTO (Anexo IV)]]</f>
        <v>0</v>
      </c>
    </row>
    <row r="20" spans="1:4" ht="45.75" customHeight="1" x14ac:dyDescent="0.25">
      <c r="A20" s="79" t="s">
        <v>68</v>
      </c>
      <c r="B20" s="25"/>
      <c r="C20" s="25"/>
      <c r="D20" s="39">
        <f>Tabla2553[[#This Row],[GASTO EJECUTADO]]-Tabla2553[[#This Row],[PRESUPUESTO (Anexo IV)]]</f>
        <v>0</v>
      </c>
    </row>
    <row r="21" spans="1:4" ht="57.75" thickBot="1" x14ac:dyDescent="0.3">
      <c r="A21" s="73" t="s">
        <v>69</v>
      </c>
      <c r="B21" s="25"/>
      <c r="C21" s="25"/>
      <c r="D21" s="39">
        <f>Tabla2553[[#This Row],[GASTO EJECUTADO]]-Tabla2553[[#This Row],[PRESUPUESTO (Anexo IV)]]</f>
        <v>0</v>
      </c>
    </row>
    <row r="22" spans="1:4" ht="21.75" customHeight="1" thickBot="1" x14ac:dyDescent="0.3">
      <c r="A22" s="90" t="s">
        <v>17</v>
      </c>
      <c r="B22" s="91">
        <f>B6+B12+B16+B17+B18+B19+B20+B21</f>
        <v>0</v>
      </c>
      <c r="C22" s="91">
        <f t="shared" ref="C22:D22" si="0">C6+C12+C16+C17+C18+C19+C20+C21</f>
        <v>0</v>
      </c>
      <c r="D22" s="91">
        <f t="shared" si="0"/>
        <v>0</v>
      </c>
    </row>
    <row r="23" spans="1:4" ht="19.5" customHeight="1" x14ac:dyDescent="0.25">
      <c r="A23" s="71" t="s">
        <v>58</v>
      </c>
      <c r="B23" s="43"/>
      <c r="C23" s="44"/>
      <c r="D23" s="40"/>
    </row>
    <row r="24" spans="1:4" x14ac:dyDescent="0.25">
      <c r="A24" s="82"/>
      <c r="B24" s="25"/>
      <c r="C24" s="25"/>
      <c r="D24" s="41">
        <f>Tabla2553[[#This Row],[GASTO EJECUTADO]]-Tabla2553[[#This Row],[PRESUPUESTO (Anexo IV)]]</f>
        <v>0</v>
      </c>
    </row>
    <row r="25" spans="1:4" x14ac:dyDescent="0.25">
      <c r="A25" s="82"/>
      <c r="B25" s="25"/>
      <c r="C25" s="25"/>
      <c r="D25" s="41">
        <f>Tabla2553[[#This Row],[GASTO EJECUTADO]]-Tabla2553[[#This Row],[PRESUPUESTO (Anexo IV)]]</f>
        <v>0</v>
      </c>
    </row>
    <row r="26" spans="1:4" x14ac:dyDescent="0.25">
      <c r="A26" s="82"/>
      <c r="B26" s="25"/>
      <c r="C26" s="25"/>
      <c r="D26" s="41">
        <f>Tabla2553[[#This Row],[GASTO EJECUTADO]]-Tabla2553[[#This Row],[PRESUPUESTO (Anexo IV)]]</f>
        <v>0</v>
      </c>
    </row>
    <row r="27" spans="1:4" x14ac:dyDescent="0.25">
      <c r="A27" s="82"/>
      <c r="B27" s="25"/>
      <c r="C27" s="25"/>
      <c r="D27" s="41">
        <f>Tabla2553[[#This Row],[GASTO EJECUTADO]]-Tabla2553[[#This Row],[PRESUPUESTO (Anexo IV)]]</f>
        <v>0</v>
      </c>
    </row>
    <row r="28" spans="1:4" x14ac:dyDescent="0.25">
      <c r="A28" s="82"/>
      <c r="B28" s="25"/>
      <c r="C28" s="25"/>
      <c r="D28" s="41">
        <f>Tabla2553[[#This Row],[GASTO EJECUTADO]]-Tabla2553[[#This Row],[PRESUPUESTO (Anexo IV)]]</f>
        <v>0</v>
      </c>
    </row>
    <row r="29" spans="1:4" x14ac:dyDescent="0.25">
      <c r="A29" s="82"/>
      <c r="B29" s="25"/>
      <c r="C29" s="25"/>
      <c r="D29" s="41">
        <f>Tabla2553[[#This Row],[GASTO EJECUTADO]]-Tabla2553[[#This Row],[PRESUPUESTO (Anexo IV)]]</f>
        <v>0</v>
      </c>
    </row>
    <row r="30" spans="1:4" x14ac:dyDescent="0.25">
      <c r="A30" s="82"/>
      <c r="B30" s="25"/>
      <c r="C30" s="25"/>
      <c r="D30" s="41">
        <f>Tabla2553[[#This Row],[GASTO EJECUTADO]]-Tabla2553[[#This Row],[PRESUPUESTO (Anexo IV)]]</f>
        <v>0</v>
      </c>
    </row>
    <row r="31" spans="1:4" x14ac:dyDescent="0.25">
      <c r="A31" s="82"/>
      <c r="B31" s="25"/>
      <c r="C31" s="25"/>
      <c r="D31" s="41">
        <f>Tabla2553[[#This Row],[GASTO EJECUTADO]]-Tabla2553[[#This Row],[PRESUPUESTO (Anexo IV)]]</f>
        <v>0</v>
      </c>
    </row>
    <row r="32" spans="1:4" x14ac:dyDescent="0.25">
      <c r="A32" s="82"/>
      <c r="B32" s="25"/>
      <c r="C32" s="25"/>
      <c r="D32" s="41">
        <f>Tabla2553[[#This Row],[GASTO EJECUTADO]]-Tabla2553[[#This Row],[PRESUPUESTO (Anexo IV)]]</f>
        <v>0</v>
      </c>
    </row>
    <row r="33" spans="1:4" x14ac:dyDescent="0.25">
      <c r="A33" s="82"/>
      <c r="B33" s="25"/>
      <c r="C33" s="25"/>
      <c r="D33" s="41">
        <f>Tabla2553[[#This Row],[GASTO EJECUTADO]]-Tabla2553[[#This Row],[PRESUPUESTO (Anexo IV)]]</f>
        <v>0</v>
      </c>
    </row>
    <row r="34" spans="1:4" x14ac:dyDescent="0.25">
      <c r="A34" s="82"/>
      <c r="B34" s="25"/>
      <c r="C34" s="25"/>
      <c r="D34" s="41">
        <f>Tabla2553[[#This Row],[GASTO EJECUTADO]]-Tabla2553[[#This Row],[PRESUPUESTO (Anexo IV)]]</f>
        <v>0</v>
      </c>
    </row>
    <row r="35" spans="1:4" x14ac:dyDescent="0.25">
      <c r="A35" s="82"/>
      <c r="B35" s="25"/>
      <c r="C35" s="25"/>
      <c r="D35" s="41">
        <f>Tabla2553[[#This Row],[GASTO EJECUTADO]]-Tabla2553[[#This Row],[PRESUPUESTO (Anexo IV)]]</f>
        <v>0</v>
      </c>
    </row>
    <row r="36" spans="1:4" x14ac:dyDescent="0.25">
      <c r="A36" s="82"/>
      <c r="B36" s="25"/>
      <c r="C36" s="25"/>
      <c r="D36" s="41">
        <f>Tabla2553[[#This Row],[GASTO EJECUTADO]]-Tabla2553[[#This Row],[PRESUPUESTO (Anexo IV)]]</f>
        <v>0</v>
      </c>
    </row>
    <row r="37" spans="1:4" x14ac:dyDescent="0.25">
      <c r="A37" s="82"/>
      <c r="B37" s="25"/>
      <c r="C37" s="25"/>
      <c r="D37" s="41">
        <f>Tabla2553[[#This Row],[GASTO EJECUTADO]]-Tabla2553[[#This Row],[PRESUPUESTO (Anexo IV)]]</f>
        <v>0</v>
      </c>
    </row>
    <row r="38" spans="1:4" ht="15.75" thickBot="1" x14ac:dyDescent="0.3">
      <c r="A38" s="83"/>
      <c r="B38" s="27"/>
      <c r="C38" s="27"/>
      <c r="D38" s="42">
        <f>Tabla2553[[#This Row],[GASTO EJECUTADO]]-Tabla2553[[#This Row],[PRESUPUESTO (Anexo IV)]]</f>
        <v>0</v>
      </c>
    </row>
    <row r="39" spans="1:4" ht="15.75" thickBot="1" x14ac:dyDescent="0.3">
      <c r="A39" s="92" t="s">
        <v>18</v>
      </c>
      <c r="B39" s="93">
        <f>SUM(B24:B38)</f>
        <v>0</v>
      </c>
      <c r="C39" s="94">
        <f>SUM(C24:C38)</f>
        <v>0</v>
      </c>
      <c r="D39" s="28"/>
    </row>
    <row r="40" spans="1:4" ht="15.75" thickBot="1" x14ac:dyDescent="0.3">
      <c r="A40" s="95" t="s">
        <v>19</v>
      </c>
      <c r="B40" s="96">
        <f>B22+B39</f>
        <v>0</v>
      </c>
      <c r="C40" s="97">
        <f>C22+C39</f>
        <v>0</v>
      </c>
      <c r="D40" s="29"/>
    </row>
    <row r="41" spans="1:4" x14ac:dyDescent="0.25">
      <c r="A41" s="80"/>
    </row>
  </sheetData>
  <sheetProtection algorithmName="SHA-512" hashValue="7CwykjW4bSDgLRzUcVAhRoimbV0KV5JMAxc+OymqNQzJIIL6DPkkseiFNvH3QDb5z/FRlPxtpIIH1+f1EazSkQ==" saltValue="jT6n7Njb6N27pcmImiUq9Q==" spinCount="100000" sheet="1" objects="1" scenarios="1"/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>
    <oddHeader>&amp;C&amp;"-,Negrita"&amp;14 1. ANÁLISIS DE LA DESVIACIÓN PRESUPUESTARIA SOBRE LOS GASTOS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615C-EB9F-44BE-9F02-DBA3BE7D0969}">
  <dimension ref="A1:K339"/>
  <sheetViews>
    <sheetView showGridLines="0" tabSelected="1" zoomScale="75" zoomScaleNormal="75" zoomScalePageLayoutView="50" workbookViewId="0">
      <pane ySplit="1" topLeftCell="A2" activePane="bottomLeft" state="frozen"/>
      <selection pane="bottomLeft" activeCell="L323" sqref="L323"/>
    </sheetView>
  </sheetViews>
  <sheetFormatPr baseColWidth="10" defaultRowHeight="15" x14ac:dyDescent="0.25"/>
  <cols>
    <col min="2" max="2" width="21.85546875" customWidth="1"/>
    <col min="3" max="3" width="14.42578125" customWidth="1"/>
    <col min="4" max="4" width="21.85546875" customWidth="1"/>
    <col min="5" max="5" width="13.42578125" customWidth="1"/>
    <col min="6" max="6" width="26.5703125" customWidth="1"/>
    <col min="7" max="7" width="15.85546875" customWidth="1"/>
    <col min="8" max="8" width="43" customWidth="1"/>
    <col min="9" max="9" width="16.28515625" customWidth="1"/>
    <col min="10" max="10" width="17.140625" customWidth="1"/>
    <col min="11" max="11" width="18" customWidth="1"/>
  </cols>
  <sheetData>
    <row r="1" spans="1:11" ht="21" thickBot="1" x14ac:dyDescent="0.3">
      <c r="A1" s="117" t="s">
        <v>71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6.5" thickBot="1" x14ac:dyDescent="0.3">
      <c r="A2" s="109" t="s">
        <v>21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ht="15.75" thickBot="1" x14ac:dyDescent="0.3">
      <c r="A3" s="119" t="s">
        <v>40</v>
      </c>
      <c r="B3" s="120"/>
      <c r="C3" s="120"/>
      <c r="D3" s="120"/>
      <c r="E3" s="120"/>
      <c r="F3" s="120"/>
      <c r="G3" s="120"/>
      <c r="H3" s="120"/>
      <c r="I3" s="120"/>
      <c r="J3" s="120"/>
      <c r="K3" s="121"/>
    </row>
    <row r="4" spans="1:11" ht="42.75" x14ac:dyDescent="0.25">
      <c r="A4" s="46" t="s">
        <v>22</v>
      </c>
      <c r="B4" s="47" t="s">
        <v>23</v>
      </c>
      <c r="C4" s="47" t="s">
        <v>24</v>
      </c>
      <c r="D4" s="47" t="s">
        <v>25</v>
      </c>
      <c r="E4" s="47" t="s">
        <v>26</v>
      </c>
      <c r="F4" s="47" t="s">
        <v>27</v>
      </c>
      <c r="G4" s="47" t="s">
        <v>28</v>
      </c>
      <c r="H4" s="47" t="s">
        <v>29</v>
      </c>
      <c r="I4" s="47" t="s">
        <v>30</v>
      </c>
      <c r="J4" s="47" t="s">
        <v>31</v>
      </c>
      <c r="K4" s="47" t="s">
        <v>32</v>
      </c>
    </row>
    <row r="5" spans="1:11" x14ac:dyDescent="0.25">
      <c r="A5" s="45">
        <v>1</v>
      </c>
      <c r="B5" s="6"/>
      <c r="C5" s="7"/>
      <c r="D5" s="8"/>
      <c r="E5" s="7"/>
      <c r="F5" s="6"/>
      <c r="G5" s="6"/>
      <c r="H5" s="6"/>
      <c r="I5" s="9"/>
      <c r="J5" s="9"/>
      <c r="K5" s="9"/>
    </row>
    <row r="6" spans="1:11" x14ac:dyDescent="0.25">
      <c r="A6" s="45">
        <f>A5+1</f>
        <v>2</v>
      </c>
      <c r="B6" s="6"/>
      <c r="C6" s="7"/>
      <c r="D6" s="8" t="s">
        <v>33</v>
      </c>
      <c r="E6" s="7"/>
      <c r="F6" s="6"/>
      <c r="G6" s="6"/>
      <c r="H6" s="6"/>
      <c r="I6" s="9"/>
      <c r="J6" s="9"/>
      <c r="K6" s="9"/>
    </row>
    <row r="7" spans="1:11" x14ac:dyDescent="0.25">
      <c r="A7" s="45">
        <f t="shared" ref="A7:A27" si="0">A6+1</f>
        <v>3</v>
      </c>
      <c r="B7" s="6"/>
      <c r="C7" s="7"/>
      <c r="D7" s="8" t="s">
        <v>33</v>
      </c>
      <c r="E7" s="7"/>
      <c r="F7" s="6"/>
      <c r="G7" s="6"/>
      <c r="H7" s="6"/>
      <c r="I7" s="9"/>
      <c r="J7" s="9"/>
      <c r="K7" s="9"/>
    </row>
    <row r="8" spans="1:11" x14ac:dyDescent="0.25">
      <c r="A8" s="45">
        <f t="shared" si="0"/>
        <v>4</v>
      </c>
      <c r="B8" s="6"/>
      <c r="C8" s="7"/>
      <c r="D8" s="8"/>
      <c r="E8" s="7"/>
      <c r="F8" s="6"/>
      <c r="G8" s="6"/>
      <c r="H8" s="6"/>
      <c r="I8" s="9"/>
      <c r="J8" s="9"/>
      <c r="K8" s="9"/>
    </row>
    <row r="9" spans="1:11" x14ac:dyDescent="0.25">
      <c r="A9" s="45">
        <f t="shared" si="0"/>
        <v>5</v>
      </c>
      <c r="B9" s="6"/>
      <c r="C9" s="7"/>
      <c r="D9" s="8" t="s">
        <v>33</v>
      </c>
      <c r="E9" s="7"/>
      <c r="F9" s="6"/>
      <c r="G9" s="6"/>
      <c r="H9" s="6"/>
      <c r="I9" s="9"/>
      <c r="J9" s="9"/>
      <c r="K9" s="9"/>
    </row>
    <row r="10" spans="1:11" x14ac:dyDescent="0.25">
      <c r="A10" s="45">
        <f t="shared" si="0"/>
        <v>6</v>
      </c>
      <c r="B10" s="6"/>
      <c r="C10" s="7"/>
      <c r="D10" s="8" t="s">
        <v>33</v>
      </c>
      <c r="E10" s="7"/>
      <c r="F10" s="6"/>
      <c r="G10" s="6"/>
      <c r="H10" s="6"/>
      <c r="I10" s="9"/>
      <c r="J10" s="9"/>
      <c r="K10" s="9"/>
    </row>
    <row r="11" spans="1:11" x14ac:dyDescent="0.25">
      <c r="A11" s="45">
        <f t="shared" si="0"/>
        <v>7</v>
      </c>
      <c r="B11" s="6"/>
      <c r="C11" s="7"/>
      <c r="D11" s="8" t="s">
        <v>33</v>
      </c>
      <c r="E11" s="7"/>
      <c r="F11" s="6"/>
      <c r="G11" s="6"/>
      <c r="H11" s="6"/>
      <c r="I11" s="9"/>
      <c r="J11" s="9"/>
      <c r="K11" s="9"/>
    </row>
    <row r="12" spans="1:11" x14ac:dyDescent="0.25">
      <c r="A12" s="45">
        <f t="shared" si="0"/>
        <v>8</v>
      </c>
      <c r="B12" s="6"/>
      <c r="C12" s="7"/>
      <c r="D12" s="8" t="s">
        <v>33</v>
      </c>
      <c r="E12" s="7"/>
      <c r="F12" s="6"/>
      <c r="G12" s="6"/>
      <c r="H12" s="6"/>
      <c r="I12" s="9"/>
      <c r="J12" s="9"/>
      <c r="K12" s="9"/>
    </row>
    <row r="13" spans="1:11" x14ac:dyDescent="0.25">
      <c r="A13" s="45">
        <f t="shared" si="0"/>
        <v>9</v>
      </c>
      <c r="B13" s="6"/>
      <c r="C13" s="7"/>
      <c r="D13" s="8" t="s">
        <v>33</v>
      </c>
      <c r="E13" s="7"/>
      <c r="F13" s="6"/>
      <c r="G13" s="6"/>
      <c r="H13" s="6"/>
      <c r="I13" s="9"/>
      <c r="J13" s="9"/>
      <c r="K13" s="9"/>
    </row>
    <row r="14" spans="1:11" x14ac:dyDescent="0.25">
      <c r="A14" s="45">
        <f t="shared" si="0"/>
        <v>10</v>
      </c>
      <c r="B14" s="6"/>
      <c r="C14" s="7"/>
      <c r="D14" s="8" t="s">
        <v>33</v>
      </c>
      <c r="E14" s="7"/>
      <c r="F14" s="6"/>
      <c r="G14" s="6"/>
      <c r="H14" s="6"/>
      <c r="I14" s="9"/>
      <c r="J14" s="9"/>
      <c r="K14" s="9"/>
    </row>
    <row r="15" spans="1:11" x14ac:dyDescent="0.25">
      <c r="A15" s="45">
        <f t="shared" si="0"/>
        <v>11</v>
      </c>
      <c r="B15" s="6"/>
      <c r="C15" s="7"/>
      <c r="D15" s="8" t="s">
        <v>33</v>
      </c>
      <c r="E15" s="7"/>
      <c r="F15" s="6"/>
      <c r="G15" s="6"/>
      <c r="H15" s="6"/>
      <c r="I15" s="9"/>
      <c r="J15" s="9"/>
      <c r="K15" s="9"/>
    </row>
    <row r="16" spans="1:11" x14ac:dyDescent="0.25">
      <c r="A16" s="45">
        <f t="shared" si="0"/>
        <v>12</v>
      </c>
      <c r="B16" s="6"/>
      <c r="C16" s="7"/>
      <c r="D16" s="8" t="s">
        <v>33</v>
      </c>
      <c r="E16" s="7"/>
      <c r="F16" s="6"/>
      <c r="G16" s="6"/>
      <c r="H16" s="6"/>
      <c r="I16" s="9"/>
      <c r="J16" s="9"/>
      <c r="K16" s="9"/>
    </row>
    <row r="17" spans="1:11" x14ac:dyDescent="0.25">
      <c r="A17" s="45">
        <f t="shared" si="0"/>
        <v>13</v>
      </c>
      <c r="B17" s="6"/>
      <c r="C17" s="7"/>
      <c r="D17" s="8" t="s">
        <v>33</v>
      </c>
      <c r="E17" s="7"/>
      <c r="F17" s="6"/>
      <c r="G17" s="6"/>
      <c r="H17" s="6"/>
      <c r="I17" s="9"/>
      <c r="J17" s="9"/>
      <c r="K17" s="9"/>
    </row>
    <row r="18" spans="1:11" x14ac:dyDescent="0.25">
      <c r="A18" s="45">
        <f t="shared" si="0"/>
        <v>14</v>
      </c>
      <c r="B18" s="6" t="s">
        <v>33</v>
      </c>
      <c r="C18" s="7" t="s">
        <v>33</v>
      </c>
      <c r="D18" s="8" t="s">
        <v>33</v>
      </c>
      <c r="E18" s="7" t="s">
        <v>33</v>
      </c>
      <c r="F18" s="6" t="s">
        <v>33</v>
      </c>
      <c r="G18" s="6"/>
      <c r="H18" s="6"/>
      <c r="I18" s="9"/>
      <c r="J18" s="9"/>
      <c r="K18" s="9"/>
    </row>
    <row r="19" spans="1:11" x14ac:dyDescent="0.25">
      <c r="A19" s="45">
        <f t="shared" si="0"/>
        <v>15</v>
      </c>
      <c r="B19" s="6" t="s">
        <v>33</v>
      </c>
      <c r="C19" s="7" t="s">
        <v>33</v>
      </c>
      <c r="D19" s="8" t="s">
        <v>33</v>
      </c>
      <c r="E19" s="7" t="s">
        <v>33</v>
      </c>
      <c r="F19" s="6" t="s">
        <v>33</v>
      </c>
      <c r="G19" s="6"/>
      <c r="H19" s="6"/>
      <c r="I19" s="9"/>
      <c r="J19" s="9"/>
      <c r="K19" s="9"/>
    </row>
    <row r="20" spans="1:11" x14ac:dyDescent="0.25">
      <c r="A20" s="45">
        <f t="shared" si="0"/>
        <v>16</v>
      </c>
      <c r="B20" s="6" t="s">
        <v>33</v>
      </c>
      <c r="C20" s="7" t="s">
        <v>33</v>
      </c>
      <c r="D20" s="8" t="s">
        <v>33</v>
      </c>
      <c r="E20" s="7" t="s">
        <v>33</v>
      </c>
      <c r="F20" s="6" t="s">
        <v>33</v>
      </c>
      <c r="G20" s="6"/>
      <c r="H20" s="6"/>
      <c r="I20" s="9"/>
      <c r="J20" s="9"/>
      <c r="K20" s="9"/>
    </row>
    <row r="21" spans="1:11" x14ac:dyDescent="0.25">
      <c r="A21" s="45">
        <f t="shared" si="0"/>
        <v>17</v>
      </c>
      <c r="B21" s="6" t="s">
        <v>33</v>
      </c>
      <c r="C21" s="7" t="s">
        <v>33</v>
      </c>
      <c r="D21" s="8" t="s">
        <v>33</v>
      </c>
      <c r="E21" s="7" t="s">
        <v>33</v>
      </c>
      <c r="F21" s="6" t="s">
        <v>33</v>
      </c>
      <c r="G21" s="6"/>
      <c r="H21" s="6"/>
      <c r="I21" s="9"/>
      <c r="J21" s="9"/>
      <c r="K21" s="9"/>
    </row>
    <row r="22" spans="1:11" x14ac:dyDescent="0.25">
      <c r="A22" s="45">
        <f t="shared" si="0"/>
        <v>18</v>
      </c>
      <c r="B22" s="6" t="s">
        <v>33</v>
      </c>
      <c r="C22" s="7" t="s">
        <v>33</v>
      </c>
      <c r="D22" s="8" t="s">
        <v>33</v>
      </c>
      <c r="E22" s="7" t="s">
        <v>33</v>
      </c>
      <c r="F22" s="6" t="s">
        <v>33</v>
      </c>
      <c r="G22" s="6"/>
      <c r="H22" s="6"/>
      <c r="I22" s="9"/>
      <c r="J22" s="9"/>
      <c r="K22" s="9"/>
    </row>
    <row r="23" spans="1:11" x14ac:dyDescent="0.25">
      <c r="A23" s="45">
        <f t="shared" si="0"/>
        <v>19</v>
      </c>
      <c r="B23" s="6" t="s">
        <v>33</v>
      </c>
      <c r="C23" s="7" t="s">
        <v>33</v>
      </c>
      <c r="D23" s="8" t="s">
        <v>33</v>
      </c>
      <c r="E23" s="7" t="s">
        <v>33</v>
      </c>
      <c r="F23" s="6" t="s">
        <v>33</v>
      </c>
      <c r="G23" s="6"/>
      <c r="H23" s="6"/>
      <c r="I23" s="9"/>
      <c r="J23" s="9"/>
      <c r="K23" s="9"/>
    </row>
    <row r="24" spans="1:11" x14ac:dyDescent="0.25">
      <c r="A24" s="45">
        <f t="shared" si="0"/>
        <v>20</v>
      </c>
      <c r="B24" s="6"/>
      <c r="C24" s="7"/>
      <c r="D24" s="8" t="s">
        <v>33</v>
      </c>
      <c r="E24" s="7"/>
      <c r="F24" s="6"/>
      <c r="G24" s="6"/>
      <c r="H24" s="6"/>
      <c r="I24" s="9"/>
      <c r="J24" s="9"/>
      <c r="K24" s="9"/>
    </row>
    <row r="25" spans="1:11" x14ac:dyDescent="0.25">
      <c r="A25" s="45">
        <f t="shared" si="0"/>
        <v>21</v>
      </c>
      <c r="B25" s="6"/>
      <c r="C25" s="7"/>
      <c r="D25" s="8" t="s">
        <v>33</v>
      </c>
      <c r="E25" s="7"/>
      <c r="F25" s="6"/>
      <c r="G25" s="6"/>
      <c r="H25" s="6"/>
      <c r="I25" s="9"/>
      <c r="J25" s="9"/>
      <c r="K25" s="9"/>
    </row>
    <row r="26" spans="1:11" x14ac:dyDescent="0.25">
      <c r="A26" s="45">
        <f t="shared" si="0"/>
        <v>22</v>
      </c>
      <c r="B26" s="6"/>
      <c r="C26" s="7"/>
      <c r="D26" s="8" t="s">
        <v>33</v>
      </c>
      <c r="E26" s="7"/>
      <c r="F26" s="6"/>
      <c r="G26" s="6"/>
      <c r="H26" s="6"/>
      <c r="I26" s="9"/>
      <c r="J26" s="9"/>
      <c r="K26" s="9"/>
    </row>
    <row r="27" spans="1:11" ht="15.75" thickBot="1" x14ac:dyDescent="0.3">
      <c r="A27" s="45">
        <f t="shared" si="0"/>
        <v>23</v>
      </c>
      <c r="B27" s="10"/>
      <c r="C27" s="11"/>
      <c r="D27" s="8" t="s">
        <v>33</v>
      </c>
      <c r="E27" s="11"/>
      <c r="F27" s="10"/>
      <c r="G27" s="10"/>
      <c r="H27" s="10"/>
      <c r="I27" s="12"/>
      <c r="J27" s="12"/>
      <c r="K27" s="12"/>
    </row>
    <row r="28" spans="1:11" ht="15.75" thickBot="1" x14ac:dyDescent="0.3">
      <c r="A28" s="13" t="s">
        <v>34</v>
      </c>
      <c r="B28" s="14"/>
      <c r="C28" s="14"/>
      <c r="D28" s="14"/>
      <c r="E28" s="14"/>
      <c r="F28" s="14"/>
      <c r="G28" s="14"/>
      <c r="H28" s="14"/>
      <c r="I28" s="15">
        <f>SUBTOTAL(109,Tabla2[[Importe bruto ]])</f>
        <v>0</v>
      </c>
      <c r="J28" s="15">
        <f>SUBTOTAL(109,Tabla2[Impuesto soportado (IGIC / IVA)])</f>
        <v>0</v>
      </c>
      <c r="K28" s="15">
        <f>SUBTOTAL(109,Tabla2[Importe total de la factura])</f>
        <v>0</v>
      </c>
    </row>
    <row r="29" spans="1:11" ht="15.75" thickBot="1" x14ac:dyDescent="0.3">
      <c r="A29" s="119" t="s">
        <v>41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1"/>
    </row>
    <row r="30" spans="1:11" ht="42.75" x14ac:dyDescent="0.25">
      <c r="A30" s="46" t="s">
        <v>22</v>
      </c>
      <c r="B30" s="47" t="s">
        <v>23</v>
      </c>
      <c r="C30" s="47" t="s">
        <v>24</v>
      </c>
      <c r="D30" s="47" t="s">
        <v>25</v>
      </c>
      <c r="E30" s="47" t="s">
        <v>26</v>
      </c>
      <c r="F30" s="47" t="s">
        <v>27</v>
      </c>
      <c r="G30" s="47" t="s">
        <v>28</v>
      </c>
      <c r="H30" s="47" t="s">
        <v>29</v>
      </c>
      <c r="I30" s="47" t="s">
        <v>30</v>
      </c>
      <c r="J30" s="47" t="s">
        <v>31</v>
      </c>
      <c r="K30" s="47" t="s">
        <v>32</v>
      </c>
    </row>
    <row r="31" spans="1:11" x14ac:dyDescent="0.25">
      <c r="A31" s="45">
        <v>1</v>
      </c>
      <c r="B31" s="6"/>
      <c r="C31" s="7"/>
      <c r="D31" s="8" t="s">
        <v>33</v>
      </c>
      <c r="E31" s="7"/>
      <c r="F31" s="6"/>
      <c r="G31" s="6"/>
      <c r="H31" s="6"/>
      <c r="I31" s="16"/>
      <c r="J31" s="16"/>
      <c r="K31" s="16"/>
    </row>
    <row r="32" spans="1:11" x14ac:dyDescent="0.25">
      <c r="A32" s="45">
        <f>A31+1</f>
        <v>2</v>
      </c>
      <c r="B32" s="6"/>
      <c r="C32" s="7"/>
      <c r="D32" s="8" t="s">
        <v>33</v>
      </c>
      <c r="E32" s="7"/>
      <c r="F32" s="6"/>
      <c r="G32" s="6"/>
      <c r="H32" s="6"/>
      <c r="I32" s="16"/>
      <c r="J32" s="16"/>
      <c r="K32" s="16"/>
    </row>
    <row r="33" spans="1:11" x14ac:dyDescent="0.25">
      <c r="A33" s="45">
        <f t="shared" ref="A33:A53" si="1">A32+1</f>
        <v>3</v>
      </c>
      <c r="B33" s="6"/>
      <c r="C33" s="7"/>
      <c r="D33" s="8" t="s">
        <v>33</v>
      </c>
      <c r="E33" s="7"/>
      <c r="F33" s="6"/>
      <c r="G33" s="6"/>
      <c r="H33" s="6"/>
      <c r="I33" s="16"/>
      <c r="J33" s="16"/>
      <c r="K33" s="16"/>
    </row>
    <row r="34" spans="1:11" x14ac:dyDescent="0.25">
      <c r="A34" s="45">
        <f t="shared" si="1"/>
        <v>4</v>
      </c>
      <c r="B34" s="6"/>
      <c r="C34" s="7"/>
      <c r="D34" s="8"/>
      <c r="E34" s="7"/>
      <c r="F34" s="6"/>
      <c r="G34" s="6"/>
      <c r="H34" s="6"/>
      <c r="I34" s="16"/>
      <c r="J34" s="16"/>
      <c r="K34" s="16"/>
    </row>
    <row r="35" spans="1:11" x14ac:dyDescent="0.25">
      <c r="A35" s="45">
        <f t="shared" si="1"/>
        <v>5</v>
      </c>
      <c r="B35" s="6"/>
      <c r="C35" s="7"/>
      <c r="D35" s="8" t="s">
        <v>33</v>
      </c>
      <c r="E35" s="7"/>
      <c r="F35" s="6"/>
      <c r="G35" s="6"/>
      <c r="H35" s="6"/>
      <c r="I35" s="16"/>
      <c r="J35" s="16"/>
      <c r="K35" s="16"/>
    </row>
    <row r="36" spans="1:11" x14ac:dyDescent="0.25">
      <c r="A36" s="45">
        <f t="shared" si="1"/>
        <v>6</v>
      </c>
      <c r="B36" s="6"/>
      <c r="C36" s="7"/>
      <c r="D36" s="8" t="s">
        <v>33</v>
      </c>
      <c r="E36" s="7"/>
      <c r="F36" s="6"/>
      <c r="G36" s="6"/>
      <c r="H36" s="6"/>
      <c r="I36" s="16"/>
      <c r="J36" s="16"/>
      <c r="K36" s="16"/>
    </row>
    <row r="37" spans="1:11" x14ac:dyDescent="0.25">
      <c r="A37" s="45">
        <f t="shared" si="1"/>
        <v>7</v>
      </c>
      <c r="B37" s="6"/>
      <c r="C37" s="7"/>
      <c r="D37" s="8" t="s">
        <v>33</v>
      </c>
      <c r="E37" s="7"/>
      <c r="F37" s="6"/>
      <c r="G37" s="6"/>
      <c r="H37" s="6"/>
      <c r="I37" s="16"/>
      <c r="J37" s="16"/>
      <c r="K37" s="16"/>
    </row>
    <row r="38" spans="1:11" x14ac:dyDescent="0.25">
      <c r="A38" s="45">
        <f t="shared" si="1"/>
        <v>8</v>
      </c>
      <c r="B38" s="6"/>
      <c r="C38" s="7"/>
      <c r="D38" s="8" t="s">
        <v>33</v>
      </c>
      <c r="E38" s="7"/>
      <c r="F38" s="6"/>
      <c r="G38" s="6"/>
      <c r="H38" s="6"/>
      <c r="I38" s="16"/>
      <c r="J38" s="16"/>
      <c r="K38" s="16"/>
    </row>
    <row r="39" spans="1:11" x14ac:dyDescent="0.25">
      <c r="A39" s="45">
        <f t="shared" si="1"/>
        <v>9</v>
      </c>
      <c r="B39" s="6"/>
      <c r="C39" s="7"/>
      <c r="D39" s="8" t="s">
        <v>33</v>
      </c>
      <c r="E39" s="7"/>
      <c r="F39" s="6"/>
      <c r="G39" s="6"/>
      <c r="H39" s="6"/>
      <c r="I39" s="16"/>
      <c r="J39" s="16"/>
      <c r="K39" s="16"/>
    </row>
    <row r="40" spans="1:11" x14ac:dyDescent="0.25">
      <c r="A40" s="45">
        <f t="shared" si="1"/>
        <v>10</v>
      </c>
      <c r="B40" s="6"/>
      <c r="C40" s="7"/>
      <c r="D40" s="8" t="s">
        <v>33</v>
      </c>
      <c r="E40" s="7"/>
      <c r="F40" s="6"/>
      <c r="G40" s="6"/>
      <c r="H40" s="6"/>
      <c r="I40" s="16"/>
      <c r="J40" s="16"/>
      <c r="K40" s="16"/>
    </row>
    <row r="41" spans="1:11" x14ac:dyDescent="0.25">
      <c r="A41" s="45">
        <f t="shared" si="1"/>
        <v>11</v>
      </c>
      <c r="B41" s="6"/>
      <c r="C41" s="7"/>
      <c r="D41" s="8" t="s">
        <v>33</v>
      </c>
      <c r="E41" s="7"/>
      <c r="F41" s="6"/>
      <c r="G41" s="6"/>
      <c r="H41" s="6"/>
      <c r="I41" s="16"/>
      <c r="J41" s="16"/>
      <c r="K41" s="16"/>
    </row>
    <row r="42" spans="1:11" x14ac:dyDescent="0.25">
      <c r="A42" s="45">
        <f t="shared" si="1"/>
        <v>12</v>
      </c>
      <c r="B42" s="6"/>
      <c r="C42" s="7"/>
      <c r="D42" s="8" t="s">
        <v>33</v>
      </c>
      <c r="E42" s="7"/>
      <c r="F42" s="6"/>
      <c r="G42" s="6"/>
      <c r="H42" s="6"/>
      <c r="I42" s="16"/>
      <c r="J42" s="16"/>
      <c r="K42" s="16"/>
    </row>
    <row r="43" spans="1:11" x14ac:dyDescent="0.25">
      <c r="A43" s="45">
        <f t="shared" si="1"/>
        <v>13</v>
      </c>
      <c r="B43" s="6"/>
      <c r="C43" s="7"/>
      <c r="D43" s="8" t="s">
        <v>33</v>
      </c>
      <c r="E43" s="7"/>
      <c r="F43" s="6"/>
      <c r="G43" s="6"/>
      <c r="H43" s="6"/>
      <c r="I43" s="16"/>
      <c r="J43" s="16"/>
      <c r="K43" s="16"/>
    </row>
    <row r="44" spans="1:11" x14ac:dyDescent="0.25">
      <c r="A44" s="45">
        <f t="shared" si="1"/>
        <v>14</v>
      </c>
      <c r="B44" s="6" t="s">
        <v>33</v>
      </c>
      <c r="C44" s="7" t="s">
        <v>33</v>
      </c>
      <c r="D44" s="8" t="s">
        <v>33</v>
      </c>
      <c r="E44" s="7" t="s">
        <v>33</v>
      </c>
      <c r="F44" s="6" t="s">
        <v>33</v>
      </c>
      <c r="G44" s="6"/>
      <c r="H44" s="6"/>
      <c r="I44" s="16"/>
      <c r="J44" s="16"/>
      <c r="K44" s="16"/>
    </row>
    <row r="45" spans="1:11" x14ac:dyDescent="0.25">
      <c r="A45" s="45">
        <f t="shared" si="1"/>
        <v>15</v>
      </c>
      <c r="B45" s="6" t="s">
        <v>33</v>
      </c>
      <c r="C45" s="7" t="s">
        <v>33</v>
      </c>
      <c r="D45" s="8" t="s">
        <v>33</v>
      </c>
      <c r="E45" s="7" t="s">
        <v>33</v>
      </c>
      <c r="F45" s="6" t="s">
        <v>33</v>
      </c>
      <c r="G45" s="6"/>
      <c r="H45" s="6"/>
      <c r="I45" s="16"/>
      <c r="J45" s="16"/>
      <c r="K45" s="16"/>
    </row>
    <row r="46" spans="1:11" x14ac:dyDescent="0.25">
      <c r="A46" s="45">
        <f t="shared" si="1"/>
        <v>16</v>
      </c>
      <c r="B46" s="6" t="s">
        <v>33</v>
      </c>
      <c r="C46" s="7" t="s">
        <v>33</v>
      </c>
      <c r="D46" s="8" t="s">
        <v>33</v>
      </c>
      <c r="E46" s="7" t="s">
        <v>33</v>
      </c>
      <c r="F46" s="6" t="s">
        <v>33</v>
      </c>
      <c r="G46" s="6"/>
      <c r="H46" s="6"/>
      <c r="I46" s="16"/>
      <c r="J46" s="16"/>
      <c r="K46" s="16"/>
    </row>
    <row r="47" spans="1:11" x14ac:dyDescent="0.25">
      <c r="A47" s="45">
        <f t="shared" si="1"/>
        <v>17</v>
      </c>
      <c r="B47" s="6" t="s">
        <v>33</v>
      </c>
      <c r="C47" s="7" t="s">
        <v>33</v>
      </c>
      <c r="D47" s="8" t="s">
        <v>33</v>
      </c>
      <c r="E47" s="7" t="s">
        <v>33</v>
      </c>
      <c r="F47" s="6" t="s">
        <v>33</v>
      </c>
      <c r="G47" s="6"/>
      <c r="H47" s="6"/>
      <c r="I47" s="16"/>
      <c r="J47" s="16"/>
      <c r="K47" s="16"/>
    </row>
    <row r="48" spans="1:11" x14ac:dyDescent="0.25">
      <c r="A48" s="45">
        <f t="shared" si="1"/>
        <v>18</v>
      </c>
      <c r="B48" s="6" t="s">
        <v>33</v>
      </c>
      <c r="C48" s="7" t="s">
        <v>33</v>
      </c>
      <c r="D48" s="8" t="s">
        <v>33</v>
      </c>
      <c r="E48" s="7" t="s">
        <v>33</v>
      </c>
      <c r="F48" s="6" t="s">
        <v>33</v>
      </c>
      <c r="G48" s="6"/>
      <c r="H48" s="6"/>
      <c r="I48" s="16"/>
      <c r="J48" s="16"/>
      <c r="K48" s="16"/>
    </row>
    <row r="49" spans="1:11" x14ac:dyDescent="0.25">
      <c r="A49" s="45">
        <f t="shared" si="1"/>
        <v>19</v>
      </c>
      <c r="B49" s="6" t="s">
        <v>33</v>
      </c>
      <c r="C49" s="7" t="s">
        <v>33</v>
      </c>
      <c r="D49" s="8" t="s">
        <v>33</v>
      </c>
      <c r="E49" s="7" t="s">
        <v>33</v>
      </c>
      <c r="F49" s="6" t="s">
        <v>33</v>
      </c>
      <c r="G49" s="6"/>
      <c r="H49" s="6"/>
      <c r="I49" s="16"/>
      <c r="J49" s="16"/>
      <c r="K49" s="16"/>
    </row>
    <row r="50" spans="1:11" x14ac:dyDescent="0.25">
      <c r="A50" s="45">
        <f t="shared" si="1"/>
        <v>20</v>
      </c>
      <c r="B50" s="6"/>
      <c r="C50" s="7"/>
      <c r="D50" s="8" t="s">
        <v>33</v>
      </c>
      <c r="E50" s="7"/>
      <c r="F50" s="6"/>
      <c r="G50" s="6"/>
      <c r="H50" s="6"/>
      <c r="I50" s="16"/>
      <c r="J50" s="16"/>
      <c r="K50" s="16"/>
    </row>
    <row r="51" spans="1:11" x14ac:dyDescent="0.25">
      <c r="A51" s="45">
        <f t="shared" si="1"/>
        <v>21</v>
      </c>
      <c r="B51" s="6"/>
      <c r="C51" s="7"/>
      <c r="D51" s="8" t="s">
        <v>33</v>
      </c>
      <c r="E51" s="7"/>
      <c r="F51" s="6"/>
      <c r="G51" s="6"/>
      <c r="H51" s="6"/>
      <c r="I51" s="16"/>
      <c r="J51" s="16"/>
      <c r="K51" s="16"/>
    </row>
    <row r="52" spans="1:11" x14ac:dyDescent="0.25">
      <c r="A52" s="45">
        <f t="shared" si="1"/>
        <v>22</v>
      </c>
      <c r="B52" s="6"/>
      <c r="C52" s="7"/>
      <c r="D52" s="8" t="s">
        <v>33</v>
      </c>
      <c r="E52" s="7"/>
      <c r="F52" s="6"/>
      <c r="G52" s="6"/>
      <c r="H52" s="6"/>
      <c r="I52" s="16"/>
      <c r="J52" s="16"/>
      <c r="K52" s="16"/>
    </row>
    <row r="53" spans="1:11" ht="15.75" thickBot="1" x14ac:dyDescent="0.3">
      <c r="A53" s="45">
        <f t="shared" si="1"/>
        <v>23</v>
      </c>
      <c r="B53" s="10"/>
      <c r="C53" s="11"/>
      <c r="D53" s="8" t="s">
        <v>33</v>
      </c>
      <c r="E53" s="11"/>
      <c r="F53" s="10"/>
      <c r="G53" s="10"/>
      <c r="H53" s="10"/>
      <c r="I53" s="17"/>
      <c r="J53" s="17"/>
      <c r="K53" s="17"/>
    </row>
    <row r="54" spans="1:11" ht="15.75" thickBot="1" x14ac:dyDescent="0.3">
      <c r="A54" s="18" t="s">
        <v>34</v>
      </c>
      <c r="B54" s="19"/>
      <c r="C54" s="19"/>
      <c r="D54" s="19"/>
      <c r="E54" s="19"/>
      <c r="F54" s="19"/>
      <c r="G54" s="19"/>
      <c r="H54" s="19"/>
      <c r="I54" s="20">
        <f>SUBTOTAL(109,Tabla28[[Importe bruto ]])</f>
        <v>0</v>
      </c>
      <c r="J54" s="20">
        <f>SUBTOTAL(109,Tabla28[Impuesto soportado (IGIC / IVA)])</f>
        <v>0</v>
      </c>
      <c r="K54" s="20">
        <f>SUBTOTAL(109,Tabla28[Importe total de la factura])</f>
        <v>0</v>
      </c>
    </row>
    <row r="55" spans="1:11" ht="16.5" thickBot="1" x14ac:dyDescent="0.3">
      <c r="A55" s="122" t="s">
        <v>35</v>
      </c>
      <c r="B55" s="123"/>
      <c r="C55" s="123"/>
      <c r="D55" s="123"/>
      <c r="E55" s="123"/>
      <c r="F55" s="123"/>
      <c r="G55" s="123"/>
      <c r="H55" s="124"/>
      <c r="I55" s="63">
        <f>Tabla2[[#Totals],[Importe bruto ]]+Tabla28[[#Totals],[Importe bruto ]]</f>
        <v>0</v>
      </c>
      <c r="J55" s="63">
        <f>Tabla2[[#Totals],[Impuesto soportado (IGIC / IVA)]]+Tabla28[[#Totals],[Impuesto soportado (IGIC / IVA)]]</f>
        <v>0</v>
      </c>
      <c r="K55" s="63">
        <f>Tabla2[[#Totals],[Importe total de la factura]]+Tabla28[[#Totals],[Importe total de la factura]]</f>
        <v>0</v>
      </c>
    </row>
    <row r="56" spans="1:11" s="58" customFormat="1" x14ac:dyDescent="0.25">
      <c r="A56" s="56"/>
      <c r="B56" s="56"/>
      <c r="C56" s="56"/>
      <c r="D56" s="56"/>
      <c r="E56" s="56"/>
      <c r="F56" s="56"/>
      <c r="G56" s="56"/>
      <c r="H56" s="56"/>
      <c r="I56" s="57"/>
      <c r="J56" s="57"/>
      <c r="K56" s="57"/>
    </row>
    <row r="57" spans="1:11" s="58" customFormat="1" ht="15.75" thickBot="1" x14ac:dyDescent="0.3">
      <c r="A57" s="56"/>
      <c r="B57" s="56"/>
      <c r="C57" s="56"/>
      <c r="D57" s="56"/>
      <c r="E57" s="56"/>
      <c r="F57" s="56"/>
      <c r="G57" s="56"/>
      <c r="H57" s="56"/>
      <c r="I57" s="57"/>
      <c r="J57" s="57"/>
      <c r="K57" s="57"/>
    </row>
    <row r="58" spans="1:11" s="58" customFormat="1" ht="16.5" thickBot="1" x14ac:dyDescent="0.3">
      <c r="A58" s="109" t="s">
        <v>62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1"/>
    </row>
    <row r="59" spans="1:11" s="58" customFormat="1" ht="15.75" thickBot="1" x14ac:dyDescent="0.3">
      <c r="A59" s="119" t="s">
        <v>46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1"/>
    </row>
    <row r="60" spans="1:11" s="58" customFormat="1" ht="42.75" x14ac:dyDescent="0.25">
      <c r="A60" s="74" t="s">
        <v>22</v>
      </c>
      <c r="B60" s="47" t="s">
        <v>23</v>
      </c>
      <c r="C60" s="47" t="s">
        <v>24</v>
      </c>
      <c r="D60" s="47" t="s">
        <v>25</v>
      </c>
      <c r="E60" s="47" t="s">
        <v>26</v>
      </c>
      <c r="F60" s="47" t="s">
        <v>27</v>
      </c>
      <c r="G60" s="47" t="s">
        <v>28</v>
      </c>
      <c r="H60" s="47" t="s">
        <v>29</v>
      </c>
      <c r="I60" s="47" t="s">
        <v>30</v>
      </c>
      <c r="J60" s="47" t="s">
        <v>31</v>
      </c>
      <c r="K60" s="47" t="s">
        <v>32</v>
      </c>
    </row>
    <row r="61" spans="1:11" s="58" customFormat="1" x14ac:dyDescent="0.25">
      <c r="A61" s="69">
        <v>1</v>
      </c>
      <c r="B61" s="6"/>
      <c r="C61" s="7"/>
      <c r="D61" s="8" t="s">
        <v>33</v>
      </c>
      <c r="E61" s="7"/>
      <c r="F61" s="6"/>
      <c r="G61" s="6"/>
      <c r="H61" s="6"/>
      <c r="I61" s="16"/>
      <c r="J61" s="16"/>
      <c r="K61" s="16"/>
    </row>
    <row r="62" spans="1:11" s="58" customFormat="1" x14ac:dyDescent="0.25">
      <c r="A62" s="69">
        <f>A61+1</f>
        <v>2</v>
      </c>
      <c r="B62" s="6"/>
      <c r="C62" s="7"/>
      <c r="D62" s="8" t="s">
        <v>33</v>
      </c>
      <c r="E62" s="7"/>
      <c r="F62" s="6"/>
      <c r="G62" s="6"/>
      <c r="H62" s="6"/>
      <c r="I62" s="16"/>
      <c r="J62" s="16"/>
      <c r="K62" s="16"/>
    </row>
    <row r="63" spans="1:11" s="58" customFormat="1" x14ac:dyDescent="0.25">
      <c r="A63" s="69">
        <f t="shared" ref="A63:A72" si="2">A62+1</f>
        <v>3</v>
      </c>
      <c r="B63" s="6"/>
      <c r="C63" s="7"/>
      <c r="D63" s="8" t="s">
        <v>33</v>
      </c>
      <c r="E63" s="7"/>
      <c r="F63" s="6"/>
      <c r="G63" s="6"/>
      <c r="H63" s="6"/>
      <c r="I63" s="16"/>
      <c r="J63" s="16"/>
      <c r="K63" s="16"/>
    </row>
    <row r="64" spans="1:11" s="58" customFormat="1" x14ac:dyDescent="0.25">
      <c r="A64" s="69">
        <f t="shared" si="2"/>
        <v>4</v>
      </c>
      <c r="B64" s="6"/>
      <c r="C64" s="7"/>
      <c r="D64" s="8"/>
      <c r="E64" s="7"/>
      <c r="F64" s="6"/>
      <c r="G64" s="6"/>
      <c r="H64" s="6"/>
      <c r="I64" s="16"/>
      <c r="J64" s="16"/>
      <c r="K64" s="16"/>
    </row>
    <row r="65" spans="1:11" s="58" customFormat="1" x14ac:dyDescent="0.25">
      <c r="A65" s="69">
        <f t="shared" si="2"/>
        <v>5</v>
      </c>
      <c r="B65" s="6"/>
      <c r="C65" s="7"/>
      <c r="D65" s="59"/>
      <c r="E65" s="7"/>
      <c r="F65" s="6"/>
      <c r="G65" s="6"/>
      <c r="H65" s="6"/>
      <c r="I65" s="16"/>
      <c r="J65" s="16"/>
      <c r="K65" s="16"/>
    </row>
    <row r="66" spans="1:11" s="58" customFormat="1" x14ac:dyDescent="0.25">
      <c r="A66" s="69">
        <f t="shared" si="2"/>
        <v>6</v>
      </c>
      <c r="B66" s="6"/>
      <c r="C66" s="7"/>
      <c r="D66" s="59"/>
      <c r="E66" s="7"/>
      <c r="F66" s="6"/>
      <c r="G66" s="6"/>
      <c r="H66" s="6"/>
      <c r="I66" s="16"/>
      <c r="J66" s="16"/>
      <c r="K66" s="16"/>
    </row>
    <row r="67" spans="1:11" s="58" customFormat="1" x14ac:dyDescent="0.25">
      <c r="A67" s="69">
        <f t="shared" si="2"/>
        <v>7</v>
      </c>
      <c r="B67" s="6"/>
      <c r="C67" s="7"/>
      <c r="D67" s="59"/>
      <c r="E67" s="7"/>
      <c r="F67" s="6"/>
      <c r="G67" s="6"/>
      <c r="H67" s="6"/>
      <c r="I67" s="16"/>
      <c r="J67" s="16"/>
      <c r="K67" s="16"/>
    </row>
    <row r="68" spans="1:11" s="58" customFormat="1" x14ac:dyDescent="0.25">
      <c r="A68" s="69">
        <f t="shared" si="2"/>
        <v>8</v>
      </c>
      <c r="B68" s="6"/>
      <c r="C68" s="7"/>
      <c r="D68" s="59"/>
      <c r="E68" s="7"/>
      <c r="F68" s="6"/>
      <c r="G68" s="6"/>
      <c r="H68" s="6"/>
      <c r="I68" s="16"/>
      <c r="J68" s="16"/>
      <c r="K68" s="16"/>
    </row>
    <row r="69" spans="1:11" s="58" customFormat="1" x14ac:dyDescent="0.25">
      <c r="A69" s="69">
        <f t="shared" si="2"/>
        <v>9</v>
      </c>
      <c r="B69" s="6"/>
      <c r="C69" s="7"/>
      <c r="D69" s="59"/>
      <c r="E69" s="7"/>
      <c r="F69" s="6"/>
      <c r="G69" s="6"/>
      <c r="H69" s="6"/>
      <c r="I69" s="16"/>
      <c r="J69" s="16"/>
      <c r="K69" s="16"/>
    </row>
    <row r="70" spans="1:11" s="58" customFormat="1" x14ac:dyDescent="0.25">
      <c r="A70" s="69">
        <f t="shared" si="2"/>
        <v>10</v>
      </c>
      <c r="B70" s="6"/>
      <c r="C70" s="7"/>
      <c r="D70" s="59"/>
      <c r="E70" s="7"/>
      <c r="F70" s="6"/>
      <c r="G70" s="6"/>
      <c r="H70" s="6"/>
      <c r="I70" s="16"/>
      <c r="J70" s="16"/>
      <c r="K70" s="16"/>
    </row>
    <row r="71" spans="1:11" s="58" customFormat="1" x14ac:dyDescent="0.25">
      <c r="A71" s="69">
        <f t="shared" si="2"/>
        <v>11</v>
      </c>
      <c r="B71" s="6"/>
      <c r="C71" s="7"/>
      <c r="D71" s="59"/>
      <c r="E71" s="7"/>
      <c r="F71" s="6"/>
      <c r="G71" s="6"/>
      <c r="H71" s="6"/>
      <c r="I71" s="16"/>
      <c r="J71" s="16"/>
      <c r="K71" s="16"/>
    </row>
    <row r="72" spans="1:11" s="58" customFormat="1" ht="15.75" thickBot="1" x14ac:dyDescent="0.3">
      <c r="A72" s="69">
        <f t="shared" si="2"/>
        <v>12</v>
      </c>
      <c r="B72" s="6"/>
      <c r="C72" s="7"/>
      <c r="D72" s="59"/>
      <c r="E72" s="7"/>
      <c r="F72" s="6"/>
      <c r="G72" s="6"/>
      <c r="H72" s="6"/>
      <c r="I72" s="16"/>
      <c r="J72" s="16"/>
      <c r="K72" s="16"/>
    </row>
    <row r="73" spans="1:11" s="58" customFormat="1" ht="15.75" thickBot="1" x14ac:dyDescent="0.3">
      <c r="A73" s="70" t="s">
        <v>34</v>
      </c>
      <c r="B73" s="19"/>
      <c r="C73" s="19"/>
      <c r="D73" s="19"/>
      <c r="E73" s="19"/>
      <c r="F73" s="19"/>
      <c r="G73" s="19"/>
      <c r="H73" s="19"/>
      <c r="I73" s="20">
        <f>SUBTOTAL(109,Tabla2131719[[Importe bruto ]])</f>
        <v>0</v>
      </c>
      <c r="J73" s="20">
        <f>SUBTOTAL(109,Tabla2131719[Impuesto soportado (IGIC / IVA)])</f>
        <v>0</v>
      </c>
      <c r="K73" s="20">
        <f>SUBTOTAL(109,Tabla2131719[Importe total de la factura])</f>
        <v>0</v>
      </c>
    </row>
    <row r="74" spans="1:11" s="58" customFormat="1" ht="15.75" thickBot="1" x14ac:dyDescent="0.3">
      <c r="A74" s="119" t="s">
        <v>59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1"/>
    </row>
    <row r="75" spans="1:11" s="58" customFormat="1" ht="42.75" x14ac:dyDescent="0.25">
      <c r="A75" s="46" t="s">
        <v>22</v>
      </c>
      <c r="B75" s="47" t="s">
        <v>23</v>
      </c>
      <c r="C75" s="47" t="s">
        <v>24</v>
      </c>
      <c r="D75" s="47" t="s">
        <v>25</v>
      </c>
      <c r="E75" s="47" t="s">
        <v>26</v>
      </c>
      <c r="F75" s="47" t="s">
        <v>27</v>
      </c>
      <c r="G75" s="47" t="s">
        <v>28</v>
      </c>
      <c r="H75" s="47" t="s">
        <v>29</v>
      </c>
      <c r="I75" s="47" t="s">
        <v>30</v>
      </c>
      <c r="J75" s="47" t="s">
        <v>31</v>
      </c>
      <c r="K75" s="47" t="s">
        <v>32</v>
      </c>
    </row>
    <row r="76" spans="1:11" s="58" customFormat="1" x14ac:dyDescent="0.25">
      <c r="A76" s="69">
        <v>1</v>
      </c>
      <c r="B76" s="6"/>
      <c r="C76" s="7"/>
      <c r="D76" s="8" t="s">
        <v>33</v>
      </c>
      <c r="E76" s="7"/>
      <c r="F76" s="6"/>
      <c r="G76" s="6"/>
      <c r="H76" s="6"/>
      <c r="I76" s="16"/>
      <c r="J76" s="16"/>
      <c r="K76" s="16"/>
    </row>
    <row r="77" spans="1:11" s="58" customFormat="1" x14ac:dyDescent="0.25">
      <c r="A77" s="69">
        <f>A76+1</f>
        <v>2</v>
      </c>
      <c r="B77" s="6"/>
      <c r="C77" s="7"/>
      <c r="D77" s="8" t="s">
        <v>33</v>
      </c>
      <c r="E77" s="7"/>
      <c r="F77" s="6"/>
      <c r="G77" s="6"/>
      <c r="H77" s="6"/>
      <c r="I77" s="16"/>
      <c r="J77" s="16"/>
      <c r="K77" s="16"/>
    </row>
    <row r="78" spans="1:11" s="58" customFormat="1" x14ac:dyDescent="0.25">
      <c r="A78" s="69">
        <f t="shared" ref="A78:A87" si="3">A77+1</f>
        <v>3</v>
      </c>
      <c r="B78" s="6"/>
      <c r="C78" s="7"/>
      <c r="D78" s="8" t="s">
        <v>33</v>
      </c>
      <c r="E78" s="7"/>
      <c r="F78" s="6"/>
      <c r="G78" s="6"/>
      <c r="H78" s="6"/>
      <c r="I78" s="16"/>
      <c r="J78" s="16"/>
      <c r="K78" s="16"/>
    </row>
    <row r="79" spans="1:11" s="58" customFormat="1" x14ac:dyDescent="0.25">
      <c r="A79" s="69">
        <f t="shared" si="3"/>
        <v>4</v>
      </c>
      <c r="B79" s="6"/>
      <c r="C79" s="7"/>
      <c r="D79" s="8"/>
      <c r="E79" s="7"/>
      <c r="F79" s="6"/>
      <c r="G79" s="6"/>
      <c r="H79" s="6"/>
      <c r="I79" s="16"/>
      <c r="J79" s="16"/>
      <c r="K79" s="16"/>
    </row>
    <row r="80" spans="1:11" s="58" customFormat="1" x14ac:dyDescent="0.25">
      <c r="A80" s="69">
        <f t="shared" si="3"/>
        <v>5</v>
      </c>
      <c r="B80" s="6"/>
      <c r="C80" s="7"/>
      <c r="D80" s="59"/>
      <c r="E80" s="7"/>
      <c r="F80" s="6"/>
      <c r="G80" s="6"/>
      <c r="H80" s="6"/>
      <c r="I80" s="16"/>
      <c r="J80" s="16"/>
      <c r="K80" s="16"/>
    </row>
    <row r="81" spans="1:11" s="58" customFormat="1" x14ac:dyDescent="0.25">
      <c r="A81" s="69">
        <f t="shared" si="3"/>
        <v>6</v>
      </c>
      <c r="B81" s="6"/>
      <c r="C81" s="7"/>
      <c r="D81" s="59"/>
      <c r="E81" s="7"/>
      <c r="F81" s="6"/>
      <c r="G81" s="6"/>
      <c r="H81" s="6"/>
      <c r="I81" s="16"/>
      <c r="J81" s="16"/>
      <c r="K81" s="16"/>
    </row>
    <row r="82" spans="1:11" s="58" customFormat="1" x14ac:dyDescent="0.25">
      <c r="A82" s="69">
        <f t="shared" si="3"/>
        <v>7</v>
      </c>
      <c r="B82" s="6"/>
      <c r="C82" s="7"/>
      <c r="D82" s="59"/>
      <c r="E82" s="7"/>
      <c r="F82" s="6"/>
      <c r="G82" s="6"/>
      <c r="H82" s="6"/>
      <c r="I82" s="16"/>
      <c r="J82" s="16"/>
      <c r="K82" s="16"/>
    </row>
    <row r="83" spans="1:11" s="58" customFormat="1" x14ac:dyDescent="0.25">
      <c r="A83" s="69">
        <f t="shared" si="3"/>
        <v>8</v>
      </c>
      <c r="B83" s="6"/>
      <c r="C83" s="7"/>
      <c r="D83" s="59"/>
      <c r="E83" s="7"/>
      <c r="F83" s="6"/>
      <c r="G83" s="6"/>
      <c r="H83" s="6"/>
      <c r="I83" s="16"/>
      <c r="J83" s="16"/>
      <c r="K83" s="16"/>
    </row>
    <row r="84" spans="1:11" s="58" customFormat="1" x14ac:dyDescent="0.25">
      <c r="A84" s="69">
        <f t="shared" si="3"/>
        <v>9</v>
      </c>
      <c r="B84" s="6"/>
      <c r="C84" s="7"/>
      <c r="D84" s="59"/>
      <c r="E84" s="7"/>
      <c r="F84" s="6"/>
      <c r="G84" s="6"/>
      <c r="H84" s="6"/>
      <c r="I84" s="16"/>
      <c r="J84" s="16"/>
      <c r="K84" s="16"/>
    </row>
    <row r="85" spans="1:11" s="58" customFormat="1" x14ac:dyDescent="0.25">
      <c r="A85" s="69">
        <f t="shared" si="3"/>
        <v>10</v>
      </c>
      <c r="B85" s="6"/>
      <c r="C85" s="7"/>
      <c r="D85" s="59"/>
      <c r="E85" s="7"/>
      <c r="F85" s="6"/>
      <c r="G85" s="6"/>
      <c r="H85" s="6"/>
      <c r="I85" s="16"/>
      <c r="J85" s="16"/>
      <c r="K85" s="16"/>
    </row>
    <row r="86" spans="1:11" s="58" customFormat="1" x14ac:dyDescent="0.25">
      <c r="A86" s="69">
        <f t="shared" si="3"/>
        <v>11</v>
      </c>
      <c r="B86" s="6"/>
      <c r="C86" s="7"/>
      <c r="D86" s="59"/>
      <c r="E86" s="7"/>
      <c r="F86" s="6"/>
      <c r="G86" s="6"/>
      <c r="H86" s="6"/>
      <c r="I86" s="16"/>
      <c r="J86" s="16"/>
      <c r="K86" s="16"/>
    </row>
    <row r="87" spans="1:11" s="58" customFormat="1" ht="15.75" thickBot="1" x14ac:dyDescent="0.3">
      <c r="A87" s="69">
        <f t="shared" si="3"/>
        <v>12</v>
      </c>
      <c r="B87" s="6"/>
      <c r="C87" s="7"/>
      <c r="D87" s="8" t="s">
        <v>33</v>
      </c>
      <c r="E87" s="7"/>
      <c r="F87" s="6"/>
      <c r="G87" s="6"/>
      <c r="H87" s="6"/>
      <c r="I87" s="16"/>
      <c r="J87" s="16"/>
      <c r="K87" s="16"/>
    </row>
    <row r="88" spans="1:11" s="58" customFormat="1" ht="15.75" thickBot="1" x14ac:dyDescent="0.3">
      <c r="A88" s="18" t="s">
        <v>34</v>
      </c>
      <c r="B88" s="19"/>
      <c r="C88" s="19"/>
      <c r="D88" s="19"/>
      <c r="E88" s="19"/>
      <c r="F88" s="19"/>
      <c r="G88" s="19"/>
      <c r="H88" s="19"/>
      <c r="I88" s="20">
        <f>SUBTOTAL(109,Tabla213141820[[Importe bruto ]])</f>
        <v>0</v>
      </c>
      <c r="J88" s="20">
        <f>SUBTOTAL(109,Tabla213141820[Impuesto soportado (IGIC / IVA)])</f>
        <v>0</v>
      </c>
      <c r="K88" s="20">
        <f>SUBTOTAL(109,Tabla213141820[Importe total de la factura])</f>
        <v>0</v>
      </c>
    </row>
    <row r="89" spans="1:11" s="58" customFormat="1" ht="15.75" thickBot="1" x14ac:dyDescent="0.3">
      <c r="A89" s="119" t="s">
        <v>47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1"/>
    </row>
    <row r="90" spans="1:11" s="58" customFormat="1" ht="42.75" x14ac:dyDescent="0.25">
      <c r="A90" s="46" t="s">
        <v>22</v>
      </c>
      <c r="B90" s="47" t="s">
        <v>23</v>
      </c>
      <c r="C90" s="47" t="s">
        <v>24</v>
      </c>
      <c r="D90" s="47" t="s">
        <v>25</v>
      </c>
      <c r="E90" s="47" t="s">
        <v>26</v>
      </c>
      <c r="F90" s="47" t="s">
        <v>27</v>
      </c>
      <c r="G90" s="47" t="s">
        <v>28</v>
      </c>
      <c r="H90" s="47" t="s">
        <v>29</v>
      </c>
      <c r="I90" s="47" t="s">
        <v>30</v>
      </c>
      <c r="J90" s="47" t="s">
        <v>31</v>
      </c>
      <c r="K90" s="47" t="s">
        <v>32</v>
      </c>
    </row>
    <row r="91" spans="1:11" s="58" customFormat="1" x14ac:dyDescent="0.25">
      <c r="A91" s="69">
        <v>1</v>
      </c>
      <c r="B91" s="6"/>
      <c r="C91" s="7"/>
      <c r="D91" s="8" t="s">
        <v>33</v>
      </c>
      <c r="E91" s="7"/>
      <c r="F91" s="6"/>
      <c r="G91" s="6"/>
      <c r="H91" s="6"/>
      <c r="I91" s="16"/>
      <c r="J91" s="16"/>
      <c r="K91" s="16"/>
    </row>
    <row r="92" spans="1:11" s="58" customFormat="1" x14ac:dyDescent="0.25">
      <c r="A92" s="69">
        <f>A91+1</f>
        <v>2</v>
      </c>
      <c r="B92" s="6"/>
      <c r="C92" s="7"/>
      <c r="D92" s="8" t="s">
        <v>33</v>
      </c>
      <c r="E92" s="7"/>
      <c r="F92" s="6"/>
      <c r="G92" s="6"/>
      <c r="H92" s="6"/>
      <c r="I92" s="16"/>
      <c r="J92" s="16"/>
      <c r="K92" s="16"/>
    </row>
    <row r="93" spans="1:11" s="58" customFormat="1" x14ac:dyDescent="0.25">
      <c r="A93" s="69">
        <f t="shared" ref="A93:A102" si="4">A92+1</f>
        <v>3</v>
      </c>
      <c r="B93" s="6"/>
      <c r="C93" s="7"/>
      <c r="D93" s="8" t="s">
        <v>33</v>
      </c>
      <c r="E93" s="7"/>
      <c r="F93" s="6"/>
      <c r="G93" s="6"/>
      <c r="H93" s="6"/>
      <c r="I93" s="16"/>
      <c r="J93" s="16"/>
      <c r="K93" s="16"/>
    </row>
    <row r="94" spans="1:11" s="58" customFormat="1" x14ac:dyDescent="0.25">
      <c r="A94" s="69">
        <f t="shared" si="4"/>
        <v>4</v>
      </c>
      <c r="B94" s="6"/>
      <c r="C94" s="7"/>
      <c r="D94" s="8"/>
      <c r="E94" s="7"/>
      <c r="F94" s="6"/>
      <c r="G94" s="6"/>
      <c r="H94" s="6"/>
      <c r="I94" s="16"/>
      <c r="J94" s="16"/>
      <c r="K94" s="16"/>
    </row>
    <row r="95" spans="1:11" s="58" customFormat="1" x14ac:dyDescent="0.25">
      <c r="A95" s="69">
        <f t="shared" si="4"/>
        <v>5</v>
      </c>
      <c r="B95" s="6"/>
      <c r="C95" s="7"/>
      <c r="D95" s="59"/>
      <c r="E95" s="7"/>
      <c r="F95" s="6"/>
      <c r="G95" s="6"/>
      <c r="H95" s="6"/>
      <c r="I95" s="16"/>
      <c r="J95" s="16"/>
      <c r="K95" s="16"/>
    </row>
    <row r="96" spans="1:11" s="58" customFormat="1" x14ac:dyDescent="0.25">
      <c r="A96" s="69">
        <f t="shared" si="4"/>
        <v>6</v>
      </c>
      <c r="B96" s="6"/>
      <c r="C96" s="7"/>
      <c r="D96" s="59"/>
      <c r="E96" s="7"/>
      <c r="F96" s="6"/>
      <c r="G96" s="6"/>
      <c r="H96" s="6"/>
      <c r="I96" s="16"/>
      <c r="J96" s="16"/>
      <c r="K96" s="16"/>
    </row>
    <row r="97" spans="1:11" s="58" customFormat="1" x14ac:dyDescent="0.25">
      <c r="A97" s="69">
        <f t="shared" si="4"/>
        <v>7</v>
      </c>
      <c r="B97" s="6"/>
      <c r="C97" s="7"/>
      <c r="D97" s="59"/>
      <c r="E97" s="7"/>
      <c r="F97" s="6"/>
      <c r="G97" s="6"/>
      <c r="H97" s="6"/>
      <c r="I97" s="16"/>
      <c r="J97" s="16"/>
      <c r="K97" s="16"/>
    </row>
    <row r="98" spans="1:11" s="58" customFormat="1" x14ac:dyDescent="0.25">
      <c r="A98" s="69">
        <f t="shared" si="4"/>
        <v>8</v>
      </c>
      <c r="B98" s="6"/>
      <c r="C98" s="7"/>
      <c r="D98" s="59"/>
      <c r="E98" s="7"/>
      <c r="F98" s="6"/>
      <c r="G98" s="6"/>
      <c r="H98" s="6"/>
      <c r="I98" s="16"/>
      <c r="J98" s="16"/>
      <c r="K98" s="16"/>
    </row>
    <row r="99" spans="1:11" s="58" customFormat="1" x14ac:dyDescent="0.25">
      <c r="A99" s="69">
        <f t="shared" si="4"/>
        <v>9</v>
      </c>
      <c r="B99" s="6"/>
      <c r="C99" s="7"/>
      <c r="D99" s="59"/>
      <c r="E99" s="7"/>
      <c r="F99" s="6"/>
      <c r="G99" s="6"/>
      <c r="H99" s="6"/>
      <c r="I99" s="16"/>
      <c r="J99" s="16"/>
      <c r="K99" s="16"/>
    </row>
    <row r="100" spans="1:11" s="58" customFormat="1" x14ac:dyDescent="0.25">
      <c r="A100" s="69">
        <f t="shared" si="4"/>
        <v>10</v>
      </c>
      <c r="B100" s="6"/>
      <c r="C100" s="7"/>
      <c r="D100" s="59"/>
      <c r="E100" s="7"/>
      <c r="F100" s="6"/>
      <c r="G100" s="6"/>
      <c r="H100" s="6"/>
      <c r="I100" s="16"/>
      <c r="J100" s="16"/>
      <c r="K100" s="16"/>
    </row>
    <row r="101" spans="1:11" s="58" customFormat="1" x14ac:dyDescent="0.25">
      <c r="A101" s="69">
        <f t="shared" si="4"/>
        <v>11</v>
      </c>
      <c r="B101" s="6"/>
      <c r="C101" s="7"/>
      <c r="D101" s="59"/>
      <c r="E101" s="7"/>
      <c r="F101" s="6"/>
      <c r="G101" s="6"/>
      <c r="H101" s="6"/>
      <c r="I101" s="16"/>
      <c r="J101" s="16"/>
      <c r="K101" s="16"/>
    </row>
    <row r="102" spans="1:11" s="58" customFormat="1" ht="15.75" thickBot="1" x14ac:dyDescent="0.3">
      <c r="A102" s="69">
        <f t="shared" si="4"/>
        <v>12</v>
      </c>
      <c r="B102" s="6"/>
      <c r="C102" s="7"/>
      <c r="D102" s="8" t="s">
        <v>33</v>
      </c>
      <c r="E102" s="7"/>
      <c r="F102" s="6"/>
      <c r="G102" s="6"/>
      <c r="H102" s="6"/>
      <c r="I102" s="16"/>
      <c r="J102" s="16"/>
      <c r="K102" s="16"/>
    </row>
    <row r="103" spans="1:11" s="58" customFormat="1" ht="15.75" thickBot="1" x14ac:dyDescent="0.3">
      <c r="A103" s="70" t="s">
        <v>34</v>
      </c>
      <c r="B103" s="19"/>
      <c r="C103" s="19"/>
      <c r="D103" s="19"/>
      <c r="E103" s="19"/>
      <c r="F103" s="19"/>
      <c r="G103" s="19"/>
      <c r="H103" s="19"/>
      <c r="I103" s="20">
        <f>SUBTOTAL(109,Tabla21314182016[[Importe bruto ]])</f>
        <v>0</v>
      </c>
      <c r="J103" s="20">
        <f>SUBTOTAL(109,Tabla21314182016[Impuesto soportado (IGIC / IVA)])</f>
        <v>0</v>
      </c>
      <c r="K103" s="20">
        <f>SUBTOTAL(109,Tabla21314182016[Importe total de la factura])</f>
        <v>0</v>
      </c>
    </row>
    <row r="104" spans="1:11" s="58" customFormat="1" ht="15.75" thickBot="1" x14ac:dyDescent="0.3">
      <c r="A104" s="119" t="s">
        <v>48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1"/>
    </row>
    <row r="105" spans="1:11" s="58" customFormat="1" ht="42.75" x14ac:dyDescent="0.25">
      <c r="A105" s="46" t="s">
        <v>22</v>
      </c>
      <c r="B105" s="47" t="s">
        <v>23</v>
      </c>
      <c r="C105" s="47" t="s">
        <v>24</v>
      </c>
      <c r="D105" s="47" t="s">
        <v>25</v>
      </c>
      <c r="E105" s="47" t="s">
        <v>26</v>
      </c>
      <c r="F105" s="47" t="s">
        <v>27</v>
      </c>
      <c r="G105" s="47" t="s">
        <v>28</v>
      </c>
      <c r="H105" s="47" t="s">
        <v>29</v>
      </c>
      <c r="I105" s="47" t="s">
        <v>30</v>
      </c>
      <c r="J105" s="47" t="s">
        <v>31</v>
      </c>
      <c r="K105" s="47" t="s">
        <v>32</v>
      </c>
    </row>
    <row r="106" spans="1:11" s="58" customFormat="1" x14ac:dyDescent="0.25">
      <c r="A106" s="69">
        <v>1</v>
      </c>
      <c r="B106" s="6"/>
      <c r="C106" s="7"/>
      <c r="D106" s="8" t="s">
        <v>33</v>
      </c>
      <c r="E106" s="7"/>
      <c r="F106" s="6"/>
      <c r="G106" s="6"/>
      <c r="H106" s="6"/>
      <c r="I106" s="16"/>
      <c r="J106" s="16"/>
      <c r="K106" s="16"/>
    </row>
    <row r="107" spans="1:11" s="58" customFormat="1" x14ac:dyDescent="0.25">
      <c r="A107" s="69">
        <v>2</v>
      </c>
      <c r="B107" s="6"/>
      <c r="C107" s="7"/>
      <c r="D107" s="59"/>
      <c r="E107" s="7"/>
      <c r="F107" s="6"/>
      <c r="G107" s="6"/>
      <c r="H107" s="6"/>
      <c r="I107" s="16"/>
      <c r="J107" s="16"/>
      <c r="K107" s="16"/>
    </row>
    <row r="108" spans="1:11" s="58" customFormat="1" x14ac:dyDescent="0.25">
      <c r="A108" s="69">
        <v>3</v>
      </c>
      <c r="B108" s="6"/>
      <c r="C108" s="7"/>
      <c r="D108" s="59"/>
      <c r="E108" s="7"/>
      <c r="F108" s="6"/>
      <c r="G108" s="6"/>
      <c r="H108" s="6"/>
      <c r="I108" s="16"/>
      <c r="J108" s="16"/>
      <c r="K108" s="16"/>
    </row>
    <row r="109" spans="1:11" s="58" customFormat="1" x14ac:dyDescent="0.25">
      <c r="A109" s="69">
        <v>4</v>
      </c>
      <c r="B109" s="6"/>
      <c r="C109" s="7"/>
      <c r="D109" s="59"/>
      <c r="E109" s="7"/>
      <c r="F109" s="6"/>
      <c r="G109" s="6"/>
      <c r="H109" s="6"/>
      <c r="I109" s="16"/>
      <c r="J109" s="16"/>
      <c r="K109" s="16"/>
    </row>
    <row r="110" spans="1:11" s="58" customFormat="1" x14ac:dyDescent="0.25">
      <c r="A110" s="69">
        <v>5</v>
      </c>
      <c r="B110" s="6"/>
      <c r="C110" s="7"/>
      <c r="D110" s="59"/>
      <c r="E110" s="7"/>
      <c r="F110" s="6"/>
      <c r="G110" s="6"/>
      <c r="H110" s="6"/>
      <c r="I110" s="16"/>
      <c r="J110" s="16"/>
      <c r="K110" s="16"/>
    </row>
    <row r="111" spans="1:11" s="58" customFormat="1" x14ac:dyDescent="0.25">
      <c r="A111" s="69">
        <v>6</v>
      </c>
      <c r="B111" s="6"/>
      <c r="C111" s="7"/>
      <c r="D111" s="8" t="s">
        <v>33</v>
      </c>
      <c r="E111" s="7"/>
      <c r="F111" s="6"/>
      <c r="G111" s="6"/>
      <c r="H111" s="6"/>
      <c r="I111" s="16"/>
      <c r="J111" s="16"/>
      <c r="K111" s="16"/>
    </row>
    <row r="112" spans="1:11" s="58" customFormat="1" x14ac:dyDescent="0.25">
      <c r="A112" s="69">
        <v>7</v>
      </c>
      <c r="B112" s="6"/>
      <c r="C112" s="7"/>
      <c r="D112" s="8" t="s">
        <v>33</v>
      </c>
      <c r="E112" s="7"/>
      <c r="F112" s="6"/>
      <c r="G112" s="6"/>
      <c r="H112" s="6"/>
      <c r="I112" s="16"/>
      <c r="J112" s="16"/>
      <c r="K112" s="16"/>
    </row>
    <row r="113" spans="1:11" s="58" customFormat="1" x14ac:dyDescent="0.25">
      <c r="A113" s="69">
        <v>8</v>
      </c>
      <c r="B113" s="6"/>
      <c r="C113" s="7"/>
      <c r="D113" s="8"/>
      <c r="E113" s="7"/>
      <c r="F113" s="6"/>
      <c r="G113" s="6"/>
      <c r="H113" s="6"/>
      <c r="I113" s="16"/>
      <c r="J113" s="16"/>
      <c r="K113" s="16"/>
    </row>
    <row r="114" spans="1:11" s="58" customFormat="1" x14ac:dyDescent="0.25">
      <c r="A114" s="69">
        <v>9</v>
      </c>
      <c r="B114" s="6"/>
      <c r="C114" s="7"/>
      <c r="D114" s="59"/>
      <c r="E114" s="7"/>
      <c r="F114" s="6"/>
      <c r="G114" s="6"/>
      <c r="H114" s="6"/>
      <c r="I114" s="16"/>
      <c r="J114" s="16"/>
      <c r="K114" s="16"/>
    </row>
    <row r="115" spans="1:11" s="58" customFormat="1" x14ac:dyDescent="0.25">
      <c r="A115" s="69">
        <v>10</v>
      </c>
      <c r="B115" s="6"/>
      <c r="C115" s="7"/>
      <c r="D115" s="59"/>
      <c r="E115" s="7"/>
      <c r="F115" s="6"/>
      <c r="G115" s="6"/>
      <c r="H115" s="6"/>
      <c r="I115" s="16"/>
      <c r="J115" s="16"/>
      <c r="K115" s="16"/>
    </row>
    <row r="116" spans="1:11" s="58" customFormat="1" x14ac:dyDescent="0.25">
      <c r="A116" s="69">
        <v>11</v>
      </c>
      <c r="B116" s="6"/>
      <c r="C116" s="7"/>
      <c r="D116" s="59"/>
      <c r="E116" s="7"/>
      <c r="F116" s="6"/>
      <c r="G116" s="6"/>
      <c r="H116" s="6"/>
      <c r="I116" s="16"/>
      <c r="J116" s="16"/>
      <c r="K116" s="16"/>
    </row>
    <row r="117" spans="1:11" s="58" customFormat="1" x14ac:dyDescent="0.25">
      <c r="A117" s="69">
        <v>12</v>
      </c>
      <c r="B117" s="6"/>
      <c r="C117" s="7"/>
      <c r="D117" s="59"/>
      <c r="E117" s="7"/>
      <c r="F117" s="6"/>
      <c r="G117" s="6"/>
      <c r="H117" s="6"/>
      <c r="I117" s="16"/>
      <c r="J117" s="16"/>
      <c r="K117" s="16"/>
    </row>
    <row r="118" spans="1:11" s="58" customFormat="1" x14ac:dyDescent="0.25">
      <c r="A118" s="69">
        <v>13</v>
      </c>
      <c r="B118" s="6"/>
      <c r="C118" s="7"/>
      <c r="D118" s="59"/>
      <c r="E118" s="7"/>
      <c r="F118" s="6"/>
      <c r="G118" s="6"/>
      <c r="H118" s="6"/>
      <c r="I118" s="16"/>
      <c r="J118" s="16"/>
      <c r="K118" s="16"/>
    </row>
    <row r="119" spans="1:11" s="58" customFormat="1" x14ac:dyDescent="0.25">
      <c r="A119" s="69">
        <v>14</v>
      </c>
      <c r="B119" s="6"/>
      <c r="C119" s="7"/>
      <c r="D119" s="59"/>
      <c r="E119" s="7"/>
      <c r="F119" s="6"/>
      <c r="G119" s="6"/>
      <c r="H119" s="6"/>
      <c r="I119" s="16"/>
      <c r="J119" s="16"/>
      <c r="K119" s="16"/>
    </row>
    <row r="120" spans="1:11" s="58" customFormat="1" ht="15.75" thickBot="1" x14ac:dyDescent="0.3">
      <c r="A120" s="69">
        <v>15</v>
      </c>
      <c r="B120" s="6"/>
      <c r="C120" s="7"/>
      <c r="D120" s="8" t="s">
        <v>33</v>
      </c>
      <c r="E120" s="7"/>
      <c r="F120" s="6"/>
      <c r="G120" s="6"/>
      <c r="H120" s="6"/>
      <c r="I120" s="16"/>
      <c r="J120" s="16"/>
      <c r="K120" s="16"/>
    </row>
    <row r="121" spans="1:11" s="58" customFormat="1" ht="15.75" thickBot="1" x14ac:dyDescent="0.3">
      <c r="A121" s="70" t="s">
        <v>34</v>
      </c>
      <c r="B121" s="19"/>
      <c r="C121" s="19"/>
      <c r="D121" s="19"/>
      <c r="E121" s="19"/>
      <c r="F121" s="19"/>
      <c r="G121" s="19"/>
      <c r="H121" s="19"/>
      <c r="I121" s="20">
        <f>SUBTOTAL(109,Tabla2131418201621[[Importe bruto ]])</f>
        <v>0</v>
      </c>
      <c r="J121" s="20">
        <f>SUBTOTAL(109,Tabla2131418201621[Impuesto soportado (IGIC / IVA)])</f>
        <v>0</v>
      </c>
      <c r="K121" s="20">
        <f>SUBTOTAL(109,Tabla2131418201621[Importe total de la factura])</f>
        <v>0</v>
      </c>
    </row>
    <row r="122" spans="1:11" s="58" customFormat="1" ht="16.5" thickBot="1" x14ac:dyDescent="0.3">
      <c r="A122" s="125" t="s">
        <v>36</v>
      </c>
      <c r="B122" s="126"/>
      <c r="C122" s="126"/>
      <c r="D122" s="126"/>
      <c r="E122" s="126"/>
      <c r="F122" s="126"/>
      <c r="G122" s="126"/>
      <c r="H122" s="127"/>
      <c r="I122" s="64">
        <f>Tabla2131719[[#Totals],[Importe bruto ]]+Tabla213141820[[#Totals],[Importe bruto ]]+Tabla21314182016[[#Totals],[Importe bruto ]]+Tabla2131418201621[[#Totals],[Importe bruto ]]</f>
        <v>0</v>
      </c>
      <c r="J122" s="64">
        <f>Tabla2131719[[#Totals],[Impuesto soportado (IGIC / IVA)]]+Tabla213141820[[#Totals],[Impuesto soportado (IGIC / IVA)]]+Tabla21314182016[[#Totals],[Impuesto soportado (IGIC / IVA)]]+Tabla2131418201621[[#Totals],[Impuesto soportado (IGIC / IVA)]]</f>
        <v>0</v>
      </c>
      <c r="K122" s="64">
        <f>Tabla2131719[[#Totals],[Importe total de la factura]]+Tabla213141820[[#Totals],[Importe total de la factura]]+Tabla21314182016[[#Totals],[Importe total de la factura]]+Tabla2131418201621[[#Totals],[Importe total de la factura]]</f>
        <v>0</v>
      </c>
    </row>
    <row r="123" spans="1:11" s="58" customFormat="1" x14ac:dyDescent="0.25">
      <c r="A123" s="56"/>
      <c r="B123" s="56"/>
      <c r="C123" s="56"/>
      <c r="D123" s="56"/>
      <c r="E123" s="56"/>
      <c r="F123" s="56"/>
      <c r="G123" s="56"/>
      <c r="H123" s="56"/>
      <c r="I123" s="57"/>
      <c r="J123" s="57"/>
      <c r="K123" s="57"/>
    </row>
    <row r="124" spans="1:11" s="58" customFormat="1" ht="15.75" thickBot="1" x14ac:dyDescent="0.3">
      <c r="A124" s="56"/>
      <c r="B124" s="56"/>
      <c r="C124" s="56"/>
      <c r="D124" s="56"/>
      <c r="E124" s="56"/>
      <c r="F124" s="56"/>
      <c r="G124" s="56"/>
      <c r="H124" s="56"/>
      <c r="I124" s="57"/>
      <c r="J124" s="57"/>
      <c r="K124" s="57"/>
    </row>
    <row r="125" spans="1:11" s="58" customFormat="1" ht="16.5" thickBot="1" x14ac:dyDescent="0.3">
      <c r="A125" s="109" t="s">
        <v>42</v>
      </c>
      <c r="B125" s="110"/>
      <c r="C125" s="110"/>
      <c r="D125" s="110"/>
      <c r="E125" s="110"/>
      <c r="F125" s="110"/>
      <c r="G125" s="110"/>
      <c r="H125" s="110"/>
      <c r="I125" s="110"/>
      <c r="J125" s="110"/>
      <c r="K125" s="111"/>
    </row>
    <row r="126" spans="1:11" s="58" customFormat="1" ht="15.75" thickBot="1" x14ac:dyDescent="0.3">
      <c r="A126" s="119" t="s">
        <v>44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1"/>
    </row>
    <row r="127" spans="1:11" s="58" customFormat="1" ht="42.75" x14ac:dyDescent="0.25">
      <c r="A127" s="46" t="s">
        <v>22</v>
      </c>
      <c r="B127" s="47" t="s">
        <v>23</v>
      </c>
      <c r="C127" s="47" t="s">
        <v>24</v>
      </c>
      <c r="D127" s="47" t="s">
        <v>25</v>
      </c>
      <c r="E127" s="47" t="s">
        <v>26</v>
      </c>
      <c r="F127" s="47" t="s">
        <v>27</v>
      </c>
      <c r="G127" s="47" t="s">
        <v>28</v>
      </c>
      <c r="H127" s="47" t="s">
        <v>29</v>
      </c>
      <c r="I127" s="47" t="s">
        <v>30</v>
      </c>
      <c r="J127" s="47" t="s">
        <v>31</v>
      </c>
      <c r="K127" s="47" t="s">
        <v>32</v>
      </c>
    </row>
    <row r="128" spans="1:11" s="58" customFormat="1" x14ac:dyDescent="0.25">
      <c r="A128" s="45">
        <v>1</v>
      </c>
      <c r="B128" s="6"/>
      <c r="C128" s="7"/>
      <c r="D128" s="8" t="s">
        <v>33</v>
      </c>
      <c r="E128" s="7"/>
      <c r="F128" s="6"/>
      <c r="G128" s="6"/>
      <c r="H128" s="6"/>
      <c r="I128" s="16"/>
      <c r="J128" s="16"/>
      <c r="K128" s="16"/>
    </row>
    <row r="129" spans="1:11" s="58" customFormat="1" x14ac:dyDescent="0.25">
      <c r="A129" s="45">
        <f>A128+1</f>
        <v>2</v>
      </c>
      <c r="B129" s="6"/>
      <c r="C129" s="7"/>
      <c r="D129" s="8" t="s">
        <v>33</v>
      </c>
      <c r="E129" s="7"/>
      <c r="F129" s="6"/>
      <c r="G129" s="6"/>
      <c r="H129" s="6"/>
      <c r="I129" s="16"/>
      <c r="J129" s="16"/>
      <c r="K129" s="16"/>
    </row>
    <row r="130" spans="1:11" s="58" customFormat="1" x14ac:dyDescent="0.25">
      <c r="A130" s="45">
        <f t="shared" ref="A130:A150" si="5">A129+1</f>
        <v>3</v>
      </c>
      <c r="B130" s="6"/>
      <c r="C130" s="7"/>
      <c r="D130" s="8" t="s">
        <v>33</v>
      </c>
      <c r="E130" s="7"/>
      <c r="F130" s="6"/>
      <c r="G130" s="6"/>
      <c r="H130" s="6"/>
      <c r="I130" s="16"/>
      <c r="J130" s="16"/>
      <c r="K130" s="16"/>
    </row>
    <row r="131" spans="1:11" s="58" customFormat="1" x14ac:dyDescent="0.25">
      <c r="A131" s="45">
        <f t="shared" si="5"/>
        <v>4</v>
      </c>
      <c r="B131" s="6"/>
      <c r="C131" s="7"/>
      <c r="D131" s="8"/>
      <c r="E131" s="7"/>
      <c r="F131" s="6"/>
      <c r="G131" s="6"/>
      <c r="H131" s="6"/>
      <c r="I131" s="16"/>
      <c r="J131" s="16"/>
      <c r="K131" s="16"/>
    </row>
    <row r="132" spans="1:11" s="58" customFormat="1" x14ac:dyDescent="0.25">
      <c r="A132" s="45">
        <f t="shared" si="5"/>
        <v>5</v>
      </c>
      <c r="B132" s="6"/>
      <c r="C132" s="7"/>
      <c r="D132" s="8" t="s">
        <v>33</v>
      </c>
      <c r="E132" s="7"/>
      <c r="F132" s="6"/>
      <c r="G132" s="6"/>
      <c r="H132" s="6"/>
      <c r="I132" s="16"/>
      <c r="J132" s="16"/>
      <c r="K132" s="16"/>
    </row>
    <row r="133" spans="1:11" s="58" customFormat="1" x14ac:dyDescent="0.25">
      <c r="A133" s="45">
        <f t="shared" si="5"/>
        <v>6</v>
      </c>
      <c r="B133" s="6"/>
      <c r="C133" s="7"/>
      <c r="D133" s="8" t="s">
        <v>33</v>
      </c>
      <c r="E133" s="7"/>
      <c r="F133" s="6"/>
      <c r="G133" s="6"/>
      <c r="H133" s="6"/>
      <c r="I133" s="16"/>
      <c r="J133" s="16"/>
      <c r="K133" s="16"/>
    </row>
    <row r="134" spans="1:11" s="58" customFormat="1" x14ac:dyDescent="0.25">
      <c r="A134" s="45">
        <f t="shared" si="5"/>
        <v>7</v>
      </c>
      <c r="B134" s="6"/>
      <c r="C134" s="7"/>
      <c r="D134" s="8" t="s">
        <v>33</v>
      </c>
      <c r="E134" s="7"/>
      <c r="F134" s="6"/>
      <c r="G134" s="6"/>
      <c r="H134" s="6"/>
      <c r="I134" s="16"/>
      <c r="J134" s="16"/>
      <c r="K134" s="16"/>
    </row>
    <row r="135" spans="1:11" s="58" customFormat="1" x14ac:dyDescent="0.25">
      <c r="A135" s="45">
        <f t="shared" si="5"/>
        <v>8</v>
      </c>
      <c r="B135" s="6"/>
      <c r="C135" s="7"/>
      <c r="D135" s="8" t="s">
        <v>33</v>
      </c>
      <c r="E135" s="7"/>
      <c r="F135" s="6"/>
      <c r="G135" s="6"/>
      <c r="H135" s="6"/>
      <c r="I135" s="16"/>
      <c r="J135" s="16"/>
      <c r="K135" s="16"/>
    </row>
    <row r="136" spans="1:11" s="58" customFormat="1" x14ac:dyDescent="0.25">
      <c r="A136" s="45">
        <f t="shared" si="5"/>
        <v>9</v>
      </c>
      <c r="B136" s="6"/>
      <c r="C136" s="7"/>
      <c r="D136" s="8" t="s">
        <v>33</v>
      </c>
      <c r="E136" s="7"/>
      <c r="F136" s="6"/>
      <c r="G136" s="6"/>
      <c r="H136" s="6"/>
      <c r="I136" s="16"/>
      <c r="J136" s="16"/>
      <c r="K136" s="16"/>
    </row>
    <row r="137" spans="1:11" s="58" customFormat="1" x14ac:dyDescent="0.25">
      <c r="A137" s="45">
        <f t="shared" si="5"/>
        <v>10</v>
      </c>
      <c r="B137" s="6"/>
      <c r="C137" s="7"/>
      <c r="D137" s="8" t="s">
        <v>33</v>
      </c>
      <c r="E137" s="7"/>
      <c r="F137" s="6"/>
      <c r="G137" s="6"/>
      <c r="H137" s="6"/>
      <c r="I137" s="16"/>
      <c r="J137" s="16"/>
      <c r="K137" s="16"/>
    </row>
    <row r="138" spans="1:11" s="58" customFormat="1" x14ac:dyDescent="0.25">
      <c r="A138" s="45">
        <f t="shared" si="5"/>
        <v>11</v>
      </c>
      <c r="B138" s="6"/>
      <c r="C138" s="7"/>
      <c r="D138" s="8" t="s">
        <v>33</v>
      </c>
      <c r="E138" s="7"/>
      <c r="F138" s="6"/>
      <c r="G138" s="6"/>
      <c r="H138" s="6"/>
      <c r="I138" s="16"/>
      <c r="J138" s="16"/>
      <c r="K138" s="16"/>
    </row>
    <row r="139" spans="1:11" s="58" customFormat="1" x14ac:dyDescent="0.25">
      <c r="A139" s="45">
        <f t="shared" si="5"/>
        <v>12</v>
      </c>
      <c r="B139" s="6"/>
      <c r="C139" s="7"/>
      <c r="D139" s="8" t="s">
        <v>33</v>
      </c>
      <c r="E139" s="7"/>
      <c r="F139" s="6"/>
      <c r="G139" s="6"/>
      <c r="H139" s="6"/>
      <c r="I139" s="16"/>
      <c r="J139" s="16"/>
      <c r="K139" s="16"/>
    </row>
    <row r="140" spans="1:11" s="58" customFormat="1" x14ac:dyDescent="0.25">
      <c r="A140" s="45">
        <f t="shared" si="5"/>
        <v>13</v>
      </c>
      <c r="B140" s="6"/>
      <c r="C140" s="7"/>
      <c r="D140" s="8" t="s">
        <v>33</v>
      </c>
      <c r="E140" s="7"/>
      <c r="F140" s="6"/>
      <c r="G140" s="6"/>
      <c r="H140" s="6"/>
      <c r="I140" s="16"/>
      <c r="J140" s="16"/>
      <c r="K140" s="16"/>
    </row>
    <row r="141" spans="1:11" s="58" customFormat="1" x14ac:dyDescent="0.25">
      <c r="A141" s="45">
        <f t="shared" si="5"/>
        <v>14</v>
      </c>
      <c r="B141" s="6" t="s">
        <v>33</v>
      </c>
      <c r="C141" s="7" t="s">
        <v>33</v>
      </c>
      <c r="D141" s="8" t="s">
        <v>33</v>
      </c>
      <c r="E141" s="7" t="s">
        <v>33</v>
      </c>
      <c r="F141" s="6" t="s">
        <v>33</v>
      </c>
      <c r="G141" s="6"/>
      <c r="H141" s="6"/>
      <c r="I141" s="16"/>
      <c r="J141" s="16"/>
      <c r="K141" s="16"/>
    </row>
    <row r="142" spans="1:11" s="58" customFormat="1" x14ac:dyDescent="0.25">
      <c r="A142" s="45">
        <f t="shared" si="5"/>
        <v>15</v>
      </c>
      <c r="B142" s="6" t="s">
        <v>33</v>
      </c>
      <c r="C142" s="7" t="s">
        <v>33</v>
      </c>
      <c r="D142" s="8" t="s">
        <v>33</v>
      </c>
      <c r="E142" s="7" t="s">
        <v>33</v>
      </c>
      <c r="F142" s="6" t="s">
        <v>33</v>
      </c>
      <c r="G142" s="6"/>
      <c r="H142" s="6"/>
      <c r="I142" s="16"/>
      <c r="J142" s="16"/>
      <c r="K142" s="16"/>
    </row>
    <row r="143" spans="1:11" s="58" customFormat="1" x14ac:dyDescent="0.25">
      <c r="A143" s="45">
        <f t="shared" si="5"/>
        <v>16</v>
      </c>
      <c r="B143" s="6" t="s">
        <v>33</v>
      </c>
      <c r="C143" s="7" t="s">
        <v>33</v>
      </c>
      <c r="D143" s="8" t="s">
        <v>33</v>
      </c>
      <c r="E143" s="7" t="s">
        <v>33</v>
      </c>
      <c r="F143" s="6" t="s">
        <v>33</v>
      </c>
      <c r="G143" s="6"/>
      <c r="H143" s="6"/>
      <c r="I143" s="16"/>
      <c r="J143" s="16"/>
      <c r="K143" s="16"/>
    </row>
    <row r="144" spans="1:11" s="58" customFormat="1" x14ac:dyDescent="0.25">
      <c r="A144" s="45">
        <f t="shared" si="5"/>
        <v>17</v>
      </c>
      <c r="B144" s="6" t="s">
        <v>33</v>
      </c>
      <c r="C144" s="7" t="s">
        <v>33</v>
      </c>
      <c r="D144" s="8" t="s">
        <v>33</v>
      </c>
      <c r="E144" s="7" t="s">
        <v>33</v>
      </c>
      <c r="F144" s="6" t="s">
        <v>33</v>
      </c>
      <c r="G144" s="6"/>
      <c r="H144" s="6"/>
      <c r="I144" s="16"/>
      <c r="J144" s="16"/>
      <c r="K144" s="16"/>
    </row>
    <row r="145" spans="1:11" s="58" customFormat="1" x14ac:dyDescent="0.25">
      <c r="A145" s="45">
        <f t="shared" si="5"/>
        <v>18</v>
      </c>
      <c r="B145" s="6" t="s">
        <v>33</v>
      </c>
      <c r="C145" s="7" t="s">
        <v>33</v>
      </c>
      <c r="D145" s="8" t="s">
        <v>33</v>
      </c>
      <c r="E145" s="7" t="s">
        <v>33</v>
      </c>
      <c r="F145" s="6" t="s">
        <v>33</v>
      </c>
      <c r="G145" s="6"/>
      <c r="H145" s="6"/>
      <c r="I145" s="16"/>
      <c r="J145" s="16"/>
      <c r="K145" s="16"/>
    </row>
    <row r="146" spans="1:11" s="58" customFormat="1" x14ac:dyDescent="0.25">
      <c r="A146" s="45">
        <f t="shared" si="5"/>
        <v>19</v>
      </c>
      <c r="B146" s="6" t="s">
        <v>33</v>
      </c>
      <c r="C146" s="7" t="s">
        <v>33</v>
      </c>
      <c r="D146" s="8" t="s">
        <v>33</v>
      </c>
      <c r="E146" s="7" t="s">
        <v>33</v>
      </c>
      <c r="F146" s="6" t="s">
        <v>33</v>
      </c>
      <c r="G146" s="6"/>
      <c r="H146" s="6"/>
      <c r="I146" s="16"/>
      <c r="J146" s="16"/>
      <c r="K146" s="16"/>
    </row>
    <row r="147" spans="1:11" s="58" customFormat="1" x14ac:dyDescent="0.25">
      <c r="A147" s="45">
        <f t="shared" si="5"/>
        <v>20</v>
      </c>
      <c r="B147" s="6"/>
      <c r="C147" s="7"/>
      <c r="D147" s="8" t="s">
        <v>33</v>
      </c>
      <c r="E147" s="7"/>
      <c r="F147" s="6"/>
      <c r="G147" s="6"/>
      <c r="H147" s="6"/>
      <c r="I147" s="16"/>
      <c r="J147" s="16"/>
      <c r="K147" s="16"/>
    </row>
    <row r="148" spans="1:11" s="58" customFormat="1" x14ac:dyDescent="0.25">
      <c r="A148" s="45">
        <f t="shared" si="5"/>
        <v>21</v>
      </c>
      <c r="B148" s="6"/>
      <c r="C148" s="7"/>
      <c r="D148" s="8" t="s">
        <v>33</v>
      </c>
      <c r="E148" s="7"/>
      <c r="F148" s="6"/>
      <c r="G148" s="6"/>
      <c r="H148" s="6"/>
      <c r="I148" s="16"/>
      <c r="J148" s="16"/>
      <c r="K148" s="16"/>
    </row>
    <row r="149" spans="1:11" s="58" customFormat="1" x14ac:dyDescent="0.25">
      <c r="A149" s="45">
        <f t="shared" si="5"/>
        <v>22</v>
      </c>
      <c r="B149" s="6"/>
      <c r="C149" s="7"/>
      <c r="D149" s="8" t="s">
        <v>33</v>
      </c>
      <c r="E149" s="7"/>
      <c r="F149" s="6"/>
      <c r="G149" s="6"/>
      <c r="H149" s="6"/>
      <c r="I149" s="16"/>
      <c r="J149" s="16"/>
      <c r="K149" s="16"/>
    </row>
    <row r="150" spans="1:11" s="58" customFormat="1" ht="15.75" thickBot="1" x14ac:dyDescent="0.3">
      <c r="A150" s="45">
        <f t="shared" si="5"/>
        <v>23</v>
      </c>
      <c r="B150" s="10"/>
      <c r="C150" s="11"/>
      <c r="D150" s="8" t="s">
        <v>33</v>
      </c>
      <c r="E150" s="11"/>
      <c r="F150" s="10"/>
      <c r="G150" s="10"/>
      <c r="H150" s="10"/>
      <c r="I150" s="17"/>
      <c r="J150" s="17"/>
      <c r="K150" s="17"/>
    </row>
    <row r="151" spans="1:11" s="58" customFormat="1" ht="15.75" thickBot="1" x14ac:dyDescent="0.3">
      <c r="A151" s="18" t="s">
        <v>34</v>
      </c>
      <c r="B151" s="19"/>
      <c r="C151" s="19"/>
      <c r="D151" s="19"/>
      <c r="E151" s="19"/>
      <c r="F151" s="19"/>
      <c r="G151" s="19"/>
      <c r="H151" s="19"/>
      <c r="I151" s="20">
        <f>SUBTOTAL(109,Tabla225[[Importe bruto ]])</f>
        <v>0</v>
      </c>
      <c r="J151" s="20">
        <f>SUBTOTAL(109,Tabla225[Impuesto soportado (IGIC / IVA)])</f>
        <v>0</v>
      </c>
      <c r="K151" s="20">
        <f>SUBTOTAL(109,Tabla225[Importe total de la factura])</f>
        <v>0</v>
      </c>
    </row>
    <row r="152" spans="1:11" s="58" customFormat="1" x14ac:dyDescent="0.25">
      <c r="A152" s="128" t="s">
        <v>45</v>
      </c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</row>
    <row r="153" spans="1:11" s="58" customFormat="1" ht="42.75" x14ac:dyDescent="0.25">
      <c r="A153" s="4" t="s">
        <v>22</v>
      </c>
      <c r="B153" s="5" t="s">
        <v>23</v>
      </c>
      <c r="C153" s="5" t="s">
        <v>24</v>
      </c>
      <c r="D153" s="5" t="s">
        <v>25</v>
      </c>
      <c r="E153" s="5" t="s">
        <v>26</v>
      </c>
      <c r="F153" s="5" t="s">
        <v>27</v>
      </c>
      <c r="G153" s="5" t="s">
        <v>28</v>
      </c>
      <c r="H153" s="5" t="s">
        <v>29</v>
      </c>
      <c r="I153" s="5" t="s">
        <v>30</v>
      </c>
      <c r="J153" s="5" t="s">
        <v>31</v>
      </c>
      <c r="K153" s="5" t="s">
        <v>32</v>
      </c>
    </row>
    <row r="154" spans="1:11" s="58" customFormat="1" x14ac:dyDescent="0.25">
      <c r="A154" s="45">
        <v>1</v>
      </c>
      <c r="B154" s="6"/>
      <c r="C154" s="7"/>
      <c r="D154" s="8" t="s">
        <v>33</v>
      </c>
      <c r="E154" s="7"/>
      <c r="F154" s="6"/>
      <c r="G154" s="6"/>
      <c r="H154" s="6"/>
      <c r="I154" s="16"/>
      <c r="J154" s="16"/>
      <c r="K154" s="16"/>
    </row>
    <row r="155" spans="1:11" s="58" customFormat="1" x14ac:dyDescent="0.25">
      <c r="A155" s="45">
        <f>A154+1</f>
        <v>2</v>
      </c>
      <c r="B155" s="6"/>
      <c r="C155" s="7"/>
      <c r="D155" s="8" t="s">
        <v>33</v>
      </c>
      <c r="E155" s="7"/>
      <c r="F155" s="6"/>
      <c r="G155" s="6"/>
      <c r="H155" s="6"/>
      <c r="I155" s="16"/>
      <c r="J155" s="16"/>
      <c r="K155" s="16"/>
    </row>
    <row r="156" spans="1:11" s="58" customFormat="1" x14ac:dyDescent="0.25">
      <c r="A156" s="45">
        <f t="shared" ref="A156:A183" si="6">A155+1</f>
        <v>3</v>
      </c>
      <c r="B156" s="6"/>
      <c r="C156" s="7"/>
      <c r="D156" s="8" t="s">
        <v>33</v>
      </c>
      <c r="E156" s="7"/>
      <c r="F156" s="6"/>
      <c r="G156" s="6"/>
      <c r="H156" s="6"/>
      <c r="I156" s="16"/>
      <c r="J156" s="16"/>
      <c r="K156" s="16"/>
    </row>
    <row r="157" spans="1:11" s="58" customFormat="1" x14ac:dyDescent="0.25">
      <c r="A157" s="45">
        <f t="shared" si="6"/>
        <v>4</v>
      </c>
      <c r="B157" s="6"/>
      <c r="C157" s="7"/>
      <c r="D157" s="8"/>
      <c r="E157" s="7"/>
      <c r="F157" s="6"/>
      <c r="G157" s="6"/>
      <c r="H157" s="6"/>
      <c r="I157" s="16"/>
      <c r="J157" s="16"/>
      <c r="K157" s="16"/>
    </row>
    <row r="158" spans="1:11" s="58" customFormat="1" x14ac:dyDescent="0.25">
      <c r="A158" s="45">
        <f t="shared" si="6"/>
        <v>5</v>
      </c>
      <c r="B158" s="6"/>
      <c r="C158" s="7"/>
      <c r="D158" s="8" t="s">
        <v>33</v>
      </c>
      <c r="E158" s="7"/>
      <c r="F158" s="6"/>
      <c r="G158" s="6"/>
      <c r="H158" s="6"/>
      <c r="I158" s="16"/>
      <c r="J158" s="16"/>
      <c r="K158" s="16"/>
    </row>
    <row r="159" spans="1:11" s="58" customFormat="1" x14ac:dyDescent="0.25">
      <c r="A159" s="45">
        <f t="shared" si="6"/>
        <v>6</v>
      </c>
      <c r="B159" s="6"/>
      <c r="C159" s="7"/>
      <c r="D159" s="8" t="s">
        <v>33</v>
      </c>
      <c r="E159" s="7"/>
      <c r="F159" s="6"/>
      <c r="G159" s="6"/>
      <c r="H159" s="6"/>
      <c r="I159" s="16"/>
      <c r="J159" s="16"/>
      <c r="K159" s="16"/>
    </row>
    <row r="160" spans="1:11" s="58" customFormat="1" x14ac:dyDescent="0.25">
      <c r="A160" s="45">
        <f t="shared" si="6"/>
        <v>7</v>
      </c>
      <c r="B160" s="6"/>
      <c r="C160" s="7"/>
      <c r="D160" s="8" t="s">
        <v>33</v>
      </c>
      <c r="E160" s="7"/>
      <c r="F160" s="6"/>
      <c r="G160" s="6"/>
      <c r="H160" s="6"/>
      <c r="I160" s="16"/>
      <c r="J160" s="16"/>
      <c r="K160" s="16"/>
    </row>
    <row r="161" spans="1:11" s="58" customFormat="1" x14ac:dyDescent="0.25">
      <c r="A161" s="45">
        <f t="shared" si="6"/>
        <v>8</v>
      </c>
      <c r="B161" s="6"/>
      <c r="C161" s="7"/>
      <c r="D161" s="8" t="s">
        <v>33</v>
      </c>
      <c r="E161" s="7"/>
      <c r="F161" s="6"/>
      <c r="G161" s="6"/>
      <c r="H161" s="6"/>
      <c r="I161" s="16"/>
      <c r="J161" s="16"/>
      <c r="K161" s="16"/>
    </row>
    <row r="162" spans="1:11" s="58" customFormat="1" x14ac:dyDescent="0.25">
      <c r="A162" s="45">
        <f t="shared" si="6"/>
        <v>9</v>
      </c>
      <c r="B162" s="6"/>
      <c r="C162" s="7"/>
      <c r="D162" s="8" t="s">
        <v>33</v>
      </c>
      <c r="E162" s="7"/>
      <c r="F162" s="6"/>
      <c r="G162" s="6"/>
      <c r="H162" s="6"/>
      <c r="I162" s="16"/>
      <c r="J162" s="16"/>
      <c r="K162" s="16"/>
    </row>
    <row r="163" spans="1:11" s="58" customFormat="1" x14ac:dyDescent="0.25">
      <c r="A163" s="45">
        <f t="shared" si="6"/>
        <v>10</v>
      </c>
      <c r="B163" s="6"/>
      <c r="C163" s="7"/>
      <c r="D163" s="8" t="s">
        <v>33</v>
      </c>
      <c r="E163" s="7"/>
      <c r="F163" s="6"/>
      <c r="G163" s="6"/>
      <c r="H163" s="6"/>
      <c r="I163" s="16"/>
      <c r="J163" s="16"/>
      <c r="K163" s="16"/>
    </row>
    <row r="164" spans="1:11" s="58" customFormat="1" x14ac:dyDescent="0.25">
      <c r="A164" s="45">
        <f t="shared" si="6"/>
        <v>11</v>
      </c>
      <c r="B164" s="6"/>
      <c r="C164" s="7"/>
      <c r="D164" s="8" t="s">
        <v>33</v>
      </c>
      <c r="E164" s="7"/>
      <c r="F164" s="6"/>
      <c r="G164" s="6"/>
      <c r="H164" s="6"/>
      <c r="I164" s="16"/>
      <c r="J164" s="16"/>
      <c r="K164" s="16"/>
    </row>
    <row r="165" spans="1:11" s="58" customFormat="1" x14ac:dyDescent="0.25">
      <c r="A165" s="45">
        <f t="shared" si="6"/>
        <v>12</v>
      </c>
      <c r="B165" s="6"/>
      <c r="C165" s="7"/>
      <c r="D165" s="8" t="s">
        <v>33</v>
      </c>
      <c r="E165" s="7"/>
      <c r="F165" s="6"/>
      <c r="G165" s="6"/>
      <c r="H165" s="6"/>
      <c r="I165" s="16"/>
      <c r="J165" s="16"/>
      <c r="K165" s="16"/>
    </row>
    <row r="166" spans="1:11" s="58" customFormat="1" x14ac:dyDescent="0.25">
      <c r="A166" s="45">
        <f t="shared" si="6"/>
        <v>13</v>
      </c>
      <c r="B166" s="6"/>
      <c r="C166" s="7"/>
      <c r="D166" s="8" t="s">
        <v>33</v>
      </c>
      <c r="E166" s="7"/>
      <c r="F166" s="6"/>
      <c r="G166" s="6"/>
      <c r="H166" s="6"/>
      <c r="I166" s="16"/>
      <c r="J166" s="16"/>
      <c r="K166" s="16"/>
    </row>
    <row r="167" spans="1:11" s="58" customFormat="1" x14ac:dyDescent="0.25">
      <c r="A167" s="45">
        <f t="shared" si="6"/>
        <v>14</v>
      </c>
      <c r="B167" s="6" t="s">
        <v>33</v>
      </c>
      <c r="C167" s="7" t="s">
        <v>33</v>
      </c>
      <c r="D167" s="8" t="s">
        <v>33</v>
      </c>
      <c r="E167" s="7" t="s">
        <v>33</v>
      </c>
      <c r="F167" s="6" t="s">
        <v>33</v>
      </c>
      <c r="G167" s="6"/>
      <c r="H167" s="6"/>
      <c r="I167" s="16"/>
      <c r="J167" s="16"/>
      <c r="K167" s="16"/>
    </row>
    <row r="168" spans="1:11" s="58" customFormat="1" x14ac:dyDescent="0.25">
      <c r="A168" s="45">
        <f t="shared" si="6"/>
        <v>15</v>
      </c>
      <c r="B168" s="6" t="s">
        <v>33</v>
      </c>
      <c r="C168" s="7" t="s">
        <v>33</v>
      </c>
      <c r="D168" s="8" t="s">
        <v>33</v>
      </c>
      <c r="E168" s="7" t="s">
        <v>33</v>
      </c>
      <c r="F168" s="6" t="s">
        <v>33</v>
      </c>
      <c r="G168" s="6"/>
      <c r="H168" s="6"/>
      <c r="I168" s="16"/>
      <c r="J168" s="16"/>
      <c r="K168" s="16"/>
    </row>
    <row r="169" spans="1:11" s="58" customFormat="1" x14ac:dyDescent="0.25">
      <c r="A169" s="45">
        <f t="shared" si="6"/>
        <v>16</v>
      </c>
      <c r="B169" s="6" t="s">
        <v>33</v>
      </c>
      <c r="C169" s="7" t="s">
        <v>33</v>
      </c>
      <c r="D169" s="8" t="s">
        <v>33</v>
      </c>
      <c r="E169" s="7" t="s">
        <v>33</v>
      </c>
      <c r="F169" s="6" t="s">
        <v>33</v>
      </c>
      <c r="G169" s="6"/>
      <c r="H169" s="6"/>
      <c r="I169" s="16"/>
      <c r="J169" s="16"/>
      <c r="K169" s="16"/>
    </row>
    <row r="170" spans="1:11" s="58" customFormat="1" x14ac:dyDescent="0.25">
      <c r="A170" s="45">
        <f t="shared" si="6"/>
        <v>17</v>
      </c>
      <c r="B170" s="6" t="s">
        <v>33</v>
      </c>
      <c r="C170" s="7" t="s">
        <v>33</v>
      </c>
      <c r="D170" s="8" t="s">
        <v>33</v>
      </c>
      <c r="E170" s="7" t="s">
        <v>33</v>
      </c>
      <c r="F170" s="6" t="s">
        <v>33</v>
      </c>
      <c r="G170" s="6"/>
      <c r="H170" s="6"/>
      <c r="I170" s="16"/>
      <c r="J170" s="16"/>
      <c r="K170" s="16"/>
    </row>
    <row r="171" spans="1:11" s="58" customFormat="1" x14ac:dyDescent="0.25">
      <c r="A171" s="45">
        <f t="shared" si="6"/>
        <v>18</v>
      </c>
      <c r="B171" s="6"/>
      <c r="C171" s="7"/>
      <c r="D171" s="59"/>
      <c r="E171" s="7"/>
      <c r="F171" s="6"/>
      <c r="G171" s="6"/>
      <c r="H171" s="6"/>
      <c r="I171" s="16"/>
      <c r="J171" s="16"/>
      <c r="K171" s="16"/>
    </row>
    <row r="172" spans="1:11" s="58" customFormat="1" x14ac:dyDescent="0.25">
      <c r="A172" s="45">
        <f t="shared" si="6"/>
        <v>19</v>
      </c>
      <c r="B172" s="6"/>
      <c r="C172" s="7"/>
      <c r="D172" s="59"/>
      <c r="E172" s="7"/>
      <c r="F172" s="6"/>
      <c r="G172" s="6"/>
      <c r="H172" s="6"/>
      <c r="I172" s="16"/>
      <c r="J172" s="16"/>
      <c r="K172" s="16"/>
    </row>
    <row r="173" spans="1:11" s="58" customFormat="1" x14ac:dyDescent="0.25">
      <c r="A173" s="45">
        <f t="shared" si="6"/>
        <v>20</v>
      </c>
      <c r="B173" s="6"/>
      <c r="C173" s="7"/>
      <c r="D173" s="59"/>
      <c r="E173" s="7"/>
      <c r="F173" s="6"/>
      <c r="G173" s="6"/>
      <c r="H173" s="6"/>
      <c r="I173" s="16"/>
      <c r="J173" s="16"/>
      <c r="K173" s="16"/>
    </row>
    <row r="174" spans="1:11" s="58" customFormat="1" x14ac:dyDescent="0.25">
      <c r="A174" s="45">
        <f t="shared" si="6"/>
        <v>21</v>
      </c>
      <c r="B174" s="6"/>
      <c r="C174" s="7"/>
      <c r="D174" s="59"/>
      <c r="E174" s="7"/>
      <c r="F174" s="6"/>
      <c r="G174" s="6"/>
      <c r="H174" s="6"/>
      <c r="I174" s="16"/>
      <c r="J174" s="16"/>
      <c r="K174" s="16"/>
    </row>
    <row r="175" spans="1:11" s="58" customFormat="1" x14ac:dyDescent="0.25">
      <c r="A175" s="45">
        <f t="shared" si="6"/>
        <v>22</v>
      </c>
      <c r="B175" s="6"/>
      <c r="C175" s="7"/>
      <c r="D175" s="59"/>
      <c r="E175" s="7"/>
      <c r="F175" s="6"/>
      <c r="G175" s="6"/>
      <c r="H175" s="6"/>
      <c r="I175" s="16"/>
      <c r="J175" s="16"/>
      <c r="K175" s="16"/>
    </row>
    <row r="176" spans="1:11" s="58" customFormat="1" x14ac:dyDescent="0.25">
      <c r="A176" s="45">
        <f t="shared" si="6"/>
        <v>23</v>
      </c>
      <c r="B176" s="6"/>
      <c r="C176" s="7"/>
      <c r="D176" s="59"/>
      <c r="E176" s="7"/>
      <c r="F176" s="6"/>
      <c r="G176" s="6"/>
      <c r="H176" s="6"/>
      <c r="I176" s="16"/>
      <c r="J176" s="16"/>
      <c r="K176" s="16"/>
    </row>
    <row r="177" spans="1:11" s="58" customFormat="1" x14ac:dyDescent="0.25">
      <c r="A177" s="45">
        <f t="shared" si="6"/>
        <v>24</v>
      </c>
      <c r="B177" s="6" t="s">
        <v>33</v>
      </c>
      <c r="C177" s="7" t="s">
        <v>33</v>
      </c>
      <c r="D177" s="8" t="s">
        <v>33</v>
      </c>
      <c r="E177" s="7" t="s">
        <v>33</v>
      </c>
      <c r="F177" s="6" t="s">
        <v>33</v>
      </c>
      <c r="G177" s="6"/>
      <c r="H177" s="6"/>
      <c r="I177" s="16"/>
      <c r="J177" s="16"/>
      <c r="K177" s="16"/>
    </row>
    <row r="178" spans="1:11" s="58" customFormat="1" x14ac:dyDescent="0.25">
      <c r="A178" s="45">
        <f t="shared" si="6"/>
        <v>25</v>
      </c>
      <c r="B178" s="6" t="s">
        <v>33</v>
      </c>
      <c r="C178" s="7" t="s">
        <v>33</v>
      </c>
      <c r="D178" s="8" t="s">
        <v>33</v>
      </c>
      <c r="E178" s="7" t="s">
        <v>33</v>
      </c>
      <c r="F178" s="6" t="s">
        <v>33</v>
      </c>
      <c r="G178" s="6"/>
      <c r="H178" s="6"/>
      <c r="I178" s="16"/>
      <c r="J178" s="16"/>
      <c r="K178" s="16"/>
    </row>
    <row r="179" spans="1:11" s="58" customFormat="1" x14ac:dyDescent="0.25">
      <c r="A179" s="45">
        <f t="shared" si="6"/>
        <v>26</v>
      </c>
      <c r="B179" s="6"/>
      <c r="C179" s="7"/>
      <c r="D179" s="8" t="s">
        <v>33</v>
      </c>
      <c r="E179" s="7"/>
      <c r="F179" s="6"/>
      <c r="G179" s="6"/>
      <c r="H179" s="6"/>
      <c r="I179" s="16"/>
      <c r="J179" s="16"/>
      <c r="K179" s="16"/>
    </row>
    <row r="180" spans="1:11" s="58" customFormat="1" x14ac:dyDescent="0.25">
      <c r="A180" s="45">
        <f t="shared" si="6"/>
        <v>27</v>
      </c>
      <c r="B180" s="6"/>
      <c r="C180" s="7"/>
      <c r="D180" s="8" t="s">
        <v>33</v>
      </c>
      <c r="E180" s="7"/>
      <c r="F180" s="6"/>
      <c r="G180" s="6"/>
      <c r="H180" s="6"/>
      <c r="I180" s="16"/>
      <c r="J180" s="16"/>
      <c r="K180" s="16"/>
    </row>
    <row r="181" spans="1:11" s="58" customFormat="1" x14ac:dyDescent="0.25">
      <c r="A181" s="45">
        <f t="shared" si="6"/>
        <v>28</v>
      </c>
      <c r="B181" s="6"/>
      <c r="C181" s="7"/>
      <c r="D181" s="8" t="s">
        <v>33</v>
      </c>
      <c r="E181" s="7"/>
      <c r="F181" s="6"/>
      <c r="G181" s="6"/>
      <c r="H181" s="6"/>
      <c r="I181" s="16"/>
      <c r="J181" s="16"/>
      <c r="K181" s="16"/>
    </row>
    <row r="182" spans="1:11" s="58" customFormat="1" x14ac:dyDescent="0.25">
      <c r="A182" s="45">
        <f t="shared" si="6"/>
        <v>29</v>
      </c>
      <c r="B182" s="6"/>
      <c r="C182" s="7"/>
      <c r="D182" s="59"/>
      <c r="E182" s="7"/>
      <c r="F182" s="6"/>
      <c r="G182" s="6"/>
      <c r="H182" s="6"/>
      <c r="I182" s="16"/>
      <c r="J182" s="16"/>
      <c r="K182" s="16"/>
    </row>
    <row r="183" spans="1:11" s="58" customFormat="1" ht="15.75" thickBot="1" x14ac:dyDescent="0.3">
      <c r="A183" s="45">
        <f t="shared" si="6"/>
        <v>30</v>
      </c>
      <c r="B183" s="10"/>
      <c r="C183" s="11"/>
      <c r="D183" s="8" t="s">
        <v>33</v>
      </c>
      <c r="E183" s="11"/>
      <c r="F183" s="10"/>
      <c r="G183" s="10"/>
      <c r="H183" s="10"/>
      <c r="I183" s="17"/>
      <c r="J183" s="17"/>
      <c r="K183" s="17"/>
    </row>
    <row r="184" spans="1:11" s="58" customFormat="1" ht="15.75" thickBot="1" x14ac:dyDescent="0.3">
      <c r="A184" s="18" t="s">
        <v>34</v>
      </c>
      <c r="B184" s="19"/>
      <c r="C184" s="19"/>
      <c r="D184" s="19"/>
      <c r="E184" s="19"/>
      <c r="F184" s="19"/>
      <c r="G184" s="19"/>
      <c r="H184" s="19"/>
      <c r="I184" s="20">
        <f>SUBTOTAL(109,Tabla2826[[Importe bruto ]])</f>
        <v>0</v>
      </c>
      <c r="J184" s="20">
        <f>SUBTOTAL(109,Tabla2826[Impuesto soportado (IGIC / IVA)])</f>
        <v>0</v>
      </c>
      <c r="K184" s="20">
        <f>SUBTOTAL(109,Tabla2826[Importe total de la factura])</f>
        <v>0</v>
      </c>
    </row>
    <row r="185" spans="1:11" s="58" customFormat="1" ht="16.5" thickBot="1" x14ac:dyDescent="0.3">
      <c r="A185" s="122" t="s">
        <v>37</v>
      </c>
      <c r="B185" s="123"/>
      <c r="C185" s="123"/>
      <c r="D185" s="123"/>
      <c r="E185" s="123"/>
      <c r="F185" s="123"/>
      <c r="G185" s="123"/>
      <c r="H185" s="124"/>
      <c r="I185" s="64">
        <f>Tabla225[[#Totals],[Importe bruto ]]+Tabla2826[[#Totals],[Importe bruto ]]</f>
        <v>0</v>
      </c>
      <c r="J185" s="64">
        <f>Tabla225[[#Totals],[Impuesto soportado (IGIC / IVA)]]+Tabla2826[[#Totals],[Impuesto soportado (IGIC / IVA)]]</f>
        <v>0</v>
      </c>
      <c r="K185" s="64">
        <f>Tabla225[[#Totals],[Importe total de la factura]]+Tabla2826[[#Totals],[Importe total de la factura]]</f>
        <v>0</v>
      </c>
    </row>
    <row r="186" spans="1:11" s="58" customFormat="1" x14ac:dyDescent="0.25">
      <c r="A186" s="56"/>
      <c r="B186" s="56"/>
      <c r="C186" s="56"/>
      <c r="D186" s="56"/>
      <c r="E186" s="56"/>
      <c r="F186" s="56"/>
      <c r="G186" s="56"/>
      <c r="H186" s="56"/>
      <c r="I186" s="57"/>
      <c r="J186" s="57"/>
      <c r="K186" s="57"/>
    </row>
    <row r="187" spans="1:11" s="58" customFormat="1" ht="15.75" thickBot="1" x14ac:dyDescent="0.3">
      <c r="A187" s="56"/>
      <c r="B187" s="56"/>
      <c r="C187" s="56"/>
      <c r="D187" s="56"/>
      <c r="E187" s="56"/>
      <c r="F187" s="56"/>
      <c r="G187" s="56"/>
      <c r="H187" s="56"/>
      <c r="I187" s="57"/>
      <c r="J187" s="57"/>
      <c r="K187" s="57"/>
    </row>
    <row r="188" spans="1:11" s="58" customFormat="1" ht="16.5" thickBot="1" x14ac:dyDescent="0.3">
      <c r="A188" s="109" t="s">
        <v>63</v>
      </c>
      <c r="B188" s="110"/>
      <c r="C188" s="110"/>
      <c r="D188" s="110"/>
      <c r="E188" s="110"/>
      <c r="F188" s="110"/>
      <c r="G188" s="110"/>
      <c r="H188" s="110"/>
      <c r="I188" s="110"/>
      <c r="J188" s="110"/>
      <c r="K188" s="111"/>
    </row>
    <row r="189" spans="1:11" s="58" customFormat="1" ht="42.75" x14ac:dyDescent="0.25">
      <c r="A189" s="46" t="s">
        <v>22</v>
      </c>
      <c r="B189" s="47" t="s">
        <v>23</v>
      </c>
      <c r="C189" s="47" t="s">
        <v>24</v>
      </c>
      <c r="D189" s="47" t="s">
        <v>25</v>
      </c>
      <c r="E189" s="47" t="s">
        <v>26</v>
      </c>
      <c r="F189" s="47" t="s">
        <v>27</v>
      </c>
      <c r="G189" s="47" t="s">
        <v>28</v>
      </c>
      <c r="H189" s="47" t="s">
        <v>29</v>
      </c>
      <c r="I189" s="47" t="s">
        <v>30</v>
      </c>
      <c r="J189" s="47" t="s">
        <v>31</v>
      </c>
      <c r="K189" s="47" t="s">
        <v>32</v>
      </c>
    </row>
    <row r="190" spans="1:11" s="58" customFormat="1" x14ac:dyDescent="0.25">
      <c r="A190" s="45">
        <v>1</v>
      </c>
      <c r="B190" s="6"/>
      <c r="C190" s="7"/>
      <c r="D190" s="8" t="s">
        <v>33</v>
      </c>
      <c r="E190" s="7"/>
      <c r="F190" s="6"/>
      <c r="G190" s="6"/>
      <c r="H190" s="6"/>
      <c r="I190" s="9"/>
      <c r="J190" s="9"/>
      <c r="K190" s="9"/>
    </row>
    <row r="191" spans="1:11" s="58" customFormat="1" x14ac:dyDescent="0.25">
      <c r="A191" s="45">
        <f>A190+1</f>
        <v>2</v>
      </c>
      <c r="B191" s="6"/>
      <c r="C191" s="7"/>
      <c r="D191" s="8" t="s">
        <v>33</v>
      </c>
      <c r="E191" s="7"/>
      <c r="F191" s="6"/>
      <c r="G191" s="6"/>
      <c r="H191" s="6"/>
      <c r="I191" s="9"/>
      <c r="J191" s="9"/>
      <c r="K191" s="9"/>
    </row>
    <row r="192" spans="1:11" s="58" customFormat="1" x14ac:dyDescent="0.25">
      <c r="A192" s="45">
        <f t="shared" ref="A192:A212" si="7">A191+1</f>
        <v>3</v>
      </c>
      <c r="B192" s="6"/>
      <c r="C192" s="7"/>
      <c r="D192" s="8" t="s">
        <v>33</v>
      </c>
      <c r="E192" s="7"/>
      <c r="F192" s="6"/>
      <c r="G192" s="6"/>
      <c r="H192" s="6"/>
      <c r="I192" s="9"/>
      <c r="J192" s="9"/>
      <c r="K192" s="9"/>
    </row>
    <row r="193" spans="1:11" s="58" customFormat="1" x14ac:dyDescent="0.25">
      <c r="A193" s="45">
        <f t="shared" si="7"/>
        <v>4</v>
      </c>
      <c r="B193" s="6"/>
      <c r="C193" s="7"/>
      <c r="D193" s="8"/>
      <c r="E193" s="7"/>
      <c r="F193" s="6"/>
      <c r="G193" s="6"/>
      <c r="H193" s="6"/>
      <c r="I193" s="9"/>
      <c r="J193" s="9"/>
      <c r="K193" s="9"/>
    </row>
    <row r="194" spans="1:11" s="58" customFormat="1" x14ac:dyDescent="0.25">
      <c r="A194" s="45">
        <f t="shared" si="7"/>
        <v>5</v>
      </c>
      <c r="B194" s="6"/>
      <c r="C194" s="7"/>
      <c r="D194" s="8" t="s">
        <v>33</v>
      </c>
      <c r="E194" s="7"/>
      <c r="F194" s="6"/>
      <c r="G194" s="6"/>
      <c r="H194" s="6"/>
      <c r="I194" s="9"/>
      <c r="J194" s="9"/>
      <c r="K194" s="9"/>
    </row>
    <row r="195" spans="1:11" s="58" customFormat="1" x14ac:dyDescent="0.25">
      <c r="A195" s="45">
        <f t="shared" si="7"/>
        <v>6</v>
      </c>
      <c r="B195" s="6"/>
      <c r="C195" s="7"/>
      <c r="D195" s="8" t="s">
        <v>33</v>
      </c>
      <c r="E195" s="7"/>
      <c r="F195" s="6"/>
      <c r="G195" s="6"/>
      <c r="H195" s="6"/>
      <c r="I195" s="9"/>
      <c r="J195" s="9"/>
      <c r="K195" s="9"/>
    </row>
    <row r="196" spans="1:11" s="58" customFormat="1" x14ac:dyDescent="0.25">
      <c r="A196" s="45">
        <f t="shared" si="7"/>
        <v>7</v>
      </c>
      <c r="B196" s="6"/>
      <c r="C196" s="7"/>
      <c r="D196" s="8" t="s">
        <v>33</v>
      </c>
      <c r="E196" s="7"/>
      <c r="F196" s="6"/>
      <c r="G196" s="6"/>
      <c r="H196" s="6"/>
      <c r="I196" s="9"/>
      <c r="J196" s="9"/>
      <c r="K196" s="9"/>
    </row>
    <row r="197" spans="1:11" s="58" customFormat="1" x14ac:dyDescent="0.25">
      <c r="A197" s="45">
        <f t="shared" si="7"/>
        <v>8</v>
      </c>
      <c r="B197" s="6"/>
      <c r="C197" s="7"/>
      <c r="D197" s="8" t="s">
        <v>33</v>
      </c>
      <c r="E197" s="7"/>
      <c r="F197" s="6"/>
      <c r="G197" s="6"/>
      <c r="H197" s="6"/>
      <c r="I197" s="9"/>
      <c r="J197" s="9"/>
      <c r="K197" s="9"/>
    </row>
    <row r="198" spans="1:11" s="58" customFormat="1" x14ac:dyDescent="0.25">
      <c r="A198" s="45">
        <f t="shared" si="7"/>
        <v>9</v>
      </c>
      <c r="B198" s="6"/>
      <c r="C198" s="7"/>
      <c r="D198" s="8" t="s">
        <v>33</v>
      </c>
      <c r="E198" s="7"/>
      <c r="F198" s="6"/>
      <c r="G198" s="6"/>
      <c r="H198" s="6"/>
      <c r="I198" s="9"/>
      <c r="J198" s="9"/>
      <c r="K198" s="9"/>
    </row>
    <row r="199" spans="1:11" s="58" customFormat="1" x14ac:dyDescent="0.25">
      <c r="A199" s="45">
        <f t="shared" si="7"/>
        <v>10</v>
      </c>
      <c r="B199" s="6"/>
      <c r="C199" s="7"/>
      <c r="D199" s="8" t="s">
        <v>33</v>
      </c>
      <c r="E199" s="7"/>
      <c r="F199" s="6"/>
      <c r="G199" s="6"/>
      <c r="H199" s="6"/>
      <c r="I199" s="9"/>
      <c r="J199" s="9"/>
      <c r="K199" s="9"/>
    </row>
    <row r="200" spans="1:11" s="58" customFormat="1" x14ac:dyDescent="0.25">
      <c r="A200" s="45">
        <f t="shared" si="7"/>
        <v>11</v>
      </c>
      <c r="B200" s="6"/>
      <c r="C200" s="7"/>
      <c r="D200" s="8" t="s">
        <v>33</v>
      </c>
      <c r="E200" s="7"/>
      <c r="F200" s="6"/>
      <c r="G200" s="6"/>
      <c r="H200" s="6"/>
      <c r="I200" s="9"/>
      <c r="J200" s="9"/>
      <c r="K200" s="9"/>
    </row>
    <row r="201" spans="1:11" s="58" customFormat="1" x14ac:dyDescent="0.25">
      <c r="A201" s="45">
        <f t="shared" si="7"/>
        <v>12</v>
      </c>
      <c r="B201" s="6"/>
      <c r="C201" s="7"/>
      <c r="D201" s="8" t="s">
        <v>33</v>
      </c>
      <c r="E201" s="7"/>
      <c r="F201" s="6"/>
      <c r="G201" s="6"/>
      <c r="H201" s="6"/>
      <c r="I201" s="9"/>
      <c r="J201" s="9"/>
      <c r="K201" s="9"/>
    </row>
    <row r="202" spans="1:11" s="58" customFormat="1" x14ac:dyDescent="0.25">
      <c r="A202" s="45">
        <f t="shared" si="7"/>
        <v>13</v>
      </c>
      <c r="B202" s="6"/>
      <c r="C202" s="7"/>
      <c r="D202" s="8" t="s">
        <v>33</v>
      </c>
      <c r="E202" s="7"/>
      <c r="F202" s="6"/>
      <c r="G202" s="6"/>
      <c r="H202" s="6"/>
      <c r="I202" s="9"/>
      <c r="J202" s="9"/>
      <c r="K202" s="9"/>
    </row>
    <row r="203" spans="1:11" s="58" customFormat="1" x14ac:dyDescent="0.25">
      <c r="A203" s="45">
        <f t="shared" si="7"/>
        <v>14</v>
      </c>
      <c r="B203" s="6" t="s">
        <v>33</v>
      </c>
      <c r="C203" s="7" t="s">
        <v>33</v>
      </c>
      <c r="D203" s="8" t="s">
        <v>33</v>
      </c>
      <c r="E203" s="7" t="s">
        <v>33</v>
      </c>
      <c r="F203" s="6" t="s">
        <v>33</v>
      </c>
      <c r="G203" s="6"/>
      <c r="H203" s="6"/>
      <c r="I203" s="9"/>
      <c r="J203" s="9"/>
      <c r="K203" s="9"/>
    </row>
    <row r="204" spans="1:11" s="58" customFormat="1" x14ac:dyDescent="0.25">
      <c r="A204" s="45">
        <f t="shared" si="7"/>
        <v>15</v>
      </c>
      <c r="B204" s="6" t="s">
        <v>33</v>
      </c>
      <c r="C204" s="7" t="s">
        <v>33</v>
      </c>
      <c r="D204" s="8" t="s">
        <v>33</v>
      </c>
      <c r="E204" s="7" t="s">
        <v>33</v>
      </c>
      <c r="F204" s="6" t="s">
        <v>33</v>
      </c>
      <c r="G204" s="6"/>
      <c r="H204" s="6"/>
      <c r="I204" s="9"/>
      <c r="J204" s="9"/>
      <c r="K204" s="9"/>
    </row>
    <row r="205" spans="1:11" s="58" customFormat="1" x14ac:dyDescent="0.25">
      <c r="A205" s="45">
        <f t="shared" si="7"/>
        <v>16</v>
      </c>
      <c r="B205" s="6" t="s">
        <v>33</v>
      </c>
      <c r="C205" s="7" t="s">
        <v>33</v>
      </c>
      <c r="D205" s="8" t="s">
        <v>33</v>
      </c>
      <c r="E205" s="7" t="s">
        <v>33</v>
      </c>
      <c r="F205" s="6" t="s">
        <v>33</v>
      </c>
      <c r="G205" s="6"/>
      <c r="H205" s="6"/>
      <c r="I205" s="9"/>
      <c r="J205" s="9"/>
      <c r="K205" s="9"/>
    </row>
    <row r="206" spans="1:11" s="58" customFormat="1" x14ac:dyDescent="0.25">
      <c r="A206" s="45">
        <f t="shared" si="7"/>
        <v>17</v>
      </c>
      <c r="B206" s="6" t="s">
        <v>33</v>
      </c>
      <c r="C206" s="7" t="s">
        <v>33</v>
      </c>
      <c r="D206" s="8" t="s">
        <v>33</v>
      </c>
      <c r="E206" s="7" t="s">
        <v>33</v>
      </c>
      <c r="F206" s="6" t="s">
        <v>33</v>
      </c>
      <c r="G206" s="6"/>
      <c r="H206" s="6"/>
      <c r="I206" s="9"/>
      <c r="J206" s="9"/>
      <c r="K206" s="9"/>
    </row>
    <row r="207" spans="1:11" s="58" customFormat="1" x14ac:dyDescent="0.25">
      <c r="A207" s="45">
        <f t="shared" si="7"/>
        <v>18</v>
      </c>
      <c r="B207" s="6" t="s">
        <v>33</v>
      </c>
      <c r="C207" s="7" t="s">
        <v>33</v>
      </c>
      <c r="D207" s="8" t="s">
        <v>33</v>
      </c>
      <c r="E207" s="7" t="s">
        <v>33</v>
      </c>
      <c r="F207" s="6" t="s">
        <v>33</v>
      </c>
      <c r="G207" s="6"/>
      <c r="H207" s="6"/>
      <c r="I207" s="9"/>
      <c r="J207" s="9"/>
      <c r="K207" s="9"/>
    </row>
    <row r="208" spans="1:11" s="58" customFormat="1" x14ac:dyDescent="0.25">
      <c r="A208" s="45">
        <f t="shared" si="7"/>
        <v>19</v>
      </c>
      <c r="B208" s="6" t="s">
        <v>33</v>
      </c>
      <c r="C208" s="7" t="s">
        <v>33</v>
      </c>
      <c r="D208" s="8" t="s">
        <v>33</v>
      </c>
      <c r="E208" s="7" t="s">
        <v>33</v>
      </c>
      <c r="F208" s="6" t="s">
        <v>33</v>
      </c>
      <c r="G208" s="6"/>
      <c r="H208" s="6"/>
      <c r="I208" s="9"/>
      <c r="J208" s="9"/>
      <c r="K208" s="9"/>
    </row>
    <row r="209" spans="1:11" s="58" customFormat="1" x14ac:dyDescent="0.25">
      <c r="A209" s="45">
        <f t="shared" si="7"/>
        <v>20</v>
      </c>
      <c r="B209" s="6"/>
      <c r="C209" s="7"/>
      <c r="D209" s="8" t="s">
        <v>33</v>
      </c>
      <c r="E209" s="7"/>
      <c r="F209" s="6"/>
      <c r="G209" s="6"/>
      <c r="H209" s="6"/>
      <c r="I209" s="9"/>
      <c r="J209" s="9"/>
      <c r="K209" s="9"/>
    </row>
    <row r="210" spans="1:11" s="58" customFormat="1" x14ac:dyDescent="0.25">
      <c r="A210" s="45">
        <f t="shared" si="7"/>
        <v>21</v>
      </c>
      <c r="B210" s="6"/>
      <c r="C210" s="7"/>
      <c r="D210" s="8" t="s">
        <v>33</v>
      </c>
      <c r="E210" s="7"/>
      <c r="F210" s="6"/>
      <c r="G210" s="6"/>
      <c r="H210" s="6"/>
      <c r="I210" s="9"/>
      <c r="J210" s="9"/>
      <c r="K210" s="9"/>
    </row>
    <row r="211" spans="1:11" s="58" customFormat="1" x14ac:dyDescent="0.25">
      <c r="A211" s="45">
        <f t="shared" si="7"/>
        <v>22</v>
      </c>
      <c r="B211" s="6"/>
      <c r="C211" s="7"/>
      <c r="D211" s="8" t="s">
        <v>33</v>
      </c>
      <c r="E211" s="7"/>
      <c r="F211" s="6"/>
      <c r="G211" s="6"/>
      <c r="H211" s="6"/>
      <c r="I211" s="9"/>
      <c r="J211" s="9"/>
      <c r="K211" s="9"/>
    </row>
    <row r="212" spans="1:11" s="58" customFormat="1" ht="15.75" thickBot="1" x14ac:dyDescent="0.3">
      <c r="A212" s="45">
        <f t="shared" si="7"/>
        <v>23</v>
      </c>
      <c r="B212" s="10"/>
      <c r="C212" s="11"/>
      <c r="D212" s="8" t="s">
        <v>33</v>
      </c>
      <c r="E212" s="11"/>
      <c r="F212" s="10"/>
      <c r="G212" s="10"/>
      <c r="H212" s="10"/>
      <c r="I212" s="12"/>
      <c r="J212" s="12"/>
      <c r="K212" s="12"/>
    </row>
    <row r="213" spans="1:11" s="58" customFormat="1" ht="15.75" thickBot="1" x14ac:dyDescent="0.3">
      <c r="A213" s="48" t="s">
        <v>34</v>
      </c>
      <c r="B213" s="49"/>
      <c r="C213" s="49"/>
      <c r="D213" s="49"/>
      <c r="E213" s="49"/>
      <c r="F213" s="49"/>
      <c r="G213" s="49"/>
      <c r="H213" s="49"/>
      <c r="I213" s="50">
        <f>SUBTOTAL(109,Tabla2826285[[Importe bruto ]])</f>
        <v>0</v>
      </c>
      <c r="J213" s="50">
        <f>SUBTOTAL(109,Tabla2826285[Impuesto soportado (IGIC / IVA)])</f>
        <v>0</v>
      </c>
      <c r="K213" s="50">
        <f>SUBTOTAL(109,Tabla2826285[Importe total de la factura])</f>
        <v>0</v>
      </c>
    </row>
    <row r="214" spans="1:11" s="58" customFormat="1" ht="16.5" thickBot="1" x14ac:dyDescent="0.3">
      <c r="A214" s="122" t="s">
        <v>38</v>
      </c>
      <c r="B214" s="123"/>
      <c r="C214" s="123"/>
      <c r="D214" s="123"/>
      <c r="E214" s="123"/>
      <c r="F214" s="123"/>
      <c r="G214" s="123"/>
      <c r="H214" s="124"/>
      <c r="I214" s="64">
        <f>Tabla2826285[[#Totals],[Importe bruto ]]</f>
        <v>0</v>
      </c>
      <c r="J214" s="64">
        <f>Tabla2826285[[#Totals],[Impuesto soportado (IGIC / IVA)]]</f>
        <v>0</v>
      </c>
      <c r="K214" s="64">
        <f>Tabla2826285[[#Totals],[Importe total de la factura]]</f>
        <v>0</v>
      </c>
    </row>
    <row r="215" spans="1:11" s="58" customFormat="1" ht="15.75" x14ac:dyDescent="0.25">
      <c r="A215" s="65"/>
      <c r="B215" s="65"/>
      <c r="C215" s="65"/>
      <c r="D215" s="65"/>
      <c r="E215" s="65"/>
      <c r="F215" s="65"/>
      <c r="G215" s="65"/>
      <c r="H215" s="65"/>
      <c r="I215" s="66"/>
      <c r="J215" s="66"/>
      <c r="K215" s="66"/>
    </row>
    <row r="216" spans="1:11" s="58" customFormat="1" ht="15.75" thickBot="1" x14ac:dyDescent="0.3">
      <c r="A216" s="56"/>
      <c r="B216" s="56"/>
      <c r="C216" s="56"/>
      <c r="D216" s="56"/>
      <c r="E216" s="56"/>
      <c r="F216" s="56"/>
      <c r="G216" s="56"/>
      <c r="H216" s="56"/>
      <c r="I216" s="57"/>
      <c r="J216" s="57"/>
      <c r="K216" s="57"/>
    </row>
    <row r="217" spans="1:11" s="58" customFormat="1" ht="18.75" customHeight="1" thickBot="1" x14ac:dyDescent="0.3">
      <c r="A217" s="109" t="s">
        <v>64</v>
      </c>
      <c r="B217" s="110"/>
      <c r="C217" s="110"/>
      <c r="D217" s="110"/>
      <c r="E217" s="110"/>
      <c r="F217" s="110"/>
      <c r="G217" s="110"/>
      <c r="H217" s="110"/>
      <c r="I217" s="110"/>
      <c r="J217" s="110"/>
      <c r="K217" s="111"/>
    </row>
    <row r="218" spans="1:11" s="58" customFormat="1" ht="42.75" x14ac:dyDescent="0.25">
      <c r="A218" s="46" t="s">
        <v>22</v>
      </c>
      <c r="B218" s="47" t="s">
        <v>23</v>
      </c>
      <c r="C218" s="47" t="s">
        <v>24</v>
      </c>
      <c r="D218" s="47" t="s">
        <v>25</v>
      </c>
      <c r="E218" s="47" t="s">
        <v>26</v>
      </c>
      <c r="F218" s="47" t="s">
        <v>27</v>
      </c>
      <c r="G218" s="47" t="s">
        <v>28</v>
      </c>
      <c r="H218" s="47" t="s">
        <v>29</v>
      </c>
      <c r="I218" s="47" t="s">
        <v>30</v>
      </c>
      <c r="J218" s="47" t="s">
        <v>31</v>
      </c>
      <c r="K218" s="47" t="s">
        <v>32</v>
      </c>
    </row>
    <row r="219" spans="1:11" s="58" customFormat="1" x14ac:dyDescent="0.25">
      <c r="A219" s="45">
        <v>1</v>
      </c>
      <c r="B219" s="6"/>
      <c r="C219" s="7"/>
      <c r="D219" s="8" t="s">
        <v>33</v>
      </c>
      <c r="E219" s="7"/>
      <c r="F219" s="6"/>
      <c r="G219" s="6"/>
      <c r="H219" s="6"/>
      <c r="I219" s="9"/>
      <c r="J219" s="9"/>
      <c r="K219" s="9"/>
    </row>
    <row r="220" spans="1:11" s="58" customFormat="1" x14ac:dyDescent="0.25">
      <c r="A220" s="45">
        <f>A219+1</f>
        <v>2</v>
      </c>
      <c r="B220" s="6"/>
      <c r="C220" s="7"/>
      <c r="D220" s="8" t="s">
        <v>33</v>
      </c>
      <c r="E220" s="7"/>
      <c r="F220" s="6"/>
      <c r="G220" s="6"/>
      <c r="H220" s="6"/>
      <c r="I220" s="9"/>
      <c r="J220" s="9"/>
      <c r="K220" s="9"/>
    </row>
    <row r="221" spans="1:11" s="58" customFormat="1" x14ac:dyDescent="0.25">
      <c r="A221" s="45">
        <f t="shared" ref="A221:A241" si="8">A220+1</f>
        <v>3</v>
      </c>
      <c r="B221" s="6"/>
      <c r="C221" s="7"/>
      <c r="D221" s="8" t="s">
        <v>33</v>
      </c>
      <c r="E221" s="7"/>
      <c r="F221" s="6"/>
      <c r="G221" s="6"/>
      <c r="H221" s="6"/>
      <c r="I221" s="9"/>
      <c r="J221" s="9"/>
      <c r="K221" s="9"/>
    </row>
    <row r="222" spans="1:11" s="58" customFormat="1" x14ac:dyDescent="0.25">
      <c r="A222" s="45">
        <f t="shared" si="8"/>
        <v>4</v>
      </c>
      <c r="B222" s="6"/>
      <c r="C222" s="7"/>
      <c r="D222" s="8"/>
      <c r="E222" s="7"/>
      <c r="F222" s="6"/>
      <c r="G222" s="6"/>
      <c r="H222" s="6"/>
      <c r="I222" s="9"/>
      <c r="J222" s="9"/>
      <c r="K222" s="9"/>
    </row>
    <row r="223" spans="1:11" s="58" customFormat="1" x14ac:dyDescent="0.25">
      <c r="A223" s="45">
        <f t="shared" si="8"/>
        <v>5</v>
      </c>
      <c r="B223" s="6"/>
      <c r="C223" s="7"/>
      <c r="D223" s="8" t="s">
        <v>33</v>
      </c>
      <c r="E223" s="7"/>
      <c r="F223" s="6"/>
      <c r="G223" s="6"/>
      <c r="H223" s="6"/>
      <c r="I223" s="9"/>
      <c r="J223" s="9"/>
      <c r="K223" s="9"/>
    </row>
    <row r="224" spans="1:11" s="58" customFormat="1" x14ac:dyDescent="0.25">
      <c r="A224" s="45">
        <f t="shared" si="8"/>
        <v>6</v>
      </c>
      <c r="B224" s="6"/>
      <c r="C224" s="7"/>
      <c r="D224" s="8" t="s">
        <v>33</v>
      </c>
      <c r="E224" s="7"/>
      <c r="F224" s="6"/>
      <c r="G224" s="6"/>
      <c r="H224" s="6"/>
      <c r="I224" s="9"/>
      <c r="J224" s="9"/>
      <c r="K224" s="9"/>
    </row>
    <row r="225" spans="1:11" s="58" customFormat="1" x14ac:dyDescent="0.25">
      <c r="A225" s="45">
        <f t="shared" si="8"/>
        <v>7</v>
      </c>
      <c r="B225" s="6"/>
      <c r="C225" s="7"/>
      <c r="D225" s="8" t="s">
        <v>33</v>
      </c>
      <c r="E225" s="7"/>
      <c r="F225" s="6"/>
      <c r="G225" s="6"/>
      <c r="H225" s="6"/>
      <c r="I225" s="9"/>
      <c r="J225" s="9"/>
      <c r="K225" s="9"/>
    </row>
    <row r="226" spans="1:11" s="58" customFormat="1" x14ac:dyDescent="0.25">
      <c r="A226" s="45">
        <f t="shared" si="8"/>
        <v>8</v>
      </c>
      <c r="B226" s="6"/>
      <c r="C226" s="7"/>
      <c r="D226" s="8" t="s">
        <v>33</v>
      </c>
      <c r="E226" s="7"/>
      <c r="F226" s="6"/>
      <c r="G226" s="6"/>
      <c r="H226" s="6"/>
      <c r="I226" s="9"/>
      <c r="J226" s="9"/>
      <c r="K226" s="9"/>
    </row>
    <row r="227" spans="1:11" s="58" customFormat="1" x14ac:dyDescent="0.25">
      <c r="A227" s="45">
        <f t="shared" si="8"/>
        <v>9</v>
      </c>
      <c r="B227" s="6"/>
      <c r="C227" s="7"/>
      <c r="D227" s="8" t="s">
        <v>33</v>
      </c>
      <c r="E227" s="7"/>
      <c r="F227" s="6"/>
      <c r="G227" s="6"/>
      <c r="H227" s="6"/>
      <c r="I227" s="9"/>
      <c r="J227" s="9"/>
      <c r="K227" s="9"/>
    </row>
    <row r="228" spans="1:11" s="58" customFormat="1" x14ac:dyDescent="0.25">
      <c r="A228" s="45">
        <f t="shared" si="8"/>
        <v>10</v>
      </c>
      <c r="B228" s="6"/>
      <c r="C228" s="7"/>
      <c r="D228" s="8" t="s">
        <v>33</v>
      </c>
      <c r="E228" s="7"/>
      <c r="F228" s="6"/>
      <c r="G228" s="6"/>
      <c r="H228" s="6"/>
      <c r="I228" s="9"/>
      <c r="J228" s="9"/>
      <c r="K228" s="9"/>
    </row>
    <row r="229" spans="1:11" s="58" customFormat="1" x14ac:dyDescent="0.25">
      <c r="A229" s="45">
        <f t="shared" si="8"/>
        <v>11</v>
      </c>
      <c r="B229" s="6"/>
      <c r="C229" s="7"/>
      <c r="D229" s="8" t="s">
        <v>33</v>
      </c>
      <c r="E229" s="7"/>
      <c r="F229" s="6"/>
      <c r="G229" s="6"/>
      <c r="H229" s="6"/>
      <c r="I229" s="9"/>
      <c r="J229" s="9"/>
      <c r="K229" s="9"/>
    </row>
    <row r="230" spans="1:11" s="58" customFormat="1" x14ac:dyDescent="0.25">
      <c r="A230" s="45">
        <f t="shared" si="8"/>
        <v>12</v>
      </c>
      <c r="B230" s="6"/>
      <c r="C230" s="7"/>
      <c r="D230" s="8" t="s">
        <v>33</v>
      </c>
      <c r="E230" s="7"/>
      <c r="F230" s="6"/>
      <c r="G230" s="6"/>
      <c r="H230" s="6"/>
      <c r="I230" s="9"/>
      <c r="J230" s="9"/>
      <c r="K230" s="9"/>
    </row>
    <row r="231" spans="1:11" s="58" customFormat="1" x14ac:dyDescent="0.25">
      <c r="A231" s="45">
        <f t="shared" si="8"/>
        <v>13</v>
      </c>
      <c r="B231" s="6"/>
      <c r="C231" s="7"/>
      <c r="D231" s="8" t="s">
        <v>33</v>
      </c>
      <c r="E231" s="7"/>
      <c r="F231" s="6"/>
      <c r="G231" s="6"/>
      <c r="H231" s="6"/>
      <c r="I231" s="9"/>
      <c r="J231" s="9"/>
      <c r="K231" s="9"/>
    </row>
    <row r="232" spans="1:11" s="58" customFormat="1" x14ac:dyDescent="0.25">
      <c r="A232" s="45">
        <f t="shared" si="8"/>
        <v>14</v>
      </c>
      <c r="B232" s="6" t="s">
        <v>33</v>
      </c>
      <c r="C232" s="7" t="s">
        <v>33</v>
      </c>
      <c r="D232" s="8" t="s">
        <v>33</v>
      </c>
      <c r="E232" s="7" t="s">
        <v>33</v>
      </c>
      <c r="F232" s="6" t="s">
        <v>33</v>
      </c>
      <c r="G232" s="6"/>
      <c r="H232" s="6"/>
      <c r="I232" s="9"/>
      <c r="J232" s="9"/>
      <c r="K232" s="9"/>
    </row>
    <row r="233" spans="1:11" s="58" customFormat="1" x14ac:dyDescent="0.25">
      <c r="A233" s="45">
        <f t="shared" si="8"/>
        <v>15</v>
      </c>
      <c r="B233" s="6" t="s">
        <v>33</v>
      </c>
      <c r="C233" s="7" t="s">
        <v>33</v>
      </c>
      <c r="D233" s="8" t="s">
        <v>33</v>
      </c>
      <c r="E233" s="7" t="s">
        <v>33</v>
      </c>
      <c r="F233" s="6" t="s">
        <v>33</v>
      </c>
      <c r="G233" s="6"/>
      <c r="H233" s="6"/>
      <c r="I233" s="9"/>
      <c r="J233" s="9"/>
      <c r="K233" s="9"/>
    </row>
    <row r="234" spans="1:11" s="58" customFormat="1" x14ac:dyDescent="0.25">
      <c r="A234" s="45">
        <f t="shared" si="8"/>
        <v>16</v>
      </c>
      <c r="B234" s="6" t="s">
        <v>33</v>
      </c>
      <c r="C234" s="7" t="s">
        <v>33</v>
      </c>
      <c r="D234" s="8" t="s">
        <v>33</v>
      </c>
      <c r="E234" s="7" t="s">
        <v>33</v>
      </c>
      <c r="F234" s="6" t="s">
        <v>33</v>
      </c>
      <c r="G234" s="6"/>
      <c r="H234" s="6"/>
      <c r="I234" s="9"/>
      <c r="J234" s="9"/>
      <c r="K234" s="9"/>
    </row>
    <row r="235" spans="1:11" s="58" customFormat="1" x14ac:dyDescent="0.25">
      <c r="A235" s="45">
        <f t="shared" si="8"/>
        <v>17</v>
      </c>
      <c r="B235" s="6" t="s">
        <v>33</v>
      </c>
      <c r="C235" s="7" t="s">
        <v>33</v>
      </c>
      <c r="D235" s="8" t="s">
        <v>33</v>
      </c>
      <c r="E235" s="7" t="s">
        <v>33</v>
      </c>
      <c r="F235" s="6" t="s">
        <v>33</v>
      </c>
      <c r="G235" s="6"/>
      <c r="H235" s="6"/>
      <c r="I235" s="9"/>
      <c r="J235" s="9"/>
      <c r="K235" s="9"/>
    </row>
    <row r="236" spans="1:11" s="58" customFormat="1" x14ac:dyDescent="0.25">
      <c r="A236" s="45">
        <f t="shared" si="8"/>
        <v>18</v>
      </c>
      <c r="B236" s="6" t="s">
        <v>33</v>
      </c>
      <c r="C236" s="7" t="s">
        <v>33</v>
      </c>
      <c r="D236" s="8" t="s">
        <v>33</v>
      </c>
      <c r="E236" s="7" t="s">
        <v>33</v>
      </c>
      <c r="F236" s="6" t="s">
        <v>33</v>
      </c>
      <c r="G236" s="6"/>
      <c r="H236" s="6"/>
      <c r="I236" s="9"/>
      <c r="J236" s="9"/>
      <c r="K236" s="9"/>
    </row>
    <row r="237" spans="1:11" s="58" customFormat="1" x14ac:dyDescent="0.25">
      <c r="A237" s="45">
        <f t="shared" si="8"/>
        <v>19</v>
      </c>
      <c r="B237" s="6" t="s">
        <v>33</v>
      </c>
      <c r="C237" s="7" t="s">
        <v>33</v>
      </c>
      <c r="D237" s="8" t="s">
        <v>33</v>
      </c>
      <c r="E237" s="7" t="s">
        <v>33</v>
      </c>
      <c r="F237" s="6" t="s">
        <v>33</v>
      </c>
      <c r="G237" s="6"/>
      <c r="H237" s="6"/>
      <c r="I237" s="9"/>
      <c r="J237" s="9"/>
      <c r="K237" s="9"/>
    </row>
    <row r="238" spans="1:11" s="58" customFormat="1" x14ac:dyDescent="0.25">
      <c r="A238" s="45">
        <f t="shared" si="8"/>
        <v>20</v>
      </c>
      <c r="B238" s="6"/>
      <c r="C238" s="7"/>
      <c r="D238" s="8" t="s">
        <v>33</v>
      </c>
      <c r="E238" s="7"/>
      <c r="F238" s="6"/>
      <c r="G238" s="6"/>
      <c r="H238" s="6"/>
      <c r="I238" s="9"/>
      <c r="J238" s="9"/>
      <c r="K238" s="9"/>
    </row>
    <row r="239" spans="1:11" s="58" customFormat="1" x14ac:dyDescent="0.25">
      <c r="A239" s="45">
        <f t="shared" si="8"/>
        <v>21</v>
      </c>
      <c r="B239" s="6"/>
      <c r="C239" s="7"/>
      <c r="D239" s="8" t="s">
        <v>33</v>
      </c>
      <c r="E239" s="7"/>
      <c r="F239" s="6"/>
      <c r="G239" s="6"/>
      <c r="H239" s="6"/>
      <c r="I239" s="9"/>
      <c r="J239" s="9"/>
      <c r="K239" s="9"/>
    </row>
    <row r="240" spans="1:11" s="58" customFormat="1" x14ac:dyDescent="0.25">
      <c r="A240" s="45">
        <f t="shared" si="8"/>
        <v>22</v>
      </c>
      <c r="B240" s="6"/>
      <c r="C240" s="7"/>
      <c r="D240" s="8" t="s">
        <v>33</v>
      </c>
      <c r="E240" s="7"/>
      <c r="F240" s="6"/>
      <c r="G240" s="6"/>
      <c r="H240" s="6"/>
      <c r="I240" s="9"/>
      <c r="J240" s="9"/>
      <c r="K240" s="9"/>
    </row>
    <row r="241" spans="1:11" s="58" customFormat="1" ht="15.75" thickBot="1" x14ac:dyDescent="0.3">
      <c r="A241" s="45">
        <f t="shared" si="8"/>
        <v>23</v>
      </c>
      <c r="B241" s="10"/>
      <c r="C241" s="11"/>
      <c r="D241" s="8" t="s">
        <v>33</v>
      </c>
      <c r="E241" s="11"/>
      <c r="F241" s="10"/>
      <c r="G241" s="10"/>
      <c r="H241" s="10"/>
      <c r="I241" s="12"/>
      <c r="J241" s="12"/>
      <c r="K241" s="12"/>
    </row>
    <row r="242" spans="1:11" s="58" customFormat="1" ht="15.75" thickBot="1" x14ac:dyDescent="0.3">
      <c r="A242" s="48" t="s">
        <v>34</v>
      </c>
      <c r="B242" s="49"/>
      <c r="C242" s="49"/>
      <c r="D242" s="49"/>
      <c r="E242" s="49"/>
      <c r="F242" s="49"/>
      <c r="G242" s="49"/>
      <c r="H242" s="49"/>
      <c r="I242" s="50">
        <f>SUBTOTAL(109,Tabla282628296[[Importe bruto ]])</f>
        <v>0</v>
      </c>
      <c r="J242" s="50">
        <f>SUBTOTAL(109,Tabla282628296[Impuesto soportado (IGIC / IVA)])</f>
        <v>0</v>
      </c>
      <c r="K242" s="50">
        <f>SUBTOTAL(109,Tabla282628296[Importe total de la factura])</f>
        <v>0</v>
      </c>
    </row>
    <row r="243" spans="1:11" s="58" customFormat="1" ht="16.5" thickBot="1" x14ac:dyDescent="0.3">
      <c r="A243" s="122" t="s">
        <v>39</v>
      </c>
      <c r="B243" s="123"/>
      <c r="C243" s="123"/>
      <c r="D243" s="123"/>
      <c r="E243" s="123"/>
      <c r="F243" s="123"/>
      <c r="G243" s="123"/>
      <c r="H243" s="124"/>
      <c r="I243" s="64">
        <f>Tabla282628296[[#Totals],[Importe bruto ]]</f>
        <v>0</v>
      </c>
      <c r="J243" s="64">
        <f>Tabla282628296[[#Totals],[Impuesto soportado (IGIC / IVA)]]</f>
        <v>0</v>
      </c>
      <c r="K243" s="64">
        <f>Tabla282628296[[#Totals],[Importe total de la factura]]</f>
        <v>0</v>
      </c>
    </row>
    <row r="244" spans="1:11" s="58" customFormat="1" x14ac:dyDescent="0.25">
      <c r="A244" s="60"/>
      <c r="B244" s="61"/>
      <c r="C244" s="61"/>
      <c r="D244" s="61"/>
      <c r="E244" s="61"/>
      <c r="F244" s="61"/>
      <c r="G244" s="61"/>
      <c r="H244" s="61"/>
      <c r="I244" s="62"/>
      <c r="J244" s="62"/>
      <c r="K244" s="62"/>
    </row>
    <row r="245" spans="1:11" s="58" customFormat="1" ht="15.75" thickBot="1" x14ac:dyDescent="0.3">
      <c r="A245" s="56"/>
      <c r="B245" s="56"/>
      <c r="C245" s="56"/>
      <c r="D245" s="56"/>
      <c r="E245" s="56"/>
      <c r="F245" s="56"/>
      <c r="G245" s="56"/>
      <c r="H245" s="56"/>
      <c r="I245" s="57"/>
      <c r="J245" s="57"/>
      <c r="K245" s="57"/>
    </row>
    <row r="246" spans="1:11" s="58" customFormat="1" ht="16.5" thickBot="1" x14ac:dyDescent="0.3">
      <c r="A246" s="109" t="s">
        <v>49</v>
      </c>
      <c r="B246" s="110"/>
      <c r="C246" s="110"/>
      <c r="D246" s="110"/>
      <c r="E246" s="110"/>
      <c r="F246" s="110"/>
      <c r="G246" s="110"/>
      <c r="H246" s="110"/>
      <c r="I246" s="110"/>
      <c r="J246" s="110"/>
      <c r="K246" s="111"/>
    </row>
    <row r="247" spans="1:11" s="58" customFormat="1" ht="42.75" x14ac:dyDescent="0.25">
      <c r="A247" s="46" t="s">
        <v>22</v>
      </c>
      <c r="B247" s="47" t="s">
        <v>23</v>
      </c>
      <c r="C247" s="47" t="s">
        <v>24</v>
      </c>
      <c r="D247" s="47" t="s">
        <v>25</v>
      </c>
      <c r="E247" s="47" t="s">
        <v>26</v>
      </c>
      <c r="F247" s="47" t="s">
        <v>27</v>
      </c>
      <c r="G247" s="47" t="s">
        <v>28</v>
      </c>
      <c r="H247" s="47" t="s">
        <v>29</v>
      </c>
      <c r="I247" s="47" t="s">
        <v>30</v>
      </c>
      <c r="J247" s="47" t="s">
        <v>31</v>
      </c>
      <c r="K247" s="47" t="s">
        <v>32</v>
      </c>
    </row>
    <row r="248" spans="1:11" s="58" customFormat="1" x14ac:dyDescent="0.25">
      <c r="A248" s="45">
        <v>1</v>
      </c>
      <c r="B248" s="6"/>
      <c r="C248" s="7"/>
      <c r="D248" s="8" t="s">
        <v>33</v>
      </c>
      <c r="E248" s="7"/>
      <c r="F248" s="6"/>
      <c r="G248" s="6"/>
      <c r="H248" s="6"/>
      <c r="I248" s="9"/>
      <c r="J248" s="9"/>
      <c r="K248" s="9"/>
    </row>
    <row r="249" spans="1:11" s="58" customFormat="1" x14ac:dyDescent="0.25">
      <c r="A249" s="45">
        <f>A248+1</f>
        <v>2</v>
      </c>
      <c r="B249" s="6"/>
      <c r="C249" s="7"/>
      <c r="D249" s="8" t="s">
        <v>33</v>
      </c>
      <c r="E249" s="7"/>
      <c r="F249" s="6"/>
      <c r="G249" s="6"/>
      <c r="H249" s="6"/>
      <c r="I249" s="9"/>
      <c r="J249" s="9"/>
      <c r="K249" s="9"/>
    </row>
    <row r="250" spans="1:11" s="58" customFormat="1" x14ac:dyDescent="0.25">
      <c r="A250" s="45">
        <f t="shared" ref="A250:A259" si="9">A249+1</f>
        <v>3</v>
      </c>
      <c r="B250" s="6"/>
      <c r="C250" s="7"/>
      <c r="D250" s="8" t="s">
        <v>33</v>
      </c>
      <c r="E250" s="7"/>
      <c r="F250" s="6"/>
      <c r="G250" s="6"/>
      <c r="H250" s="6"/>
      <c r="I250" s="9"/>
      <c r="J250" s="9"/>
      <c r="K250" s="9"/>
    </row>
    <row r="251" spans="1:11" s="58" customFormat="1" x14ac:dyDescent="0.25">
      <c r="A251" s="45">
        <f t="shared" si="9"/>
        <v>4</v>
      </c>
      <c r="B251" s="6"/>
      <c r="C251" s="7"/>
      <c r="D251" s="8"/>
      <c r="E251" s="7"/>
      <c r="F251" s="6"/>
      <c r="G251" s="6"/>
      <c r="H251" s="6"/>
      <c r="I251" s="9"/>
      <c r="J251" s="9"/>
      <c r="K251" s="9"/>
    </row>
    <row r="252" spans="1:11" s="58" customFormat="1" x14ac:dyDescent="0.25">
      <c r="A252" s="45">
        <f t="shared" si="9"/>
        <v>5</v>
      </c>
      <c r="B252" s="6"/>
      <c r="C252" s="7"/>
      <c r="D252" s="8" t="s">
        <v>33</v>
      </c>
      <c r="E252" s="7"/>
      <c r="F252" s="6"/>
      <c r="G252" s="6"/>
      <c r="H252" s="6"/>
      <c r="I252" s="9"/>
      <c r="J252" s="9"/>
      <c r="K252" s="9"/>
    </row>
    <row r="253" spans="1:11" s="58" customFormat="1" x14ac:dyDescent="0.25">
      <c r="A253" s="45">
        <f t="shared" si="9"/>
        <v>6</v>
      </c>
      <c r="B253" s="6"/>
      <c r="C253" s="7"/>
      <c r="D253" s="8" t="s">
        <v>33</v>
      </c>
      <c r="E253" s="7"/>
      <c r="F253" s="6"/>
      <c r="G253" s="6"/>
      <c r="H253" s="6"/>
      <c r="I253" s="9"/>
      <c r="J253" s="9"/>
      <c r="K253" s="9"/>
    </row>
    <row r="254" spans="1:11" s="58" customFormat="1" x14ac:dyDescent="0.25">
      <c r="A254" s="45">
        <f t="shared" si="9"/>
        <v>7</v>
      </c>
      <c r="B254" s="6"/>
      <c r="C254" s="7"/>
      <c r="D254" s="8" t="s">
        <v>33</v>
      </c>
      <c r="E254" s="7"/>
      <c r="F254" s="6"/>
      <c r="G254" s="6"/>
      <c r="H254" s="6"/>
      <c r="I254" s="9"/>
      <c r="J254" s="9"/>
      <c r="K254" s="9"/>
    </row>
    <row r="255" spans="1:11" s="58" customFormat="1" x14ac:dyDescent="0.25">
      <c r="A255" s="45">
        <f t="shared" si="9"/>
        <v>8</v>
      </c>
      <c r="B255" s="6"/>
      <c r="C255" s="7"/>
      <c r="D255" s="8" t="s">
        <v>33</v>
      </c>
      <c r="E255" s="7"/>
      <c r="F255" s="6"/>
      <c r="G255" s="6"/>
      <c r="H255" s="6"/>
      <c r="I255" s="9"/>
      <c r="J255" s="9"/>
      <c r="K255" s="9"/>
    </row>
    <row r="256" spans="1:11" s="58" customFormat="1" x14ac:dyDescent="0.25">
      <c r="A256" s="45">
        <f t="shared" si="9"/>
        <v>9</v>
      </c>
      <c r="B256" s="6"/>
      <c r="C256" s="7"/>
      <c r="D256" s="8" t="s">
        <v>33</v>
      </c>
      <c r="E256" s="7"/>
      <c r="F256" s="6"/>
      <c r="G256" s="6"/>
      <c r="H256" s="6"/>
      <c r="I256" s="9"/>
      <c r="J256" s="9"/>
      <c r="K256" s="9"/>
    </row>
    <row r="257" spans="1:11" s="58" customFormat="1" x14ac:dyDescent="0.25">
      <c r="A257" s="45">
        <f t="shared" si="9"/>
        <v>10</v>
      </c>
      <c r="B257" s="6"/>
      <c r="C257" s="7"/>
      <c r="D257" s="8" t="s">
        <v>33</v>
      </c>
      <c r="E257" s="7"/>
      <c r="F257" s="6"/>
      <c r="G257" s="6"/>
      <c r="H257" s="6"/>
      <c r="I257" s="9"/>
      <c r="J257" s="9"/>
      <c r="K257" s="9"/>
    </row>
    <row r="258" spans="1:11" s="58" customFormat="1" x14ac:dyDescent="0.25">
      <c r="A258" s="45">
        <f t="shared" si="9"/>
        <v>11</v>
      </c>
      <c r="B258" s="6"/>
      <c r="C258" s="7"/>
      <c r="D258" s="8" t="s">
        <v>33</v>
      </c>
      <c r="E258" s="7"/>
      <c r="F258" s="6"/>
      <c r="G258" s="6"/>
      <c r="H258" s="6"/>
      <c r="I258" s="9"/>
      <c r="J258" s="9"/>
      <c r="K258" s="9"/>
    </row>
    <row r="259" spans="1:11" s="58" customFormat="1" ht="15.75" thickBot="1" x14ac:dyDescent="0.3">
      <c r="A259" s="45">
        <f t="shared" si="9"/>
        <v>12</v>
      </c>
      <c r="B259" s="6"/>
      <c r="C259" s="7"/>
      <c r="D259" s="8" t="s">
        <v>33</v>
      </c>
      <c r="E259" s="7"/>
      <c r="F259" s="6"/>
      <c r="G259" s="6"/>
      <c r="H259" s="6"/>
      <c r="I259" s="9"/>
      <c r="J259" s="9"/>
      <c r="K259" s="9"/>
    </row>
    <row r="260" spans="1:11" s="58" customFormat="1" ht="15.75" thickBot="1" x14ac:dyDescent="0.3">
      <c r="A260" s="48" t="s">
        <v>34</v>
      </c>
      <c r="B260" s="49"/>
      <c r="C260" s="49"/>
      <c r="D260" s="49"/>
      <c r="E260" s="49"/>
      <c r="F260" s="49"/>
      <c r="G260" s="49"/>
      <c r="H260" s="49"/>
      <c r="I260" s="50">
        <f>SUBTOTAL(109,Tabla28262829611[[Importe bruto ]])</f>
        <v>0</v>
      </c>
      <c r="J260" s="50">
        <f>SUBTOTAL(109,Tabla28262829611[Impuesto soportado (IGIC / IVA)])</f>
        <v>0</v>
      </c>
      <c r="K260" s="50">
        <f>SUBTOTAL(109,Tabla28262829611[Importe total de la factura])</f>
        <v>0</v>
      </c>
    </row>
    <row r="261" spans="1:11" s="58" customFormat="1" ht="16.5" thickBot="1" x14ac:dyDescent="0.3">
      <c r="A261" s="122" t="s">
        <v>52</v>
      </c>
      <c r="B261" s="123"/>
      <c r="C261" s="123"/>
      <c r="D261" s="123"/>
      <c r="E261" s="123"/>
      <c r="F261" s="123"/>
      <c r="G261" s="123"/>
      <c r="H261" s="124"/>
      <c r="I261" s="64">
        <f>Tabla28262829611[[#Totals],[Importe bruto ]]</f>
        <v>0</v>
      </c>
      <c r="J261" s="64">
        <f>Tabla28262829611[[#Totals],[Impuesto soportado (IGIC / IVA)]]</f>
        <v>0</v>
      </c>
      <c r="K261" s="64">
        <f>Tabla28262829611[[#Totals],[Importe total de la factura]]</f>
        <v>0</v>
      </c>
    </row>
    <row r="262" spans="1:11" s="58" customFormat="1" x14ac:dyDescent="0.25">
      <c r="A262" s="56"/>
      <c r="B262" s="56"/>
      <c r="C262" s="56"/>
      <c r="D262" s="56"/>
      <c r="E262" s="56"/>
      <c r="F262" s="56"/>
      <c r="G262" s="56"/>
      <c r="H262" s="56"/>
      <c r="I262" s="57"/>
      <c r="J262" s="57"/>
      <c r="K262" s="57"/>
    </row>
    <row r="263" spans="1:11" s="58" customFormat="1" ht="15.75" thickBot="1" x14ac:dyDescent="0.3">
      <c r="A263" s="56"/>
      <c r="B263" s="56"/>
      <c r="C263" s="56"/>
      <c r="D263" s="56"/>
      <c r="E263" s="56"/>
      <c r="F263" s="56"/>
      <c r="G263" s="56"/>
      <c r="H263" s="56"/>
      <c r="I263" s="57"/>
      <c r="J263" s="57"/>
      <c r="K263" s="57"/>
    </row>
    <row r="264" spans="1:11" ht="15.75" x14ac:dyDescent="0.25">
      <c r="A264" s="115" t="s">
        <v>65</v>
      </c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1:11" ht="42.75" x14ac:dyDescent="0.25">
      <c r="A265" s="4" t="s">
        <v>22</v>
      </c>
      <c r="B265" s="5" t="s">
        <v>23</v>
      </c>
      <c r="C265" s="5" t="s">
        <v>24</v>
      </c>
      <c r="D265" s="5" t="s">
        <v>25</v>
      </c>
      <c r="E265" s="5" t="s">
        <v>26</v>
      </c>
      <c r="F265" s="5" t="s">
        <v>27</v>
      </c>
      <c r="G265" s="5" t="s">
        <v>28</v>
      </c>
      <c r="H265" s="5" t="s">
        <v>29</v>
      </c>
      <c r="I265" s="5" t="s">
        <v>30</v>
      </c>
      <c r="J265" s="5" t="s">
        <v>31</v>
      </c>
      <c r="K265" s="5" t="s">
        <v>32</v>
      </c>
    </row>
    <row r="266" spans="1:11" x14ac:dyDescent="0.25">
      <c r="A266" s="45">
        <v>1</v>
      </c>
      <c r="B266" s="6"/>
      <c r="C266" s="7"/>
      <c r="D266" s="8" t="s">
        <v>33</v>
      </c>
      <c r="E266" s="7"/>
      <c r="F266" s="6"/>
      <c r="G266" s="6"/>
      <c r="H266" s="6"/>
      <c r="I266" s="9"/>
      <c r="J266" s="9"/>
      <c r="K266" s="9"/>
    </row>
    <row r="267" spans="1:11" x14ac:dyDescent="0.25">
      <c r="A267" s="45">
        <f>A266+1</f>
        <v>2</v>
      </c>
      <c r="B267" s="6"/>
      <c r="C267" s="7"/>
      <c r="D267" s="8" t="s">
        <v>33</v>
      </c>
      <c r="E267" s="7"/>
      <c r="F267" s="6"/>
      <c r="G267" s="6"/>
      <c r="H267" s="6"/>
      <c r="I267" s="9"/>
      <c r="J267" s="9"/>
      <c r="K267" s="9"/>
    </row>
    <row r="268" spans="1:11" x14ac:dyDescent="0.25">
      <c r="A268" s="45">
        <f t="shared" ref="A268:A288" si="10">A267+1</f>
        <v>3</v>
      </c>
      <c r="B268" s="6"/>
      <c r="C268" s="7"/>
      <c r="D268" s="8" t="s">
        <v>33</v>
      </c>
      <c r="E268" s="7"/>
      <c r="F268" s="6"/>
      <c r="G268" s="6"/>
      <c r="H268" s="6"/>
      <c r="I268" s="9"/>
      <c r="J268" s="9"/>
      <c r="K268" s="9"/>
    </row>
    <row r="269" spans="1:11" x14ac:dyDescent="0.25">
      <c r="A269" s="45">
        <f t="shared" si="10"/>
        <v>4</v>
      </c>
      <c r="B269" s="6"/>
      <c r="C269" s="7"/>
      <c r="D269" s="8"/>
      <c r="E269" s="7"/>
      <c r="F269" s="6"/>
      <c r="G269" s="6"/>
      <c r="H269" s="6"/>
      <c r="I269" s="9"/>
      <c r="J269" s="9"/>
      <c r="K269" s="9"/>
    </row>
    <row r="270" spans="1:11" x14ac:dyDescent="0.25">
      <c r="A270" s="45">
        <f t="shared" si="10"/>
        <v>5</v>
      </c>
      <c r="B270" s="6"/>
      <c r="C270" s="7"/>
      <c r="D270" s="8" t="s">
        <v>33</v>
      </c>
      <c r="E270" s="7"/>
      <c r="F270" s="6"/>
      <c r="G270" s="6"/>
      <c r="H270" s="6"/>
      <c r="I270" s="9"/>
      <c r="J270" s="9"/>
      <c r="K270" s="9"/>
    </row>
    <row r="271" spans="1:11" x14ac:dyDescent="0.25">
      <c r="A271" s="45">
        <f t="shared" si="10"/>
        <v>6</v>
      </c>
      <c r="B271" s="6"/>
      <c r="C271" s="7"/>
      <c r="D271" s="8" t="s">
        <v>33</v>
      </c>
      <c r="E271" s="7"/>
      <c r="F271" s="6"/>
      <c r="G271" s="6"/>
      <c r="H271" s="6"/>
      <c r="I271" s="9"/>
      <c r="J271" s="9"/>
      <c r="K271" s="9"/>
    </row>
    <row r="272" spans="1:11" x14ac:dyDescent="0.25">
      <c r="A272" s="45">
        <f t="shared" si="10"/>
        <v>7</v>
      </c>
      <c r="B272" s="6"/>
      <c r="C272" s="7"/>
      <c r="D272" s="8" t="s">
        <v>33</v>
      </c>
      <c r="E272" s="7"/>
      <c r="F272" s="6"/>
      <c r="G272" s="6"/>
      <c r="H272" s="6"/>
      <c r="I272" s="9"/>
      <c r="J272" s="9"/>
      <c r="K272" s="9"/>
    </row>
    <row r="273" spans="1:11" x14ac:dyDescent="0.25">
      <c r="A273" s="45">
        <f t="shared" si="10"/>
        <v>8</v>
      </c>
      <c r="B273" s="6"/>
      <c r="C273" s="7"/>
      <c r="D273" s="8" t="s">
        <v>33</v>
      </c>
      <c r="E273" s="7"/>
      <c r="F273" s="6"/>
      <c r="G273" s="6"/>
      <c r="H273" s="6"/>
      <c r="I273" s="9"/>
      <c r="J273" s="9"/>
      <c r="K273" s="9"/>
    </row>
    <row r="274" spans="1:11" x14ac:dyDescent="0.25">
      <c r="A274" s="45">
        <f t="shared" si="10"/>
        <v>9</v>
      </c>
      <c r="B274" s="6"/>
      <c r="C274" s="7"/>
      <c r="D274" s="8" t="s">
        <v>33</v>
      </c>
      <c r="E274" s="7"/>
      <c r="F274" s="6"/>
      <c r="G274" s="6"/>
      <c r="H274" s="6"/>
      <c r="I274" s="9"/>
      <c r="J274" s="9"/>
      <c r="K274" s="9"/>
    </row>
    <row r="275" spans="1:11" x14ac:dyDescent="0.25">
      <c r="A275" s="45">
        <f t="shared" si="10"/>
        <v>10</v>
      </c>
      <c r="B275" s="6"/>
      <c r="C275" s="7"/>
      <c r="D275" s="8" t="s">
        <v>33</v>
      </c>
      <c r="E275" s="7"/>
      <c r="F275" s="6"/>
      <c r="G275" s="6"/>
      <c r="H275" s="6"/>
      <c r="I275" s="9"/>
      <c r="J275" s="9"/>
      <c r="K275" s="9"/>
    </row>
    <row r="276" spans="1:11" x14ac:dyDescent="0.25">
      <c r="A276" s="45">
        <f t="shared" si="10"/>
        <v>11</v>
      </c>
      <c r="B276" s="6"/>
      <c r="C276" s="7"/>
      <c r="D276" s="8" t="s">
        <v>33</v>
      </c>
      <c r="E276" s="7"/>
      <c r="F276" s="6"/>
      <c r="G276" s="6"/>
      <c r="H276" s="6"/>
      <c r="I276" s="9"/>
      <c r="J276" s="9"/>
      <c r="K276" s="9"/>
    </row>
    <row r="277" spans="1:11" x14ac:dyDescent="0.25">
      <c r="A277" s="45">
        <f t="shared" si="10"/>
        <v>12</v>
      </c>
      <c r="B277" s="6"/>
      <c r="C277" s="7"/>
      <c r="D277" s="8" t="s">
        <v>33</v>
      </c>
      <c r="E277" s="7"/>
      <c r="F277" s="6"/>
      <c r="G277" s="6"/>
      <c r="H277" s="6"/>
      <c r="I277" s="9"/>
      <c r="J277" s="9"/>
      <c r="K277" s="9"/>
    </row>
    <row r="278" spans="1:11" x14ac:dyDescent="0.25">
      <c r="A278" s="45">
        <f t="shared" si="10"/>
        <v>13</v>
      </c>
      <c r="B278" s="6"/>
      <c r="C278" s="7"/>
      <c r="D278" s="8" t="s">
        <v>33</v>
      </c>
      <c r="E278" s="7"/>
      <c r="F278" s="6"/>
      <c r="G278" s="6"/>
      <c r="H278" s="6"/>
      <c r="I278" s="9"/>
      <c r="J278" s="9"/>
      <c r="K278" s="9"/>
    </row>
    <row r="279" spans="1:11" x14ac:dyDescent="0.25">
      <c r="A279" s="45">
        <f t="shared" si="10"/>
        <v>14</v>
      </c>
      <c r="B279" s="6" t="s">
        <v>33</v>
      </c>
      <c r="C279" s="7" t="s">
        <v>33</v>
      </c>
      <c r="D279" s="8" t="s">
        <v>33</v>
      </c>
      <c r="E279" s="7" t="s">
        <v>33</v>
      </c>
      <c r="F279" s="6" t="s">
        <v>33</v>
      </c>
      <c r="G279" s="6"/>
      <c r="H279" s="6"/>
      <c r="I279" s="9"/>
      <c r="J279" s="9"/>
      <c r="K279" s="9"/>
    </row>
    <row r="280" spans="1:11" x14ac:dyDescent="0.25">
      <c r="A280" s="45">
        <f t="shared" si="10"/>
        <v>15</v>
      </c>
      <c r="B280" s="6" t="s">
        <v>33</v>
      </c>
      <c r="C280" s="7" t="s">
        <v>33</v>
      </c>
      <c r="D280" s="8" t="s">
        <v>33</v>
      </c>
      <c r="E280" s="7" t="s">
        <v>33</v>
      </c>
      <c r="F280" s="6" t="s">
        <v>33</v>
      </c>
      <c r="G280" s="6"/>
      <c r="H280" s="6"/>
      <c r="I280" s="9"/>
      <c r="J280" s="9"/>
      <c r="K280" s="9"/>
    </row>
    <row r="281" spans="1:11" x14ac:dyDescent="0.25">
      <c r="A281" s="45">
        <f t="shared" si="10"/>
        <v>16</v>
      </c>
      <c r="B281" s="6" t="s">
        <v>33</v>
      </c>
      <c r="C281" s="7" t="s">
        <v>33</v>
      </c>
      <c r="D281" s="8" t="s">
        <v>33</v>
      </c>
      <c r="E281" s="7" t="s">
        <v>33</v>
      </c>
      <c r="F281" s="6" t="s">
        <v>33</v>
      </c>
      <c r="G281" s="6"/>
      <c r="H281" s="6"/>
      <c r="I281" s="9"/>
      <c r="J281" s="9"/>
      <c r="K281" s="9"/>
    </row>
    <row r="282" spans="1:11" x14ac:dyDescent="0.25">
      <c r="A282" s="45">
        <f t="shared" si="10"/>
        <v>17</v>
      </c>
      <c r="B282" s="6" t="s">
        <v>33</v>
      </c>
      <c r="C282" s="7" t="s">
        <v>33</v>
      </c>
      <c r="D282" s="8" t="s">
        <v>33</v>
      </c>
      <c r="E282" s="7" t="s">
        <v>33</v>
      </c>
      <c r="F282" s="6" t="s">
        <v>33</v>
      </c>
      <c r="G282" s="6"/>
      <c r="H282" s="6"/>
      <c r="I282" s="9"/>
      <c r="J282" s="9"/>
      <c r="K282" s="9"/>
    </row>
    <row r="283" spans="1:11" x14ac:dyDescent="0.25">
      <c r="A283" s="45">
        <f t="shared" si="10"/>
        <v>18</v>
      </c>
      <c r="B283" s="6" t="s">
        <v>33</v>
      </c>
      <c r="C283" s="7" t="s">
        <v>33</v>
      </c>
      <c r="D283" s="8" t="s">
        <v>33</v>
      </c>
      <c r="E283" s="7" t="s">
        <v>33</v>
      </c>
      <c r="F283" s="6" t="s">
        <v>33</v>
      </c>
      <c r="G283" s="6"/>
      <c r="H283" s="6"/>
      <c r="I283" s="9"/>
      <c r="J283" s="9"/>
      <c r="K283" s="9"/>
    </row>
    <row r="284" spans="1:11" x14ac:dyDescent="0.25">
      <c r="A284" s="45">
        <f t="shared" si="10"/>
        <v>19</v>
      </c>
      <c r="B284" s="6" t="s">
        <v>33</v>
      </c>
      <c r="C284" s="7" t="s">
        <v>33</v>
      </c>
      <c r="D284" s="8" t="s">
        <v>33</v>
      </c>
      <c r="E284" s="7" t="s">
        <v>33</v>
      </c>
      <c r="F284" s="6" t="s">
        <v>33</v>
      </c>
      <c r="G284" s="6"/>
      <c r="H284" s="6"/>
      <c r="I284" s="9"/>
      <c r="J284" s="9"/>
      <c r="K284" s="9"/>
    </row>
    <row r="285" spans="1:11" x14ac:dyDescent="0.25">
      <c r="A285" s="45">
        <f t="shared" si="10"/>
        <v>20</v>
      </c>
      <c r="B285" s="6"/>
      <c r="C285" s="7"/>
      <c r="D285" s="8" t="s">
        <v>33</v>
      </c>
      <c r="E285" s="7"/>
      <c r="F285" s="6"/>
      <c r="G285" s="6"/>
      <c r="H285" s="6"/>
      <c r="I285" s="9"/>
      <c r="J285" s="9"/>
      <c r="K285" s="9"/>
    </row>
    <row r="286" spans="1:11" x14ac:dyDescent="0.25">
      <c r="A286" s="45">
        <f t="shared" si="10"/>
        <v>21</v>
      </c>
      <c r="B286" s="6"/>
      <c r="C286" s="7"/>
      <c r="D286" s="8" t="s">
        <v>33</v>
      </c>
      <c r="E286" s="7"/>
      <c r="F286" s="6"/>
      <c r="G286" s="6"/>
      <c r="H286" s="6"/>
      <c r="I286" s="9"/>
      <c r="J286" s="9"/>
      <c r="K286" s="9"/>
    </row>
    <row r="287" spans="1:11" x14ac:dyDescent="0.25">
      <c r="A287" s="45">
        <f t="shared" si="10"/>
        <v>22</v>
      </c>
      <c r="B287" s="6"/>
      <c r="C287" s="7"/>
      <c r="D287" s="8" t="s">
        <v>33</v>
      </c>
      <c r="E287" s="7"/>
      <c r="F287" s="6"/>
      <c r="G287" s="6"/>
      <c r="H287" s="6"/>
      <c r="I287" s="9"/>
      <c r="J287" s="9"/>
      <c r="K287" s="9"/>
    </row>
    <row r="288" spans="1:11" ht="15.75" thickBot="1" x14ac:dyDescent="0.3">
      <c r="A288" s="45">
        <f t="shared" si="10"/>
        <v>23</v>
      </c>
      <c r="B288" s="10"/>
      <c r="C288" s="11"/>
      <c r="D288" s="8" t="s">
        <v>33</v>
      </c>
      <c r="E288" s="11"/>
      <c r="F288" s="10"/>
      <c r="G288" s="10"/>
      <c r="H288" s="10"/>
      <c r="I288" s="12"/>
      <c r="J288" s="12"/>
      <c r="K288" s="12"/>
    </row>
    <row r="289" spans="1:11" ht="15.75" thickBot="1" x14ac:dyDescent="0.3">
      <c r="A289" s="48" t="s">
        <v>34</v>
      </c>
      <c r="B289" s="49"/>
      <c r="C289" s="49"/>
      <c r="D289" s="49"/>
      <c r="E289" s="49"/>
      <c r="F289" s="49"/>
      <c r="G289" s="49"/>
      <c r="H289" s="49"/>
      <c r="I289" s="50">
        <f>SUBTOTAL(109,Tabla282628293028[[Importe bruto ]])</f>
        <v>0</v>
      </c>
      <c r="J289" s="50">
        <f>SUBTOTAL(109,Tabla282628293028[Impuesto soportado (IGIC / IVA)])</f>
        <v>0</v>
      </c>
      <c r="K289" s="50">
        <f>SUBTOTAL(109,Tabla282628293028[Importe total de la factura])</f>
        <v>0</v>
      </c>
    </row>
    <row r="290" spans="1:11" ht="16.5" thickBot="1" x14ac:dyDescent="0.3">
      <c r="A290" s="122" t="s">
        <v>50</v>
      </c>
      <c r="B290" s="123"/>
      <c r="C290" s="123"/>
      <c r="D290" s="123"/>
      <c r="E290" s="123"/>
      <c r="F290" s="123"/>
      <c r="G290" s="123"/>
      <c r="H290" s="124"/>
      <c r="I290" s="64">
        <f>Tabla282628293028[[#Totals],[Importe bruto ]]</f>
        <v>0</v>
      </c>
      <c r="J290" s="64">
        <f>Tabla282628293028[[#Totals],[Impuesto soportado (IGIC / IVA)]]</f>
        <v>0</v>
      </c>
      <c r="K290" s="64">
        <f>Tabla282628293028[[#Totals],[Importe total de la factura]]</f>
        <v>0</v>
      </c>
    </row>
    <row r="291" spans="1:11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42.75" customHeight="1" x14ac:dyDescent="0.25">
      <c r="A292" s="115" t="s">
        <v>66</v>
      </c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1:11" ht="42.75" x14ac:dyDescent="0.25">
      <c r="A293" s="4" t="s">
        <v>22</v>
      </c>
      <c r="B293" s="5" t="s">
        <v>23</v>
      </c>
      <c r="C293" s="5" t="s">
        <v>24</v>
      </c>
      <c r="D293" s="5" t="s">
        <v>25</v>
      </c>
      <c r="E293" s="5" t="s">
        <v>26</v>
      </c>
      <c r="F293" s="5" t="s">
        <v>27</v>
      </c>
      <c r="G293" s="5" t="s">
        <v>28</v>
      </c>
      <c r="H293" s="5" t="s">
        <v>29</v>
      </c>
      <c r="I293" s="5" t="s">
        <v>30</v>
      </c>
      <c r="J293" s="5" t="s">
        <v>31</v>
      </c>
      <c r="K293" s="5" t="s">
        <v>32</v>
      </c>
    </row>
    <row r="294" spans="1:11" x14ac:dyDescent="0.25">
      <c r="A294" s="45">
        <v>1</v>
      </c>
      <c r="B294" s="6"/>
      <c r="C294" s="7"/>
      <c r="D294" s="8" t="s">
        <v>33</v>
      </c>
      <c r="E294" s="7"/>
      <c r="F294" s="6"/>
      <c r="G294" s="6"/>
      <c r="H294" s="6"/>
      <c r="I294" s="9"/>
      <c r="J294" s="9"/>
      <c r="K294" s="9"/>
    </row>
    <row r="295" spans="1:11" x14ac:dyDescent="0.25">
      <c r="A295" s="45">
        <f>A294+1</f>
        <v>2</v>
      </c>
      <c r="B295" s="6"/>
      <c r="C295" s="7"/>
      <c r="D295" s="8" t="s">
        <v>33</v>
      </c>
      <c r="E295" s="7"/>
      <c r="F295" s="6"/>
      <c r="G295" s="6"/>
      <c r="H295" s="6"/>
      <c r="I295" s="9"/>
      <c r="J295" s="9"/>
      <c r="K295" s="9"/>
    </row>
    <row r="296" spans="1:11" x14ac:dyDescent="0.25">
      <c r="A296" s="45">
        <f t="shared" ref="A296:A305" si="11">A295+1</f>
        <v>3</v>
      </c>
      <c r="B296" s="6"/>
      <c r="C296" s="7"/>
      <c r="D296" s="8" t="s">
        <v>33</v>
      </c>
      <c r="E296" s="7"/>
      <c r="F296" s="6"/>
      <c r="G296" s="6"/>
      <c r="H296" s="6"/>
      <c r="I296" s="9"/>
      <c r="J296" s="9"/>
      <c r="K296" s="9"/>
    </row>
    <row r="297" spans="1:11" x14ac:dyDescent="0.25">
      <c r="A297" s="45">
        <f t="shared" si="11"/>
        <v>4</v>
      </c>
      <c r="B297" s="6"/>
      <c r="C297" s="7"/>
      <c r="D297" s="8"/>
      <c r="E297" s="7"/>
      <c r="F297" s="6"/>
      <c r="G297" s="6"/>
      <c r="H297" s="6"/>
      <c r="I297" s="9"/>
      <c r="J297" s="9"/>
      <c r="K297" s="9"/>
    </row>
    <row r="298" spans="1:11" x14ac:dyDescent="0.25">
      <c r="A298" s="45">
        <f t="shared" si="11"/>
        <v>5</v>
      </c>
      <c r="B298" s="6"/>
      <c r="C298" s="7"/>
      <c r="D298" s="59"/>
      <c r="E298" s="7"/>
      <c r="F298" s="6"/>
      <c r="G298" s="6"/>
      <c r="H298" s="6"/>
      <c r="I298" s="9"/>
      <c r="J298" s="9"/>
      <c r="K298" s="9"/>
    </row>
    <row r="299" spans="1:11" x14ac:dyDescent="0.25">
      <c r="A299" s="45">
        <f t="shared" si="11"/>
        <v>6</v>
      </c>
      <c r="B299" s="6"/>
      <c r="C299" s="7"/>
      <c r="D299" s="59"/>
      <c r="E299" s="7"/>
      <c r="F299" s="6"/>
      <c r="G299" s="6"/>
      <c r="H299" s="6"/>
      <c r="I299" s="9"/>
      <c r="J299" s="9"/>
      <c r="K299" s="9"/>
    </row>
    <row r="300" spans="1:11" x14ac:dyDescent="0.25">
      <c r="A300" s="45">
        <f t="shared" si="11"/>
        <v>7</v>
      </c>
      <c r="B300" s="6"/>
      <c r="C300" s="7"/>
      <c r="D300" s="59"/>
      <c r="E300" s="7"/>
      <c r="F300" s="6"/>
      <c r="G300" s="6"/>
      <c r="H300" s="6"/>
      <c r="I300" s="9"/>
      <c r="J300" s="9"/>
      <c r="K300" s="9"/>
    </row>
    <row r="301" spans="1:11" x14ac:dyDescent="0.25">
      <c r="A301" s="45">
        <f t="shared" si="11"/>
        <v>8</v>
      </c>
      <c r="B301" s="6"/>
      <c r="C301" s="7"/>
      <c r="D301" s="59"/>
      <c r="E301" s="7"/>
      <c r="F301" s="6"/>
      <c r="G301" s="6"/>
      <c r="H301" s="6"/>
      <c r="I301" s="9"/>
      <c r="J301" s="9"/>
      <c r="K301" s="9"/>
    </row>
    <row r="302" spans="1:11" x14ac:dyDescent="0.25">
      <c r="A302" s="45">
        <f t="shared" si="11"/>
        <v>9</v>
      </c>
      <c r="B302" s="6"/>
      <c r="C302" s="7"/>
      <c r="D302" s="59"/>
      <c r="E302" s="7"/>
      <c r="F302" s="6"/>
      <c r="G302" s="6"/>
      <c r="H302" s="6"/>
      <c r="I302" s="9"/>
      <c r="J302" s="9"/>
      <c r="K302" s="9"/>
    </row>
    <row r="303" spans="1:11" x14ac:dyDescent="0.25">
      <c r="A303" s="45">
        <f t="shared" si="11"/>
        <v>10</v>
      </c>
      <c r="B303" s="6"/>
      <c r="C303" s="7"/>
      <c r="D303" s="59"/>
      <c r="E303" s="7"/>
      <c r="F303" s="6"/>
      <c r="G303" s="6"/>
      <c r="H303" s="6"/>
      <c r="I303" s="9"/>
      <c r="J303" s="9"/>
      <c r="K303" s="9"/>
    </row>
    <row r="304" spans="1:11" x14ac:dyDescent="0.25">
      <c r="A304" s="45">
        <f t="shared" si="11"/>
        <v>11</v>
      </c>
      <c r="B304" s="6"/>
      <c r="C304" s="7"/>
      <c r="D304" s="59"/>
      <c r="E304" s="7"/>
      <c r="F304" s="6"/>
      <c r="G304" s="6"/>
      <c r="H304" s="6"/>
      <c r="I304" s="9"/>
      <c r="J304" s="9"/>
      <c r="K304" s="9"/>
    </row>
    <row r="305" spans="1:11" ht="15.75" thickBot="1" x14ac:dyDescent="0.3">
      <c r="A305" s="45">
        <f t="shared" si="11"/>
        <v>12</v>
      </c>
      <c r="B305" s="6"/>
      <c r="C305" s="7"/>
      <c r="D305" s="8" t="s">
        <v>33</v>
      </c>
      <c r="E305" s="7"/>
      <c r="F305" s="6"/>
      <c r="G305" s="6"/>
      <c r="H305" s="6"/>
      <c r="I305" s="9"/>
      <c r="J305" s="9"/>
      <c r="K305" s="9"/>
    </row>
    <row r="306" spans="1:11" ht="15.75" thickBot="1" x14ac:dyDescent="0.3">
      <c r="A306" s="48" t="s">
        <v>34</v>
      </c>
      <c r="B306" s="49"/>
      <c r="C306" s="49"/>
      <c r="D306" s="49"/>
      <c r="E306" s="49"/>
      <c r="F306" s="49"/>
      <c r="G306" s="49"/>
      <c r="H306" s="49"/>
      <c r="I306" s="50">
        <f>SUBTOTAL(109,Tabla2923243129[[Importe bruto ]])</f>
        <v>0</v>
      </c>
      <c r="J306" s="50">
        <f>SUBTOTAL(109,Tabla2923243129[Impuesto soportado (IGIC / IVA)])</f>
        <v>0</v>
      </c>
      <c r="K306" s="50">
        <f>SUBTOTAL(109,Tabla2923243129[Importe total de la factura])</f>
        <v>0</v>
      </c>
    </row>
    <row r="307" spans="1:11" s="58" customFormat="1" ht="16.5" thickBot="1" x14ac:dyDescent="0.3">
      <c r="A307" s="122" t="s">
        <v>53</v>
      </c>
      <c r="B307" s="123"/>
      <c r="C307" s="123"/>
      <c r="D307" s="123"/>
      <c r="E307" s="123"/>
      <c r="F307" s="123"/>
      <c r="G307" s="123"/>
      <c r="H307" s="124"/>
      <c r="I307" s="64">
        <f>Tabla2923243129[[#Totals],[Importe bruto ]]</f>
        <v>0</v>
      </c>
      <c r="J307" s="64">
        <f>Tabla2923243129[[#Totals],[Impuesto soportado (IGIC / IVA)]]</f>
        <v>0</v>
      </c>
      <c r="K307" s="64">
        <f>Tabla2923243129[[#Totals],[Importe total de la factura]]</f>
        <v>0</v>
      </c>
    </row>
    <row r="308" spans="1:11" s="58" customFormat="1" ht="15.75" x14ac:dyDescent="0.25">
      <c r="A308" s="65"/>
      <c r="B308" s="65"/>
      <c r="C308" s="65"/>
      <c r="D308" s="65"/>
      <c r="E308" s="65"/>
      <c r="F308" s="65"/>
      <c r="G308" s="65"/>
      <c r="H308" s="65"/>
      <c r="I308" s="66"/>
      <c r="J308" s="66"/>
      <c r="K308" s="66"/>
    </row>
    <row r="309" spans="1:11" s="58" customFormat="1" ht="15.75" thickBot="1" x14ac:dyDescent="0.3">
      <c r="A309" s="60"/>
      <c r="B309" s="61"/>
      <c r="C309" s="61"/>
      <c r="D309" s="61"/>
      <c r="E309" s="61"/>
      <c r="F309" s="61"/>
      <c r="G309" s="61"/>
      <c r="H309" s="61"/>
      <c r="I309" s="62"/>
      <c r="J309" s="62"/>
      <c r="K309" s="62"/>
    </row>
    <row r="310" spans="1:11" ht="16.5" thickBot="1" x14ac:dyDescent="0.3">
      <c r="A310" s="112" t="s">
        <v>73</v>
      </c>
      <c r="B310" s="113"/>
      <c r="C310" s="113"/>
      <c r="D310" s="113"/>
      <c r="E310" s="113"/>
      <c r="F310" s="113"/>
      <c r="G310" s="113"/>
      <c r="H310" s="114"/>
      <c r="I310" s="67">
        <f>I55+I122+I185+I214+I243+I261+I290+I307</f>
        <v>0</v>
      </c>
      <c r="J310" s="67">
        <f t="shared" ref="J310:K310" si="12">J55+J122+J185+J214+J243+J261+J290+J307</f>
        <v>0</v>
      </c>
      <c r="K310" s="67">
        <f t="shared" si="12"/>
        <v>0</v>
      </c>
    </row>
    <row r="311" spans="1:11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6.5" thickBot="1" x14ac:dyDescent="0.3">
      <c r="A312" s="109" t="s">
        <v>51</v>
      </c>
      <c r="B312" s="110"/>
      <c r="C312" s="110"/>
      <c r="D312" s="110"/>
      <c r="E312" s="110"/>
      <c r="F312" s="110"/>
      <c r="G312" s="110"/>
      <c r="H312" s="110"/>
      <c r="I312" s="110"/>
      <c r="J312" s="110"/>
      <c r="K312" s="111"/>
    </row>
    <row r="313" spans="1:11" ht="42.75" x14ac:dyDescent="0.25">
      <c r="A313" s="46" t="s">
        <v>22</v>
      </c>
      <c r="B313" s="47" t="s">
        <v>23</v>
      </c>
      <c r="C313" s="47" t="s">
        <v>24</v>
      </c>
      <c r="D313" s="47" t="s">
        <v>25</v>
      </c>
      <c r="E313" s="47" t="s">
        <v>26</v>
      </c>
      <c r="F313" s="47" t="s">
        <v>27</v>
      </c>
      <c r="G313" s="47" t="s">
        <v>28</v>
      </c>
      <c r="H313" s="47" t="s">
        <v>29</v>
      </c>
      <c r="I313" s="47" t="s">
        <v>30</v>
      </c>
      <c r="J313" s="47" t="s">
        <v>31</v>
      </c>
      <c r="K313" s="47" t="s">
        <v>32</v>
      </c>
    </row>
    <row r="314" spans="1:11" x14ac:dyDescent="0.25">
      <c r="A314" s="45">
        <v>1</v>
      </c>
      <c r="B314" s="6"/>
      <c r="C314" s="7"/>
      <c r="D314" s="8" t="s">
        <v>33</v>
      </c>
      <c r="E314" s="7"/>
      <c r="F314" s="6"/>
      <c r="G314" s="6"/>
      <c r="H314" s="6"/>
      <c r="I314" s="9"/>
      <c r="J314" s="9"/>
      <c r="K314" s="9"/>
    </row>
    <row r="315" spans="1:11" x14ac:dyDescent="0.25">
      <c r="A315" s="45">
        <f t="shared" ref="A315:A336" si="13">A314+1</f>
        <v>2</v>
      </c>
      <c r="B315" s="6"/>
      <c r="C315" s="7"/>
      <c r="D315" s="8" t="s">
        <v>33</v>
      </c>
      <c r="E315" s="7"/>
      <c r="F315" s="6"/>
      <c r="G315" s="6"/>
      <c r="H315" s="6"/>
      <c r="I315" s="9"/>
      <c r="J315" s="9"/>
      <c r="K315" s="9"/>
    </row>
    <row r="316" spans="1:11" x14ac:dyDescent="0.25">
      <c r="A316" s="45">
        <f t="shared" si="13"/>
        <v>3</v>
      </c>
      <c r="B316" s="6"/>
      <c r="C316" s="7"/>
      <c r="D316" s="8" t="s">
        <v>33</v>
      </c>
      <c r="E316" s="7"/>
      <c r="F316" s="6"/>
      <c r="G316" s="6"/>
      <c r="H316" s="6"/>
      <c r="I316" s="9"/>
      <c r="J316" s="9"/>
      <c r="K316" s="9"/>
    </row>
    <row r="317" spans="1:11" x14ac:dyDescent="0.25">
      <c r="A317" s="45">
        <f t="shared" si="13"/>
        <v>4</v>
      </c>
      <c r="B317" s="6"/>
      <c r="C317" s="7"/>
      <c r="D317" s="8"/>
      <c r="E317" s="7"/>
      <c r="F317" s="6"/>
      <c r="G317" s="6"/>
      <c r="H317" s="6"/>
      <c r="I317" s="9"/>
      <c r="J317" s="9"/>
      <c r="K317" s="9"/>
    </row>
    <row r="318" spans="1:11" x14ac:dyDescent="0.25">
      <c r="A318" s="45">
        <f t="shared" si="13"/>
        <v>5</v>
      </c>
      <c r="B318" s="6"/>
      <c r="C318" s="7"/>
      <c r="D318" s="8" t="s">
        <v>33</v>
      </c>
      <c r="E318" s="7"/>
      <c r="F318" s="6"/>
      <c r="G318" s="6"/>
      <c r="H318" s="6"/>
      <c r="I318" s="9"/>
      <c r="J318" s="9"/>
      <c r="K318" s="9"/>
    </row>
    <row r="319" spans="1:11" x14ac:dyDescent="0.25">
      <c r="A319" s="45">
        <f t="shared" si="13"/>
        <v>6</v>
      </c>
      <c r="B319" s="6"/>
      <c r="C319" s="7"/>
      <c r="D319" s="8" t="s">
        <v>33</v>
      </c>
      <c r="E319" s="7"/>
      <c r="F319" s="6"/>
      <c r="G319" s="6"/>
      <c r="H319" s="6"/>
      <c r="I319" s="9"/>
      <c r="J319" s="9"/>
      <c r="K319" s="9"/>
    </row>
    <row r="320" spans="1:11" x14ac:dyDescent="0.25">
      <c r="A320" s="45">
        <f t="shared" si="13"/>
        <v>7</v>
      </c>
      <c r="B320" s="6"/>
      <c r="C320" s="7"/>
      <c r="D320" s="8" t="s">
        <v>33</v>
      </c>
      <c r="E320" s="7"/>
      <c r="F320" s="6"/>
      <c r="G320" s="6"/>
      <c r="H320" s="6"/>
      <c r="I320" s="9"/>
      <c r="J320" s="9"/>
      <c r="K320" s="9"/>
    </row>
    <row r="321" spans="1:11" x14ac:dyDescent="0.25">
      <c r="A321" s="45">
        <f t="shared" si="13"/>
        <v>8</v>
      </c>
      <c r="B321" s="6"/>
      <c r="C321" s="7"/>
      <c r="D321" s="8" t="s">
        <v>33</v>
      </c>
      <c r="E321" s="7"/>
      <c r="F321" s="6"/>
      <c r="G321" s="6"/>
      <c r="H321" s="6"/>
      <c r="I321" s="9"/>
      <c r="J321" s="9"/>
      <c r="K321" s="9"/>
    </row>
    <row r="322" spans="1:11" x14ac:dyDescent="0.25">
      <c r="A322" s="45">
        <f t="shared" si="13"/>
        <v>9</v>
      </c>
      <c r="B322" s="6"/>
      <c r="C322" s="7"/>
      <c r="D322" s="8" t="s">
        <v>33</v>
      </c>
      <c r="E322" s="7"/>
      <c r="F322" s="6"/>
      <c r="G322" s="6"/>
      <c r="H322" s="6"/>
      <c r="I322" s="9"/>
      <c r="J322" s="9"/>
      <c r="K322" s="9"/>
    </row>
    <row r="323" spans="1:11" x14ac:dyDescent="0.25">
      <c r="A323" s="45">
        <f t="shared" si="13"/>
        <v>10</v>
      </c>
      <c r="B323" s="6"/>
      <c r="C323" s="7"/>
      <c r="D323" s="8" t="s">
        <v>33</v>
      </c>
      <c r="E323" s="7"/>
      <c r="F323" s="6"/>
      <c r="G323" s="6"/>
      <c r="H323" s="6"/>
      <c r="I323" s="9"/>
      <c r="J323" s="9"/>
      <c r="K323" s="9"/>
    </row>
    <row r="324" spans="1:11" x14ac:dyDescent="0.25">
      <c r="A324" s="45">
        <f t="shared" si="13"/>
        <v>11</v>
      </c>
      <c r="B324" s="6"/>
      <c r="C324" s="7"/>
      <c r="D324" s="8" t="s">
        <v>33</v>
      </c>
      <c r="E324" s="7"/>
      <c r="F324" s="6"/>
      <c r="G324" s="6"/>
      <c r="H324" s="6"/>
      <c r="I324" s="9"/>
      <c r="J324" s="9"/>
      <c r="K324" s="9"/>
    </row>
    <row r="325" spans="1:11" x14ac:dyDescent="0.25">
      <c r="A325" s="45">
        <f t="shared" si="13"/>
        <v>12</v>
      </c>
      <c r="B325" s="6"/>
      <c r="C325" s="7"/>
      <c r="D325" s="8" t="s">
        <v>33</v>
      </c>
      <c r="E325" s="7"/>
      <c r="F325" s="6"/>
      <c r="G325" s="6"/>
      <c r="H325" s="6"/>
      <c r="I325" s="9"/>
      <c r="J325" s="9"/>
      <c r="K325" s="9"/>
    </row>
    <row r="326" spans="1:11" x14ac:dyDescent="0.25">
      <c r="A326" s="45">
        <f t="shared" si="13"/>
        <v>13</v>
      </c>
      <c r="B326" s="6"/>
      <c r="C326" s="7"/>
      <c r="D326" s="8" t="s">
        <v>33</v>
      </c>
      <c r="E326" s="7"/>
      <c r="F326" s="6"/>
      <c r="G326" s="6"/>
      <c r="H326" s="6"/>
      <c r="I326" s="9"/>
      <c r="J326" s="9"/>
      <c r="K326" s="9"/>
    </row>
    <row r="327" spans="1:11" x14ac:dyDescent="0.25">
      <c r="A327" s="45">
        <f t="shared" si="13"/>
        <v>14</v>
      </c>
      <c r="B327" s="6" t="s">
        <v>33</v>
      </c>
      <c r="C327" s="7" t="s">
        <v>33</v>
      </c>
      <c r="D327" s="8" t="s">
        <v>33</v>
      </c>
      <c r="E327" s="7" t="s">
        <v>33</v>
      </c>
      <c r="F327" s="6" t="s">
        <v>33</v>
      </c>
      <c r="G327" s="6"/>
      <c r="H327" s="6"/>
      <c r="I327" s="9"/>
      <c r="J327" s="9"/>
      <c r="K327" s="9"/>
    </row>
    <row r="328" spans="1:11" x14ac:dyDescent="0.25">
      <c r="A328" s="45">
        <f t="shared" si="13"/>
        <v>15</v>
      </c>
      <c r="B328" s="6" t="s">
        <v>33</v>
      </c>
      <c r="C328" s="7" t="s">
        <v>33</v>
      </c>
      <c r="D328" s="8" t="s">
        <v>33</v>
      </c>
      <c r="E328" s="7" t="s">
        <v>33</v>
      </c>
      <c r="F328" s="6" t="s">
        <v>33</v>
      </c>
      <c r="G328" s="6"/>
      <c r="H328" s="6"/>
      <c r="I328" s="9"/>
      <c r="J328" s="9"/>
      <c r="K328" s="9"/>
    </row>
    <row r="329" spans="1:11" x14ac:dyDescent="0.25">
      <c r="A329" s="45">
        <f t="shared" si="13"/>
        <v>16</v>
      </c>
      <c r="B329" s="6" t="s">
        <v>33</v>
      </c>
      <c r="C329" s="7" t="s">
        <v>33</v>
      </c>
      <c r="D329" s="8" t="s">
        <v>33</v>
      </c>
      <c r="E329" s="7" t="s">
        <v>33</v>
      </c>
      <c r="F329" s="6" t="s">
        <v>33</v>
      </c>
      <c r="G329" s="6"/>
      <c r="H329" s="6"/>
      <c r="I329" s="9"/>
      <c r="J329" s="9"/>
      <c r="K329" s="9"/>
    </row>
    <row r="330" spans="1:11" x14ac:dyDescent="0.25">
      <c r="A330" s="45">
        <f t="shared" si="13"/>
        <v>17</v>
      </c>
      <c r="B330" s="6" t="s">
        <v>33</v>
      </c>
      <c r="C330" s="7" t="s">
        <v>33</v>
      </c>
      <c r="D330" s="8" t="s">
        <v>33</v>
      </c>
      <c r="E330" s="7" t="s">
        <v>33</v>
      </c>
      <c r="F330" s="6" t="s">
        <v>33</v>
      </c>
      <c r="G330" s="6"/>
      <c r="H330" s="6"/>
      <c r="I330" s="9"/>
      <c r="J330" s="9"/>
      <c r="K330" s="9"/>
    </row>
    <row r="331" spans="1:11" x14ac:dyDescent="0.25">
      <c r="A331" s="45">
        <f t="shared" si="13"/>
        <v>18</v>
      </c>
      <c r="B331" s="6" t="s">
        <v>33</v>
      </c>
      <c r="C331" s="7" t="s">
        <v>33</v>
      </c>
      <c r="D331" s="8" t="s">
        <v>33</v>
      </c>
      <c r="E331" s="7" t="s">
        <v>33</v>
      </c>
      <c r="F331" s="6" t="s">
        <v>33</v>
      </c>
      <c r="G331" s="6"/>
      <c r="H331" s="6"/>
      <c r="I331" s="9"/>
      <c r="J331" s="9"/>
      <c r="K331" s="9"/>
    </row>
    <row r="332" spans="1:11" x14ac:dyDescent="0.25">
      <c r="A332" s="45">
        <f t="shared" si="13"/>
        <v>19</v>
      </c>
      <c r="B332" s="6" t="s">
        <v>33</v>
      </c>
      <c r="C332" s="7" t="s">
        <v>33</v>
      </c>
      <c r="D332" s="8" t="s">
        <v>33</v>
      </c>
      <c r="E332" s="7" t="s">
        <v>33</v>
      </c>
      <c r="F332" s="6" t="s">
        <v>33</v>
      </c>
      <c r="G332" s="6"/>
      <c r="H332" s="6"/>
      <c r="I332" s="9"/>
      <c r="J332" s="9"/>
      <c r="K332" s="9"/>
    </row>
    <row r="333" spans="1:11" x14ac:dyDescent="0.25">
      <c r="A333" s="45">
        <f t="shared" si="13"/>
        <v>20</v>
      </c>
      <c r="B333" s="6"/>
      <c r="C333" s="7"/>
      <c r="D333" s="8" t="s">
        <v>33</v>
      </c>
      <c r="E333" s="7"/>
      <c r="F333" s="6"/>
      <c r="G333" s="6"/>
      <c r="H333" s="6"/>
      <c r="I333" s="9"/>
      <c r="J333" s="9"/>
      <c r="K333" s="9"/>
    </row>
    <row r="334" spans="1:11" x14ac:dyDescent="0.25">
      <c r="A334" s="45">
        <f t="shared" si="13"/>
        <v>21</v>
      </c>
      <c r="B334" s="6"/>
      <c r="C334" s="7"/>
      <c r="D334" s="8" t="s">
        <v>33</v>
      </c>
      <c r="E334" s="7"/>
      <c r="F334" s="6"/>
      <c r="G334" s="6"/>
      <c r="H334" s="6"/>
      <c r="I334" s="9"/>
      <c r="J334" s="9"/>
      <c r="K334" s="9"/>
    </row>
    <row r="335" spans="1:11" x14ac:dyDescent="0.25">
      <c r="A335" s="45">
        <f t="shared" si="13"/>
        <v>22</v>
      </c>
      <c r="B335" s="6"/>
      <c r="C335" s="7"/>
      <c r="D335" s="8" t="s">
        <v>33</v>
      </c>
      <c r="E335" s="7"/>
      <c r="F335" s="6"/>
      <c r="G335" s="6"/>
      <c r="H335" s="6"/>
      <c r="I335" s="9"/>
      <c r="J335" s="9"/>
      <c r="K335" s="9"/>
    </row>
    <row r="336" spans="1:11" ht="15.75" thickBot="1" x14ac:dyDescent="0.3">
      <c r="A336" s="45">
        <f t="shared" si="13"/>
        <v>23</v>
      </c>
      <c r="B336" s="10"/>
      <c r="C336" s="11"/>
      <c r="D336" s="8" t="s">
        <v>33</v>
      </c>
      <c r="E336" s="11"/>
      <c r="F336" s="10"/>
      <c r="G336" s="10"/>
      <c r="H336" s="10"/>
      <c r="I336" s="12"/>
      <c r="J336" s="12"/>
      <c r="K336" s="12"/>
    </row>
    <row r="337" spans="1:11" ht="15.75" thickBot="1" x14ac:dyDescent="0.3">
      <c r="A337" s="48" t="s">
        <v>34</v>
      </c>
      <c r="B337" s="49"/>
      <c r="C337" s="49"/>
      <c r="D337" s="49"/>
      <c r="E337" s="49"/>
      <c r="F337" s="49"/>
      <c r="G337" s="49"/>
      <c r="H337" s="51"/>
      <c r="I337" s="52">
        <f>SUBTOTAL(109,Tabla282628293035[[Importe bruto ]])</f>
        <v>0</v>
      </c>
      <c r="J337" s="52">
        <f>SUBTOTAL(109,Tabla282628293035[Impuesto soportado (IGIC / IVA)])</f>
        <v>0</v>
      </c>
      <c r="K337" s="52">
        <f>SUBTOTAL(109,Tabla282628293035[Importe total de la factura])</f>
        <v>0</v>
      </c>
    </row>
    <row r="338" spans="1:11" ht="15.75" thickBot="1" x14ac:dyDescent="0.3">
      <c r="A338" s="1"/>
      <c r="B338" s="53"/>
      <c r="C338" s="53"/>
      <c r="D338" s="53"/>
      <c r="E338" s="53"/>
      <c r="F338" s="53"/>
      <c r="G338" s="53"/>
      <c r="H338" s="54"/>
      <c r="I338" s="55"/>
      <c r="J338" s="55"/>
      <c r="K338" s="55"/>
    </row>
    <row r="339" spans="1:11" ht="16.5" thickBot="1" x14ac:dyDescent="0.3">
      <c r="A339" s="112" t="s">
        <v>19</v>
      </c>
      <c r="B339" s="113"/>
      <c r="C339" s="113"/>
      <c r="D339" s="113"/>
      <c r="E339" s="113"/>
      <c r="F339" s="113"/>
      <c r="G339" s="113"/>
      <c r="H339" s="114"/>
      <c r="I339" s="68">
        <f>I310+Tabla282628293035[[#Totals],[Importe bruto ]]</f>
        <v>0</v>
      </c>
      <c r="J339" s="68">
        <f>J310+Tabla282628293035[[#Totals],[Impuesto soportado (IGIC / IVA)]]</f>
        <v>0</v>
      </c>
      <c r="K339" s="68">
        <f>K310+Tabla282628293035[[#Totals],[Importe total de la factura]]</f>
        <v>0</v>
      </c>
    </row>
  </sheetData>
  <sheetProtection algorithmName="SHA-512" hashValue="bM2WAi44Fmr6C2pK5D1K5+V3PuuSbCtz8cq+GVOFBleicfAFY8tyQ7siJNc9MLmTwDKaYLGn0slDCKaRdY2WYg==" saltValue="t4y+QzRu3Z14agu90fteHw==" spinCount="100000" sheet="1" objects="1" scenarios="1"/>
  <mergeCells count="28">
    <mergeCell ref="A243:H243"/>
    <mergeCell ref="A261:H261"/>
    <mergeCell ref="A290:H290"/>
    <mergeCell ref="A307:H307"/>
    <mergeCell ref="A55:H55"/>
    <mergeCell ref="A246:K246"/>
    <mergeCell ref="A217:K217"/>
    <mergeCell ref="A1:K1"/>
    <mergeCell ref="A2:K2"/>
    <mergeCell ref="A3:K3"/>
    <mergeCell ref="A29:K29"/>
    <mergeCell ref="A214:H214"/>
    <mergeCell ref="A58:K58"/>
    <mergeCell ref="A59:K59"/>
    <mergeCell ref="A74:K74"/>
    <mergeCell ref="A89:K89"/>
    <mergeCell ref="A104:K104"/>
    <mergeCell ref="A188:K188"/>
    <mergeCell ref="A125:K125"/>
    <mergeCell ref="A122:H122"/>
    <mergeCell ref="A126:K126"/>
    <mergeCell ref="A152:K152"/>
    <mergeCell ref="A185:H185"/>
    <mergeCell ref="A312:K312"/>
    <mergeCell ref="A339:H339"/>
    <mergeCell ref="A310:H310"/>
    <mergeCell ref="A264:K264"/>
    <mergeCell ref="A292:K292"/>
  </mergeCells>
  <pageMargins left="0.7" right="0.7" top="0.75" bottom="0.75" header="0.3" footer="0.3"/>
  <pageSetup paperSize="9" scale="54" orientation="landscape" horizontalDpi="300" verticalDpi="300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identificativos</vt:lpstr>
      <vt:lpstr>Desviación gastos e ingresos</vt:lpstr>
      <vt:lpstr>Cuenta Justificativa</vt:lpstr>
      <vt:lpstr>'Cuenta Justificativa'!Área_de_impresión</vt:lpstr>
      <vt:lpstr>'Datos identificativos'!Área_de_impresión</vt:lpstr>
      <vt:lpstr>'Desviación gastos e ingresos'!Área_de_impresión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CCR</dc:creator>
  <cp:lastModifiedBy>Usuario</cp:lastModifiedBy>
  <cp:lastPrinted>2022-11-16T10:59:10Z</cp:lastPrinted>
  <dcterms:created xsi:type="dcterms:W3CDTF">2015-06-05T18:19:34Z</dcterms:created>
  <dcterms:modified xsi:type="dcterms:W3CDTF">2022-11-16T14:47:46Z</dcterms:modified>
</cp:coreProperties>
</file>