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codeName="ThisWorkbook"/>
  <mc:AlternateContent xmlns:mc="http://schemas.openxmlformats.org/markup-compatibility/2006">
    <mc:Choice Requires="x15">
      <x15ac:absPath xmlns:x15ac="http://schemas.microsoft.com/office/spreadsheetml/2010/11/ac" url="C:\Angel Data\TQM Angel Calvente\MSM - GPM\GPM 2018\"/>
    </mc:Choice>
  </mc:AlternateContent>
  <bookViews>
    <workbookView xWindow="0" yWindow="0" windowWidth="20850" windowHeight="10065" tabRatio="888" activeTab="1"/>
  </bookViews>
  <sheets>
    <sheet name="Introduction" sheetId="20" r:id="rId1"/>
    <sheet name="Cover Page" sheetId="5" r:id="rId2"/>
    <sheet name="Q&amp;A" sheetId="7" r:id="rId3"/>
    <sheet name="1. Management" sheetId="17" r:id="rId4"/>
    <sheet name="2. Quality" sheetId="9" r:id="rId5"/>
    <sheet name="3. Production" sheetId="18" r:id="rId6"/>
    <sheet name="4. Materials" sheetId="19" r:id="rId7"/>
    <sheet name="5. Engineering" sheetId="23" r:id="rId8"/>
    <sheet name="6. Supplier Management" sheetId="28" r:id="rId9"/>
    <sheet name="7. Sub-Tier Focus" sheetId="29" r:id="rId10"/>
    <sheet name="Auditor Notes" sheetId="22" r:id="rId11"/>
    <sheet name="Corrective Actions" sheetId="16" r:id="rId12"/>
    <sheet name="IATF Worksheet" sheetId="26" r:id="rId13"/>
    <sheet name="IATF Document Review" sheetId="27" r:id="rId14"/>
  </sheets>
  <externalReferences>
    <externalReference r:id="rId15"/>
  </externalReferences>
  <definedNames>
    <definedName name="_xlnm._FilterDatabase" localSheetId="2" hidden="1">'Q&amp;A'!#REF!</definedName>
    <definedName name="_xlnm.Print_Area" localSheetId="3">'1. Management'!$B$2:$BD$126</definedName>
    <definedName name="_xlnm.Print_Area" localSheetId="4">'2. Quality'!$B$2:$BD$127</definedName>
    <definedName name="_xlnm.Print_Area" localSheetId="5">'3. Production'!$B$2:$BD$126</definedName>
    <definedName name="_xlnm.Print_Area" localSheetId="6">'4. Materials'!$B$2:$BD$125</definedName>
    <definedName name="_xlnm.Print_Area" localSheetId="7">'5. Engineering'!$B$2:$BD$125</definedName>
    <definedName name="_xlnm.Print_Area" localSheetId="8">'6. Supplier Management'!$B$2:$BD$125</definedName>
    <definedName name="_xlnm.Print_Area" localSheetId="9">'7. Sub-Tier Focus'!$B$2:$BD$125</definedName>
    <definedName name="_xlnm.Print_Area" localSheetId="10">'Auditor Notes'!$B$2:$BC$128</definedName>
    <definedName name="_xlnm.Print_Area" localSheetId="11">'Corrective Actions'!$B$2:$N$230</definedName>
    <definedName name="_xlnm.Print_Area" localSheetId="1">'Cover Page'!$B$2:$BD$61</definedName>
    <definedName name="_xlnm.Print_Area" localSheetId="12">'IATF Worksheet'!$B$2:$H$31</definedName>
    <definedName name="_xlnm.Print_Area" localSheetId="0">Introduction!$A$1:$BG$428</definedName>
    <definedName name="_xlnm.Print_Area" localSheetId="2">'Q&amp;A'!$B$2:$BB$73</definedName>
    <definedName name="auditDate">'Cover Page'!$AY$3</definedName>
    <definedName name="_xlnm.Print_Titles" localSheetId="3">'1. Management'!$2:$13</definedName>
    <definedName name="_xlnm.Print_Titles" localSheetId="4">'2. Quality'!$2:$13</definedName>
    <definedName name="_xlnm.Print_Titles" localSheetId="5">'3. Production'!$2:$13</definedName>
    <definedName name="_xlnm.Print_Titles" localSheetId="6">'4. Materials'!$2:$13</definedName>
    <definedName name="_xlnm.Print_Titles" localSheetId="7">'5. Engineering'!$2:$13</definedName>
    <definedName name="_xlnm.Print_Titles" localSheetId="8">'6. Supplier Management'!$2:$13</definedName>
    <definedName name="_xlnm.Print_Titles" localSheetId="9">'7. Sub-Tier Focus'!$2:$13</definedName>
    <definedName name="_xlnm.Print_Titles" localSheetId="10">'Auditor Notes'!$1:$13</definedName>
    <definedName name="_xlnm.Print_Titles" localSheetId="11">'Corrective Actions'!$2:$8</definedName>
    <definedName name="_xlnm.Print_Titles" localSheetId="2">'Q&amp;A'!$2:$12</definedName>
  </definedNames>
  <calcPr calcId="171027"/>
</workbook>
</file>

<file path=xl/calcChain.xml><?xml version="1.0" encoding="utf-8"?>
<calcChain xmlns="http://schemas.openxmlformats.org/spreadsheetml/2006/main">
  <c r="J7" i="29" l="1"/>
  <c r="J7" i="28"/>
  <c r="D230" i="16" l="1"/>
  <c r="D229" i="16"/>
  <c r="D228" i="16"/>
  <c r="D227" i="16"/>
  <c r="D226" i="16"/>
  <c r="D225" i="16"/>
  <c r="D224" i="16"/>
  <c r="D223" i="16"/>
  <c r="D222" i="16"/>
  <c r="D221" i="16"/>
  <c r="D220" i="16"/>
  <c r="D219" i="16"/>
  <c r="D218" i="16"/>
  <c r="D217" i="16"/>
  <c r="D216" i="16"/>
  <c r="D215" i="16"/>
  <c r="D214" i="16"/>
  <c r="D213" i="16"/>
  <c r="D212" i="16"/>
  <c r="D211" i="16"/>
  <c r="D204" i="16"/>
  <c r="D203" i="16"/>
  <c r="D202" i="16"/>
  <c r="D201" i="16"/>
  <c r="D200" i="16"/>
  <c r="D199" i="16"/>
  <c r="D198" i="16"/>
  <c r="D197" i="16"/>
  <c r="D196" i="16"/>
  <c r="D195" i="16"/>
  <c r="D194" i="16"/>
  <c r="D193" i="16"/>
  <c r="D192" i="16"/>
  <c r="D191" i="16"/>
  <c r="D190" i="16"/>
  <c r="D189" i="16"/>
  <c r="D188" i="16"/>
  <c r="D187" i="16"/>
  <c r="D186" i="16"/>
  <c r="D185" i="16"/>
  <c r="D184" i="16"/>
  <c r="E184" i="16" s="1"/>
  <c r="D183" i="16"/>
  <c r="E183" i="16" s="1"/>
  <c r="N227" i="16"/>
  <c r="N222" i="16"/>
  <c r="N217" i="16"/>
  <c r="N212" i="16"/>
  <c r="N207" i="16"/>
  <c r="N201" i="16"/>
  <c r="N196" i="16"/>
  <c r="N191" i="16"/>
  <c r="N186" i="16"/>
  <c r="N181" i="16"/>
  <c r="C226" i="16"/>
  <c r="C221" i="16"/>
  <c r="C216" i="16"/>
  <c r="C211" i="16"/>
  <c r="C206" i="16"/>
  <c r="C200" i="16"/>
  <c r="C195" i="16"/>
  <c r="C190" i="16"/>
  <c r="C185" i="16"/>
  <c r="C180" i="16"/>
  <c r="E230" i="16"/>
  <c r="E229" i="16"/>
  <c r="E228" i="16"/>
  <c r="E227" i="16"/>
  <c r="E226" i="16"/>
  <c r="E225" i="16"/>
  <c r="E224" i="16"/>
  <c r="E223" i="16"/>
  <c r="E222" i="16"/>
  <c r="E221" i="16"/>
  <c r="E220" i="16"/>
  <c r="E219" i="16"/>
  <c r="E218" i="16"/>
  <c r="E217" i="16"/>
  <c r="E216" i="16"/>
  <c r="E215" i="16"/>
  <c r="E214" i="16"/>
  <c r="E213" i="16"/>
  <c r="E212" i="16"/>
  <c r="E211" i="16"/>
  <c r="E204" i="16"/>
  <c r="E203" i="16"/>
  <c r="E202" i="16"/>
  <c r="E201" i="16"/>
  <c r="E200" i="16"/>
  <c r="E199" i="16"/>
  <c r="E198" i="16"/>
  <c r="E197" i="16"/>
  <c r="E196" i="16"/>
  <c r="E195" i="16"/>
  <c r="E194" i="16"/>
  <c r="E193" i="16"/>
  <c r="E192" i="16"/>
  <c r="E191" i="16"/>
  <c r="E190" i="16"/>
  <c r="E189" i="16"/>
  <c r="E188" i="16"/>
  <c r="E187" i="16"/>
  <c r="E186" i="16"/>
  <c r="E185" i="16"/>
  <c r="B230" i="16"/>
  <c r="B229" i="16"/>
  <c r="B228" i="16"/>
  <c r="B227" i="16"/>
  <c r="B225" i="16"/>
  <c r="B224" i="16"/>
  <c r="B223" i="16"/>
  <c r="B222" i="16"/>
  <c r="B220" i="16"/>
  <c r="B219" i="16"/>
  <c r="B218" i="16"/>
  <c r="B217" i="16"/>
  <c r="B215" i="16"/>
  <c r="B214" i="16"/>
  <c r="B213" i="16"/>
  <c r="B212" i="16"/>
  <c r="B210" i="16"/>
  <c r="B209" i="16"/>
  <c r="B208" i="16"/>
  <c r="B207" i="16"/>
  <c r="B204" i="16"/>
  <c r="B203" i="16"/>
  <c r="B202" i="16"/>
  <c r="B201" i="16"/>
  <c r="B199" i="16"/>
  <c r="B198" i="16"/>
  <c r="B197" i="16"/>
  <c r="B196" i="16"/>
  <c r="B194" i="16"/>
  <c r="B193" i="16"/>
  <c r="B192" i="16"/>
  <c r="B191" i="16"/>
  <c r="B189" i="16"/>
  <c r="B188" i="16"/>
  <c r="B187" i="16"/>
  <c r="B186" i="16"/>
  <c r="B184" i="16"/>
  <c r="B183" i="16"/>
  <c r="B182" i="16"/>
  <c r="B181" i="16"/>
  <c r="AY7" i="29" l="1"/>
  <c r="AZ6" i="29"/>
  <c r="AY3" i="29"/>
  <c r="AY7" i="28"/>
  <c r="AZ6" i="28"/>
  <c r="AY3" i="28"/>
  <c r="K9" i="29"/>
  <c r="AG9" i="29"/>
  <c r="AS9" i="29"/>
  <c r="K11" i="29"/>
  <c r="AE11" i="29"/>
  <c r="AS11" i="29"/>
  <c r="AY11" i="29"/>
  <c r="AG23" i="29"/>
  <c r="AO23" i="29" s="1"/>
  <c r="AK23" i="29"/>
  <c r="AW23" i="29"/>
  <c r="AS23" i="29" s="1"/>
  <c r="BO28" i="29"/>
  <c r="BK34" i="29" s="1"/>
  <c r="E29" i="29"/>
  <c r="E31" i="29"/>
  <c r="G35" i="29" s="1"/>
  <c r="G31" i="29"/>
  <c r="BP33" i="29"/>
  <c r="BM34" i="29"/>
  <c r="BN34" i="29"/>
  <c r="BP35" i="29"/>
  <c r="BP42" i="29"/>
  <c r="BP44" i="29"/>
  <c r="E47" i="29"/>
  <c r="G51" i="29" s="1"/>
  <c r="G47" i="29"/>
  <c r="BP49" i="29"/>
  <c r="BK50" i="29"/>
  <c r="BL50" i="29"/>
  <c r="BM50" i="29"/>
  <c r="BN50" i="29"/>
  <c r="BO50" i="29"/>
  <c r="BP51" i="29"/>
  <c r="BP58" i="29"/>
  <c r="BP60" i="29"/>
  <c r="E63" i="29"/>
  <c r="G67" i="29" s="1"/>
  <c r="G63" i="29"/>
  <c r="BP65" i="29"/>
  <c r="BK66" i="29"/>
  <c r="BL66" i="29"/>
  <c r="BR65" i="29" s="1"/>
  <c r="BM66" i="29"/>
  <c r="BN66" i="29"/>
  <c r="BO66" i="29"/>
  <c r="BP67" i="29"/>
  <c r="BP74" i="29"/>
  <c r="BP76" i="29"/>
  <c r="E79" i="29"/>
  <c r="G83" i="29" s="1"/>
  <c r="G79" i="29"/>
  <c r="BP81" i="29"/>
  <c r="BK82" i="29"/>
  <c r="BL82" i="29"/>
  <c r="BM82" i="29"/>
  <c r="BN82" i="29"/>
  <c r="BO82" i="29"/>
  <c r="BP83" i="29"/>
  <c r="BP90" i="29"/>
  <c r="BP92" i="29"/>
  <c r="E95" i="29"/>
  <c r="G108" i="29" s="1"/>
  <c r="G95" i="29"/>
  <c r="BP97" i="29"/>
  <c r="BK98" i="29"/>
  <c r="BL98" i="29"/>
  <c r="BM98" i="29"/>
  <c r="BN98" i="29"/>
  <c r="BO98" i="29"/>
  <c r="BP99" i="29"/>
  <c r="BP106" i="29"/>
  <c r="BP108" i="29"/>
  <c r="E111" i="29"/>
  <c r="G124" i="29" s="1"/>
  <c r="G111" i="29"/>
  <c r="BP113" i="29"/>
  <c r="BK114" i="29"/>
  <c r="BR113" i="29" s="1"/>
  <c r="BL114" i="29"/>
  <c r="BM114" i="29"/>
  <c r="BN114" i="29"/>
  <c r="BO114" i="29"/>
  <c r="BP115" i="29"/>
  <c r="BP122" i="29"/>
  <c r="BP124" i="29"/>
  <c r="K9" i="28"/>
  <c r="AG9" i="28"/>
  <c r="AS9" i="28"/>
  <c r="K11" i="28"/>
  <c r="AE11" i="28"/>
  <c r="AS11" i="28"/>
  <c r="AY11" i="28"/>
  <c r="AK23" i="28"/>
  <c r="AG23" i="28" s="1"/>
  <c r="AO23" i="28" s="1"/>
  <c r="AW23" i="28"/>
  <c r="AS23" i="28" s="1"/>
  <c r="BO28" i="28"/>
  <c r="BP33" i="28" s="1"/>
  <c r="E29" i="28"/>
  <c r="E31" i="28"/>
  <c r="G31" i="28"/>
  <c r="G33" i="28"/>
  <c r="BN34" i="28"/>
  <c r="BO34" i="28"/>
  <c r="G35" i="28"/>
  <c r="G42" i="28"/>
  <c r="G44" i="28"/>
  <c r="BP44" i="28"/>
  <c r="E47" i="28"/>
  <c r="G47" i="28"/>
  <c r="G49" i="28"/>
  <c r="BK50" i="28"/>
  <c r="BN50" i="28"/>
  <c r="G51" i="28"/>
  <c r="G58" i="28"/>
  <c r="G60" i="28"/>
  <c r="BP60" i="28"/>
  <c r="E63" i="28"/>
  <c r="G63" i="28"/>
  <c r="G65" i="28"/>
  <c r="BK66" i="28"/>
  <c r="BN66" i="28"/>
  <c r="BO66" i="28"/>
  <c r="G67" i="28"/>
  <c r="G74" i="28"/>
  <c r="G76" i="28"/>
  <c r="BP76" i="28"/>
  <c r="E79" i="28"/>
  <c r="G79" i="28"/>
  <c r="G81" i="28"/>
  <c r="BP81" i="28"/>
  <c r="BK82" i="28"/>
  <c r="BL82" i="28"/>
  <c r="BN82" i="28"/>
  <c r="BO82" i="28"/>
  <c r="G83" i="28"/>
  <c r="G90" i="28"/>
  <c r="BP90" i="28"/>
  <c r="G92" i="28"/>
  <c r="BP92" i="28"/>
  <c r="E95" i="28"/>
  <c r="G95" i="28"/>
  <c r="G97" i="28"/>
  <c r="BP97" i="28"/>
  <c r="BK98" i="28"/>
  <c r="BL98" i="28"/>
  <c r="BN98" i="28"/>
  <c r="BO98" i="28"/>
  <c r="G99" i="28"/>
  <c r="G106" i="28"/>
  <c r="BP106" i="28"/>
  <c r="G108" i="28"/>
  <c r="BP108" i="28"/>
  <c r="E111" i="28"/>
  <c r="G113" i="28"/>
  <c r="BP113" i="28"/>
  <c r="BK114" i="28"/>
  <c r="BL114" i="28"/>
  <c r="BM114" i="28"/>
  <c r="BO114" i="28"/>
  <c r="G115" i="28"/>
  <c r="BP115" i="28"/>
  <c r="G122" i="28"/>
  <c r="BP122" i="28"/>
  <c r="G124" i="28"/>
  <c r="BP124" i="28"/>
  <c r="BO50" i="28" l="1"/>
  <c r="BK34" i="28"/>
  <c r="BL34" i="29"/>
  <c r="BR81" i="29"/>
  <c r="BR97" i="29"/>
  <c r="BR49" i="29"/>
  <c r="BP95" i="29"/>
  <c r="BQ106" i="29"/>
  <c r="BQ99" i="29"/>
  <c r="AZ95" i="29"/>
  <c r="BQ108" i="29"/>
  <c r="BQ97" i="29"/>
  <c r="BP79" i="29"/>
  <c r="BQ92" i="29"/>
  <c r="BQ81" i="29"/>
  <c r="BQ83" i="29"/>
  <c r="BQ90" i="29"/>
  <c r="BP63" i="29"/>
  <c r="BQ76" i="29"/>
  <c r="BQ67" i="29"/>
  <c r="BQ65" i="29"/>
  <c r="BQ74" i="29"/>
  <c r="AZ63" i="29"/>
  <c r="BP47" i="29"/>
  <c r="BQ60" i="29"/>
  <c r="BQ51" i="29"/>
  <c r="BQ49" i="29"/>
  <c r="BQ58" i="29"/>
  <c r="BQ113" i="29"/>
  <c r="BQ115" i="29"/>
  <c r="AZ111" i="29"/>
  <c r="BQ122" i="29"/>
  <c r="BP111" i="29"/>
  <c r="BQ124" i="29"/>
  <c r="G115" i="29"/>
  <c r="G99" i="29"/>
  <c r="G122" i="29"/>
  <c r="G106" i="29"/>
  <c r="G97" i="29"/>
  <c r="G90" i="29"/>
  <c r="G81" i="29"/>
  <c r="G74" i="29"/>
  <c r="G65" i="29"/>
  <c r="G58" i="29"/>
  <c r="G49" i="29"/>
  <c r="G42" i="29"/>
  <c r="BO34" i="29"/>
  <c r="BR33" i="29" s="1"/>
  <c r="G33" i="29"/>
  <c r="G113" i="29"/>
  <c r="G92" i="29"/>
  <c r="G76" i="29"/>
  <c r="G60" i="29"/>
  <c r="G44" i="29"/>
  <c r="BR33" i="28"/>
  <c r="BN114" i="28"/>
  <c r="BR113" i="28" s="1"/>
  <c r="BP99" i="28"/>
  <c r="BM98" i="28"/>
  <c r="BR97" i="28" s="1"/>
  <c r="BP83" i="28"/>
  <c r="BM82" i="28"/>
  <c r="BR81" i="28" s="1"/>
  <c r="BP67" i="28"/>
  <c r="BM66" i="28"/>
  <c r="BP51" i="28"/>
  <c r="BM50" i="28"/>
  <c r="BP35" i="28"/>
  <c r="BM34" i="28"/>
  <c r="BP74" i="28"/>
  <c r="BL66" i="28"/>
  <c r="BR65" i="28" s="1"/>
  <c r="BP65" i="28"/>
  <c r="BP58" i="28"/>
  <c r="BL50" i="28"/>
  <c r="BR49" i="28" s="1"/>
  <c r="BP49" i="28"/>
  <c r="BP42" i="28"/>
  <c r="BL34" i="28"/>
  <c r="D85" i="16"/>
  <c r="D84" i="16"/>
  <c r="E84" i="16" s="1"/>
  <c r="D83" i="16"/>
  <c r="E83" i="16" s="1"/>
  <c r="D82" i="16"/>
  <c r="E82" i="16" s="1"/>
  <c r="D80" i="16"/>
  <c r="E80" i="16" s="1"/>
  <c r="D79" i="16"/>
  <c r="E79" i="16" s="1"/>
  <c r="D78" i="16"/>
  <c r="E78" i="16" s="1"/>
  <c r="D77" i="16"/>
  <c r="E77" i="16" s="1"/>
  <c r="N82" i="16"/>
  <c r="N77" i="16"/>
  <c r="E85" i="16"/>
  <c r="C81" i="16"/>
  <c r="C76" i="16"/>
  <c r="B85" i="16"/>
  <c r="B84" i="16"/>
  <c r="B83" i="16"/>
  <c r="B82" i="16"/>
  <c r="B80" i="16"/>
  <c r="B79" i="16"/>
  <c r="B78" i="16"/>
  <c r="B77" i="16"/>
  <c r="D44" i="16"/>
  <c r="E44" i="16" s="1"/>
  <c r="D43" i="16"/>
  <c r="E43" i="16" s="1"/>
  <c r="D42" i="16"/>
  <c r="E42" i="16" s="1"/>
  <c r="D41" i="16"/>
  <c r="E41" i="16" s="1"/>
  <c r="N41" i="16"/>
  <c r="C40" i="16"/>
  <c r="B44" i="16"/>
  <c r="B43" i="16"/>
  <c r="B42" i="16"/>
  <c r="B41" i="16"/>
  <c r="BN67" i="7"/>
  <c r="BN65" i="7"/>
  <c r="BN63" i="7"/>
  <c r="BN61" i="7"/>
  <c r="BN59" i="7"/>
  <c r="BN57" i="7"/>
  <c r="BN55" i="7"/>
  <c r="BN41" i="7"/>
  <c r="G145" i="9"/>
  <c r="G129" i="9"/>
  <c r="E145" i="9"/>
  <c r="G149" i="9" s="1"/>
  <c r="E129" i="9"/>
  <c r="G131" i="9" s="1"/>
  <c r="G133" i="9"/>
  <c r="G142" i="9"/>
  <c r="G128" i="17"/>
  <c r="E128" i="17"/>
  <c r="G141" i="17" s="1"/>
  <c r="BQ47" i="29" l="1"/>
  <c r="BP31" i="29"/>
  <c r="BQ44" i="29"/>
  <c r="D210" i="16" s="1"/>
  <c r="E210" i="16" s="1"/>
  <c r="BQ33" i="29"/>
  <c r="D207" i="16" s="1"/>
  <c r="BQ42" i="29"/>
  <c r="D209" i="16" s="1"/>
  <c r="E209" i="16" s="1"/>
  <c r="BQ35" i="29"/>
  <c r="D208" i="16" s="1"/>
  <c r="E208" i="16" s="1"/>
  <c r="BP18" i="29"/>
  <c r="BR47" i="29"/>
  <c r="BP20" i="29"/>
  <c r="BP22" i="29"/>
  <c r="BR22" i="29" s="1"/>
  <c r="AZ22" i="29" s="1"/>
  <c r="BR111" i="29"/>
  <c r="BQ111" i="29"/>
  <c r="BQ22" i="29" s="1"/>
  <c r="BP19" i="29"/>
  <c r="BR19" i="29" s="1"/>
  <c r="AZ19" i="29" s="1"/>
  <c r="BR63" i="29"/>
  <c r="BQ95" i="29"/>
  <c r="BQ21" i="29" s="1"/>
  <c r="BQ63" i="29"/>
  <c r="BQ19" i="29" s="1"/>
  <c r="BQ79" i="29"/>
  <c r="BP21" i="29"/>
  <c r="BR95" i="29"/>
  <c r="BP63" i="28"/>
  <c r="BQ76" i="28"/>
  <c r="AZ63" i="28"/>
  <c r="BQ65" i="28"/>
  <c r="BQ63" i="28" s="1"/>
  <c r="BQ19" i="28" s="1"/>
  <c r="BQ74" i="28"/>
  <c r="BQ67" i="28"/>
  <c r="BP79" i="28"/>
  <c r="BQ92" i="28"/>
  <c r="BQ81" i="28"/>
  <c r="BQ90" i="28"/>
  <c r="BQ83" i="28"/>
  <c r="AZ79" i="28"/>
  <c r="BQ113" i="28"/>
  <c r="BQ122" i="28"/>
  <c r="BQ124" i="28"/>
  <c r="BQ115" i="28"/>
  <c r="AZ111" i="28"/>
  <c r="BP111" i="28"/>
  <c r="BP47" i="28"/>
  <c r="BQ60" i="28"/>
  <c r="BQ49" i="28"/>
  <c r="BQ58" i="28"/>
  <c r="BQ51" i="28"/>
  <c r="AZ47" i="28"/>
  <c r="BP95" i="28"/>
  <c r="BQ108" i="28"/>
  <c r="AZ95" i="28"/>
  <c r="BQ97" i="28"/>
  <c r="BQ106" i="28"/>
  <c r="BQ99" i="28"/>
  <c r="BP31" i="28"/>
  <c r="BQ44" i="28"/>
  <c r="BQ33" i="28"/>
  <c r="D181" i="16" s="1"/>
  <c r="E181" i="16" s="1"/>
  <c r="BQ42" i="28"/>
  <c r="BQ35" i="28"/>
  <c r="D182" i="16" s="1"/>
  <c r="E182" i="16" s="1"/>
  <c r="G156" i="9"/>
  <c r="G147" i="9"/>
  <c r="G158" i="9"/>
  <c r="G140" i="9"/>
  <c r="G130" i="17"/>
  <c r="G132" i="17"/>
  <c r="G139" i="17"/>
  <c r="BQ18" i="29" l="1"/>
  <c r="BR18" i="29" s="1"/>
  <c r="AZ18" i="29" s="1"/>
  <c r="AZ47" i="29"/>
  <c r="BQ95" i="28"/>
  <c r="BQ21" i="28" s="1"/>
  <c r="BQ20" i="29"/>
  <c r="AZ79" i="29"/>
  <c r="BR21" i="29"/>
  <c r="AZ21" i="29" s="1"/>
  <c r="BR79" i="29"/>
  <c r="BQ31" i="29"/>
  <c r="BR20" i="29"/>
  <c r="AZ20" i="29" s="1"/>
  <c r="BP17" i="29"/>
  <c r="BP17" i="28"/>
  <c r="BP18" i="28"/>
  <c r="BP20" i="28"/>
  <c r="BR111" i="28"/>
  <c r="BP22" i="28"/>
  <c r="BR22" i="28" s="1"/>
  <c r="AZ22" i="28" s="1"/>
  <c r="BQ31" i="28"/>
  <c r="BR31" i="28" s="1"/>
  <c r="BP21" i="28"/>
  <c r="BR21" i="28" s="1"/>
  <c r="AZ21" i="28" s="1"/>
  <c r="BR95" i="28"/>
  <c r="BQ47" i="28"/>
  <c r="BQ18" i="28" s="1"/>
  <c r="BQ111" i="28"/>
  <c r="BQ22" i="28" s="1"/>
  <c r="BQ79" i="28"/>
  <c r="BQ20" i="28" s="1"/>
  <c r="BP19" i="28"/>
  <c r="BR19" i="28" s="1"/>
  <c r="AZ19" i="28" s="1"/>
  <c r="BR63" i="28"/>
  <c r="N170" i="16"/>
  <c r="N165" i="16"/>
  <c r="N11" i="16"/>
  <c r="N16" i="16"/>
  <c r="N21" i="16"/>
  <c r="N26" i="16"/>
  <c r="BQ17" i="28" l="1"/>
  <c r="BQ23" i="28" s="1"/>
  <c r="BO38" i="5" s="1"/>
  <c r="AZ31" i="28"/>
  <c r="BQ17" i="29"/>
  <c r="BQ23" i="29" s="1"/>
  <c r="BO39" i="5" s="1"/>
  <c r="AZ31" i="29"/>
  <c r="BR31" i="29"/>
  <c r="BP23" i="29"/>
  <c r="BR47" i="28"/>
  <c r="BR18" i="28"/>
  <c r="AZ18" i="28" s="1"/>
  <c r="BR79" i="28"/>
  <c r="BR20" i="28"/>
  <c r="AZ20" i="28" s="1"/>
  <c r="BR17" i="28"/>
  <c r="AZ17" i="28" s="1"/>
  <c r="BP23" i="28"/>
  <c r="BM38" i="5" s="1"/>
  <c r="BL38" i="5" s="1"/>
  <c r="AZ38" i="5" s="1"/>
  <c r="AY3" i="7"/>
  <c r="AX3" i="22"/>
  <c r="E4" i="16"/>
  <c r="J7" i="5"/>
  <c r="O14" i="22"/>
  <c r="BO29" i="17"/>
  <c r="N160" i="16"/>
  <c r="N155" i="16"/>
  <c r="N150" i="16"/>
  <c r="N134" i="16"/>
  <c r="N129" i="16"/>
  <c r="N124" i="16"/>
  <c r="N119" i="16"/>
  <c r="N108" i="16"/>
  <c r="N103" i="16"/>
  <c r="N98" i="16"/>
  <c r="N93" i="16"/>
  <c r="N88" i="16"/>
  <c r="N72" i="16"/>
  <c r="N67" i="16"/>
  <c r="N62" i="16"/>
  <c r="N57" i="16"/>
  <c r="N52" i="16"/>
  <c r="N47" i="16"/>
  <c r="N36" i="16"/>
  <c r="N31" i="16"/>
  <c r="BO28" i="23"/>
  <c r="BL50" i="23" s="1"/>
  <c r="BO28" i="19"/>
  <c r="BK50" i="19" s="1"/>
  <c r="BO28" i="18"/>
  <c r="C10" i="16"/>
  <c r="AY3" i="17"/>
  <c r="AY3" i="9"/>
  <c r="AY3" i="18"/>
  <c r="AY3" i="19"/>
  <c r="AY3" i="23"/>
  <c r="AY11" i="22"/>
  <c r="AS11" i="22"/>
  <c r="AE11" i="22"/>
  <c r="K11" i="22"/>
  <c r="AS9" i="22"/>
  <c r="AG9" i="22"/>
  <c r="K9" i="22"/>
  <c r="AX7" i="22"/>
  <c r="BO30" i="9"/>
  <c r="BP113" i="23"/>
  <c r="AY11" i="23"/>
  <c r="AS11" i="23"/>
  <c r="AE11" i="23"/>
  <c r="K11" i="23"/>
  <c r="AS9" i="23"/>
  <c r="AG9" i="23"/>
  <c r="K9" i="23"/>
  <c r="AY7" i="23"/>
  <c r="AZ6" i="23"/>
  <c r="AY11" i="19"/>
  <c r="AS11" i="19"/>
  <c r="AE11" i="19"/>
  <c r="K11" i="19"/>
  <c r="AS9" i="19"/>
  <c r="AG9" i="19"/>
  <c r="K9" i="19"/>
  <c r="AY7" i="19"/>
  <c r="AZ6" i="19"/>
  <c r="AY11" i="18"/>
  <c r="AS11" i="18"/>
  <c r="AE11" i="18"/>
  <c r="K11" i="18"/>
  <c r="AS9" i="18"/>
  <c r="AG9" i="18"/>
  <c r="K9" i="18"/>
  <c r="AY7" i="18"/>
  <c r="AZ6" i="18"/>
  <c r="AY11" i="9"/>
  <c r="AS11" i="9"/>
  <c r="AE11" i="9"/>
  <c r="K11" i="9"/>
  <c r="AS9" i="9"/>
  <c r="AG9" i="9"/>
  <c r="K9" i="9"/>
  <c r="AY7" i="9"/>
  <c r="AZ6" i="9"/>
  <c r="AY7" i="17"/>
  <c r="AY7" i="7"/>
  <c r="D178" i="16"/>
  <c r="E178" i="16" s="1"/>
  <c r="D177" i="16"/>
  <c r="E177" i="16" s="1"/>
  <c r="D176" i="16"/>
  <c r="E176" i="16" s="1"/>
  <c r="D175" i="16"/>
  <c r="E175" i="16" s="1"/>
  <c r="D147" i="16"/>
  <c r="E147" i="16" s="1"/>
  <c r="D146" i="16"/>
  <c r="E146" i="16" s="1"/>
  <c r="D145" i="16"/>
  <c r="E145" i="16" s="1"/>
  <c r="D144" i="16"/>
  <c r="E144" i="16" s="1"/>
  <c r="D142" i="16"/>
  <c r="E142" i="16" s="1"/>
  <c r="D141" i="16"/>
  <c r="E141" i="16" s="1"/>
  <c r="D140" i="16"/>
  <c r="E140" i="16" s="1"/>
  <c r="D139" i="16"/>
  <c r="E139" i="16" s="1"/>
  <c r="AG9" i="17"/>
  <c r="AG9" i="7"/>
  <c r="BM13" i="7"/>
  <c r="BN43" i="7"/>
  <c r="BN53" i="7"/>
  <c r="BN69" i="7"/>
  <c r="BN71" i="7"/>
  <c r="N5" i="16"/>
  <c r="N4" i="16"/>
  <c r="N3" i="16"/>
  <c r="C5" i="16"/>
  <c r="C4" i="16"/>
  <c r="C3" i="16"/>
  <c r="E111" i="23"/>
  <c r="G124" i="23" s="1"/>
  <c r="E95" i="23"/>
  <c r="G108" i="23" s="1"/>
  <c r="E79" i="23"/>
  <c r="G83" i="23" s="1"/>
  <c r="E63" i="23"/>
  <c r="G74" i="23" s="1"/>
  <c r="E47" i="23"/>
  <c r="G60" i="23" s="1"/>
  <c r="E31" i="23"/>
  <c r="G35" i="23" s="1"/>
  <c r="E111" i="19"/>
  <c r="G115" i="19" s="1"/>
  <c r="E95" i="19"/>
  <c r="G106" i="19" s="1"/>
  <c r="E79" i="19"/>
  <c r="G90" i="19" s="1"/>
  <c r="E63" i="19"/>
  <c r="G76" i="19" s="1"/>
  <c r="E47" i="19"/>
  <c r="G51" i="19" s="1"/>
  <c r="E31" i="19"/>
  <c r="G42" i="19" s="1"/>
  <c r="E111" i="18"/>
  <c r="G115" i="18" s="1"/>
  <c r="E95" i="18"/>
  <c r="G99" i="18" s="1"/>
  <c r="E79" i="18"/>
  <c r="G92" i="18" s="1"/>
  <c r="E63" i="18"/>
  <c r="G74" i="18" s="1"/>
  <c r="E47" i="18"/>
  <c r="G60" i="18" s="1"/>
  <c r="E31" i="18"/>
  <c r="G44" i="18" s="1"/>
  <c r="E113" i="9"/>
  <c r="G117" i="9" s="1"/>
  <c r="E97" i="9"/>
  <c r="G108" i="9" s="1"/>
  <c r="E81" i="9"/>
  <c r="G94" i="9" s="1"/>
  <c r="E65" i="9"/>
  <c r="G69" i="9" s="1"/>
  <c r="E49" i="9"/>
  <c r="G53" i="9" s="1"/>
  <c r="E33" i="9"/>
  <c r="G44" i="9" s="1"/>
  <c r="E112" i="17"/>
  <c r="G114" i="17" s="1"/>
  <c r="E96" i="17"/>
  <c r="G98" i="17" s="1"/>
  <c r="E80" i="17"/>
  <c r="G82" i="17" s="1"/>
  <c r="E64" i="17"/>
  <c r="G66" i="17" s="1"/>
  <c r="G100" i="17"/>
  <c r="E48" i="17"/>
  <c r="G52" i="17" s="1"/>
  <c r="G61" i="17"/>
  <c r="E32" i="17"/>
  <c r="G43" i="17" s="1"/>
  <c r="AS9" i="17"/>
  <c r="K9" i="17"/>
  <c r="K9" i="7"/>
  <c r="B178" i="16"/>
  <c r="B177" i="16"/>
  <c r="B176" i="16"/>
  <c r="B175" i="16"/>
  <c r="B173" i="16"/>
  <c r="B172" i="16"/>
  <c r="B171" i="16"/>
  <c r="B170" i="16"/>
  <c r="B168" i="16"/>
  <c r="B167" i="16"/>
  <c r="B166" i="16"/>
  <c r="B165" i="16"/>
  <c r="B163" i="16"/>
  <c r="B162" i="16"/>
  <c r="B161" i="16"/>
  <c r="B160" i="16"/>
  <c r="B158" i="16"/>
  <c r="B157" i="16"/>
  <c r="B156" i="16"/>
  <c r="B155" i="16"/>
  <c r="B153" i="16"/>
  <c r="B152" i="16"/>
  <c r="B151" i="16"/>
  <c r="B150" i="16"/>
  <c r="B147" i="16"/>
  <c r="B146" i="16"/>
  <c r="B145" i="16"/>
  <c r="B144" i="16"/>
  <c r="B142" i="16"/>
  <c r="B141" i="16"/>
  <c r="B140" i="16"/>
  <c r="B139" i="16"/>
  <c r="B137" i="16"/>
  <c r="B136" i="16"/>
  <c r="B135" i="16"/>
  <c r="B134" i="16"/>
  <c r="B132" i="16"/>
  <c r="B131" i="16"/>
  <c r="B130" i="16"/>
  <c r="B129" i="16"/>
  <c r="B127" i="16"/>
  <c r="B126" i="16"/>
  <c r="B125" i="16"/>
  <c r="B124" i="16"/>
  <c r="B122" i="16"/>
  <c r="B121" i="16"/>
  <c r="B120" i="16"/>
  <c r="B119" i="16"/>
  <c r="B116" i="16"/>
  <c r="B115" i="16"/>
  <c r="B114" i="16"/>
  <c r="B113" i="16"/>
  <c r="B111" i="16"/>
  <c r="B110" i="16"/>
  <c r="B109" i="16"/>
  <c r="B108" i="16"/>
  <c r="B106" i="16"/>
  <c r="B105" i="16"/>
  <c r="B104" i="16"/>
  <c r="B103" i="16"/>
  <c r="B101" i="16"/>
  <c r="B100" i="16"/>
  <c r="B99" i="16"/>
  <c r="B98" i="16"/>
  <c r="B96" i="16"/>
  <c r="B95" i="16"/>
  <c r="B94" i="16"/>
  <c r="B93" i="16"/>
  <c r="B91" i="16"/>
  <c r="B90" i="16"/>
  <c r="B89" i="16"/>
  <c r="B88" i="16"/>
  <c r="B75" i="16"/>
  <c r="B74" i="16"/>
  <c r="B73" i="16"/>
  <c r="B72" i="16"/>
  <c r="B70" i="16"/>
  <c r="B69" i="16"/>
  <c r="B68" i="16"/>
  <c r="B67" i="16"/>
  <c r="B65" i="16"/>
  <c r="B64" i="16"/>
  <c r="B63" i="16"/>
  <c r="B62" i="16"/>
  <c r="B60" i="16"/>
  <c r="B59" i="16"/>
  <c r="B58" i="16"/>
  <c r="B57" i="16"/>
  <c r="B55" i="16"/>
  <c r="B54" i="16"/>
  <c r="B53" i="16"/>
  <c r="B52" i="16"/>
  <c r="B50" i="16"/>
  <c r="B49" i="16"/>
  <c r="B48" i="16"/>
  <c r="B47" i="16"/>
  <c r="B39" i="16"/>
  <c r="B38" i="16"/>
  <c r="B37" i="16"/>
  <c r="B36" i="16"/>
  <c r="B34" i="16"/>
  <c r="B33" i="16"/>
  <c r="B32" i="16"/>
  <c r="B31" i="16"/>
  <c r="B29" i="16"/>
  <c r="B28" i="16"/>
  <c r="B27" i="16"/>
  <c r="B26" i="16"/>
  <c r="B24" i="16"/>
  <c r="B23" i="16"/>
  <c r="B22" i="16"/>
  <c r="B21" i="16"/>
  <c r="B19" i="16"/>
  <c r="B18" i="16"/>
  <c r="B17" i="16"/>
  <c r="B16" i="16"/>
  <c r="B14" i="16"/>
  <c r="B13" i="16"/>
  <c r="B12" i="16"/>
  <c r="B11" i="16"/>
  <c r="G97" i="9"/>
  <c r="C71" i="16"/>
  <c r="C66" i="16"/>
  <c r="C61" i="16"/>
  <c r="C56" i="16"/>
  <c r="C51" i="16"/>
  <c r="C46" i="16"/>
  <c r="C112" i="16"/>
  <c r="C107" i="16"/>
  <c r="C102" i="16"/>
  <c r="C97" i="16"/>
  <c r="C92" i="16"/>
  <c r="C87" i="16"/>
  <c r="C143" i="16"/>
  <c r="C138" i="16"/>
  <c r="C133" i="16"/>
  <c r="C128" i="16"/>
  <c r="C123" i="16"/>
  <c r="C118" i="16"/>
  <c r="C174" i="16"/>
  <c r="C169" i="16"/>
  <c r="C164" i="16"/>
  <c r="C159" i="16"/>
  <c r="C154" i="16"/>
  <c r="C149" i="16"/>
  <c r="C35" i="16"/>
  <c r="C30" i="16"/>
  <c r="C25" i="16"/>
  <c r="C20" i="16"/>
  <c r="C15" i="16"/>
  <c r="BP124" i="23"/>
  <c r="BP122" i="23"/>
  <c r="BP115" i="23"/>
  <c r="BP124" i="19"/>
  <c r="BP122" i="19"/>
  <c r="BP115" i="19"/>
  <c r="BP113" i="19"/>
  <c r="BP108" i="19"/>
  <c r="BP106" i="19"/>
  <c r="BP99" i="19"/>
  <c r="BP97" i="19"/>
  <c r="AS21" i="18"/>
  <c r="AW21" i="18" s="1"/>
  <c r="AG21" i="18"/>
  <c r="AO21" i="18" s="1"/>
  <c r="AW17" i="18"/>
  <c r="AS17" i="18"/>
  <c r="AG17" i="18"/>
  <c r="AO17" i="18" s="1"/>
  <c r="AK17" i="18"/>
  <c r="AK23" i="18" s="1"/>
  <c r="AG23" i="18" s="1"/>
  <c r="AO23" i="18" s="1"/>
  <c r="BN50" i="5"/>
  <c r="AK23" i="23"/>
  <c r="AG23" i="23" s="1"/>
  <c r="AO23" i="23" s="1"/>
  <c r="AW23" i="23"/>
  <c r="AS23" i="23" s="1"/>
  <c r="AV29" i="23"/>
  <c r="G31" i="23"/>
  <c r="G47" i="23"/>
  <c r="G63" i="23"/>
  <c r="G79" i="23"/>
  <c r="G95" i="23"/>
  <c r="G111" i="23"/>
  <c r="AN11" i="20"/>
  <c r="AS22" i="9"/>
  <c r="AW22" i="9" s="1"/>
  <c r="AG22" i="9"/>
  <c r="AK22" i="9" s="1"/>
  <c r="AK25" i="9" s="1"/>
  <c r="AG25" i="9" s="1"/>
  <c r="AO25" i="9" s="1"/>
  <c r="G111" i="19"/>
  <c r="G95" i="19"/>
  <c r="G79" i="19"/>
  <c r="G63" i="19"/>
  <c r="G47" i="19"/>
  <c r="G31" i="19"/>
  <c r="G111" i="18"/>
  <c r="G95" i="18"/>
  <c r="G79" i="18"/>
  <c r="G63" i="18"/>
  <c r="G47" i="18"/>
  <c r="G31" i="18"/>
  <c r="G113" i="9"/>
  <c r="G81" i="9"/>
  <c r="G65" i="9"/>
  <c r="G49" i="9"/>
  <c r="G33" i="9"/>
  <c r="AK23" i="19"/>
  <c r="AG23" i="19" s="1"/>
  <c r="AO23" i="19" s="1"/>
  <c r="AW23" i="19"/>
  <c r="AS23" i="19" s="1"/>
  <c r="AV29" i="19"/>
  <c r="AW23" i="18"/>
  <c r="AS23" i="18" s="1"/>
  <c r="AV29" i="18"/>
  <c r="AZ6" i="17"/>
  <c r="K11" i="17"/>
  <c r="AE11" i="17"/>
  <c r="AS11" i="17"/>
  <c r="AY11" i="17"/>
  <c r="AK24" i="17"/>
  <c r="AG24" i="17" s="1"/>
  <c r="AO24" i="17" s="1"/>
  <c r="AW24" i="17"/>
  <c r="AS24" i="17" s="1"/>
  <c r="AV30" i="17"/>
  <c r="G32" i="17"/>
  <c r="G48" i="17"/>
  <c r="G64" i="17"/>
  <c r="G80" i="17"/>
  <c r="G96" i="17"/>
  <c r="G112" i="17"/>
  <c r="AW25" i="9"/>
  <c r="AS25" i="9" s="1"/>
  <c r="AV31" i="9"/>
  <c r="AZ6" i="7"/>
  <c r="AY11" i="7"/>
  <c r="AS11" i="7"/>
  <c r="AS9" i="7"/>
  <c r="AE11" i="7"/>
  <c r="K11" i="7"/>
  <c r="G36" i="17"/>
  <c r="G91" i="17"/>
  <c r="G109" i="17"/>
  <c r="G62" i="9"/>
  <c r="G108" i="18"/>
  <c r="G124" i="19"/>
  <c r="G49" i="18"/>
  <c r="G122" i="18"/>
  <c r="G81" i="19"/>
  <c r="G58" i="23"/>
  <c r="G113" i="23"/>
  <c r="G34" i="17"/>
  <c r="G84" i="17"/>
  <c r="G107" i="17"/>
  <c r="G60" i="19"/>
  <c r="G92" i="19"/>
  <c r="G51" i="23"/>
  <c r="G76" i="9"/>
  <c r="G67" i="9"/>
  <c r="G42" i="18"/>
  <c r="G33" i="18"/>
  <c r="G106" i="18"/>
  <c r="G97" i="18"/>
  <c r="G74" i="19"/>
  <c r="G65" i="19"/>
  <c r="G42" i="23"/>
  <c r="G33" i="23"/>
  <c r="G106" i="23"/>
  <c r="G97" i="23"/>
  <c r="G78" i="9"/>
  <c r="G35" i="18"/>
  <c r="G124" i="18"/>
  <c r="G83" i="19"/>
  <c r="G44" i="23"/>
  <c r="G99" i="23"/>
  <c r="G60" i="9"/>
  <c r="G51" i="9"/>
  <c r="G124" i="9"/>
  <c r="G115" i="9"/>
  <c r="G90" i="18"/>
  <c r="G81" i="18"/>
  <c r="G58" i="19"/>
  <c r="G49" i="19"/>
  <c r="G122" i="19"/>
  <c r="G113" i="19"/>
  <c r="G90" i="23"/>
  <c r="G81" i="23"/>
  <c r="G126" i="9"/>
  <c r="G83" i="18"/>
  <c r="G92" i="23"/>
  <c r="BN19" i="7"/>
  <c r="BN27" i="7"/>
  <c r="BN35" i="7"/>
  <c r="BN45" i="7"/>
  <c r="BN23" i="7"/>
  <c r="BN31" i="7"/>
  <c r="BN39" i="7"/>
  <c r="BR17" i="29" l="1"/>
  <c r="AZ17" i="29" s="1"/>
  <c r="BR23" i="29"/>
  <c r="BM39" i="5"/>
  <c r="BL39" i="5" s="1"/>
  <c r="AZ39" i="5" s="1"/>
  <c r="BR23" i="28"/>
  <c r="BM68" i="7"/>
  <c r="BI68" i="7"/>
  <c r="BL68" i="7"/>
  <c r="BK68" i="7"/>
  <c r="BJ68" i="7"/>
  <c r="BL66" i="7"/>
  <c r="BK66" i="7"/>
  <c r="BM66" i="7"/>
  <c r="BJ66" i="7"/>
  <c r="BI66" i="7"/>
  <c r="BK64" i="7"/>
  <c r="BJ64" i="7"/>
  <c r="BM64" i="7"/>
  <c r="BI64" i="7"/>
  <c r="BL64" i="7"/>
  <c r="BM62" i="7"/>
  <c r="BI62" i="7"/>
  <c r="BJ62" i="7"/>
  <c r="BL62" i="7"/>
  <c r="BK62" i="7"/>
  <c r="BM60" i="7"/>
  <c r="BI60" i="7"/>
  <c r="BL60" i="7"/>
  <c r="BK60" i="7"/>
  <c r="BJ60" i="7"/>
  <c r="BK58" i="7"/>
  <c r="BJ58" i="7"/>
  <c r="BM58" i="7"/>
  <c r="BI58" i="7"/>
  <c r="BL58" i="7"/>
  <c r="BM56" i="7"/>
  <c r="BI56" i="7"/>
  <c r="BL56" i="7"/>
  <c r="BK56" i="7"/>
  <c r="BJ56" i="7"/>
  <c r="BJ44" i="7"/>
  <c r="BJ42" i="7"/>
  <c r="BM42" i="7"/>
  <c r="BI42" i="7"/>
  <c r="BL42" i="7"/>
  <c r="BK42" i="7"/>
  <c r="BL34" i="18"/>
  <c r="BP124" i="18"/>
  <c r="BN114" i="18"/>
  <c r="BP113" i="18"/>
  <c r="BO114" i="18"/>
  <c r="BP122" i="18"/>
  <c r="BM114" i="18"/>
  <c r="BP115" i="18"/>
  <c r="BL114" i="18"/>
  <c r="BK114" i="18"/>
  <c r="BL35" i="17"/>
  <c r="BK131" i="17"/>
  <c r="BO131" i="17"/>
  <c r="BN131" i="17"/>
  <c r="BP141" i="17"/>
  <c r="BL131" i="17"/>
  <c r="BP132" i="17"/>
  <c r="BM131" i="17"/>
  <c r="BP139" i="17"/>
  <c r="BP130" i="17"/>
  <c r="BM36" i="9"/>
  <c r="BK148" i="9"/>
  <c r="BO148" i="9"/>
  <c r="BP131" i="9"/>
  <c r="BN132" i="9"/>
  <c r="BP140" i="9"/>
  <c r="BL132" i="9"/>
  <c r="BP142" i="9"/>
  <c r="BN148" i="9"/>
  <c r="BP158" i="9"/>
  <c r="BM132" i="9"/>
  <c r="BP133" i="9"/>
  <c r="BL148" i="9"/>
  <c r="BP149" i="9"/>
  <c r="BK132" i="9"/>
  <c r="BR131" i="9" s="1"/>
  <c r="BO132" i="9"/>
  <c r="BM148" i="9"/>
  <c r="BP156" i="9"/>
  <c r="BP147" i="9"/>
  <c r="G68" i="17"/>
  <c r="G50" i="17"/>
  <c r="G59" i="17"/>
  <c r="G93" i="17"/>
  <c r="BP124" i="9"/>
  <c r="BP42" i="19"/>
  <c r="BP92" i="23"/>
  <c r="BP106" i="23"/>
  <c r="G122" i="23"/>
  <c r="G58" i="18"/>
  <c r="G75" i="17"/>
  <c r="G116" i="17"/>
  <c r="G85" i="9"/>
  <c r="G49" i="23"/>
  <c r="G113" i="18"/>
  <c r="G83" i="9"/>
  <c r="G77" i="17"/>
  <c r="G123" i="17"/>
  <c r="AO22" i="9"/>
  <c r="G92" i="9"/>
  <c r="G125" i="17"/>
  <c r="AK21" i="18"/>
  <c r="G45" i="17"/>
  <c r="G46" i="9"/>
  <c r="G44" i="19"/>
  <c r="G76" i="23"/>
  <c r="G35" i="9"/>
  <c r="G33" i="19"/>
  <c r="G67" i="19"/>
  <c r="G65" i="23"/>
  <c r="G115" i="23"/>
  <c r="G37" i="9"/>
  <c r="G35" i="19"/>
  <c r="G67" i="23"/>
  <c r="BP108" i="23"/>
  <c r="BP76" i="23"/>
  <c r="BP90" i="23"/>
  <c r="BI32" i="7"/>
  <c r="BP97" i="23"/>
  <c r="BP83" i="23"/>
  <c r="BP99" i="23"/>
  <c r="BK36" i="9"/>
  <c r="BM70" i="7"/>
  <c r="BP46" i="9"/>
  <c r="BO50" i="19"/>
  <c r="BL30" i="7"/>
  <c r="BK70" i="7"/>
  <c r="BI28" i="7"/>
  <c r="BK28" i="7"/>
  <c r="BK40" i="7"/>
  <c r="BI48" i="7"/>
  <c r="BM44" i="7"/>
  <c r="BJ46" i="7"/>
  <c r="BP108" i="9"/>
  <c r="BM100" i="9"/>
  <c r="BI18" i="7"/>
  <c r="BN116" i="9"/>
  <c r="BL18" i="7"/>
  <c r="BP62" i="9"/>
  <c r="BM52" i="7"/>
  <c r="BP37" i="9"/>
  <c r="BP92" i="9"/>
  <c r="BP83" i="19"/>
  <c r="BP51" i="23"/>
  <c r="BO68" i="9"/>
  <c r="BJ34" i="7"/>
  <c r="BM22" i="7"/>
  <c r="BL54" i="7"/>
  <c r="BL84" i="9"/>
  <c r="BL34" i="7"/>
  <c r="BJ22" i="7"/>
  <c r="BO52" i="9"/>
  <c r="BP35" i="9"/>
  <c r="BM38" i="7"/>
  <c r="BK24" i="7"/>
  <c r="BJ50" i="7"/>
  <c r="BN52" i="9"/>
  <c r="BJ38" i="7"/>
  <c r="BM26" i="7"/>
  <c r="BL50" i="7"/>
  <c r="BO66" i="19"/>
  <c r="BP78" i="9"/>
  <c r="BP60" i="19"/>
  <c r="BL52" i="9"/>
  <c r="BL116" i="9"/>
  <c r="BI36" i="7"/>
  <c r="BM30" i="7"/>
  <c r="BL22" i="7"/>
  <c r="BL46" i="7"/>
  <c r="BK52" i="7"/>
  <c r="BJ72" i="7"/>
  <c r="BP67" i="9"/>
  <c r="BL44" i="7"/>
  <c r="BK36" i="7"/>
  <c r="BJ30" i="7"/>
  <c r="BI24" i="7"/>
  <c r="BM18" i="7"/>
  <c r="BI52" i="7"/>
  <c r="BL72" i="7"/>
  <c r="BL36" i="9"/>
  <c r="BP60" i="9"/>
  <c r="BP85" i="9"/>
  <c r="BP110" i="9"/>
  <c r="BP58" i="19"/>
  <c r="BN51" i="7"/>
  <c r="BN84" i="9"/>
  <c r="BL38" i="7"/>
  <c r="BK32" i="7"/>
  <c r="BJ26" i="7"/>
  <c r="BI20" i="7"/>
  <c r="BM48" i="7"/>
  <c r="BI70" i="7"/>
  <c r="BO36" i="9"/>
  <c r="BK100" i="9"/>
  <c r="BI40" i="7"/>
  <c r="BM34" i="7"/>
  <c r="BL26" i="7"/>
  <c r="BK20" i="7"/>
  <c r="BL48" i="7"/>
  <c r="BJ54" i="7"/>
  <c r="BK66" i="19"/>
  <c r="BP44" i="9"/>
  <c r="BP69" i="9"/>
  <c r="BP101" i="9"/>
  <c r="BP126" i="9"/>
  <c r="BP35" i="19"/>
  <c r="BP76" i="19"/>
  <c r="BK34" i="18"/>
  <c r="BL98" i="18"/>
  <c r="BP49" i="18"/>
  <c r="BK98" i="18"/>
  <c r="BK66" i="18"/>
  <c r="BP74" i="18"/>
  <c r="BI34" i="7"/>
  <c r="BJ28" i="7"/>
  <c r="BI54" i="7"/>
  <c r="BM46" i="7"/>
  <c r="BN49" i="7"/>
  <c r="BK22" i="7"/>
  <c r="BP60" i="23"/>
  <c r="BP35" i="23"/>
  <c r="BM50" i="18"/>
  <c r="BP51" i="18"/>
  <c r="BP58" i="23"/>
  <c r="BP81" i="23"/>
  <c r="BP92" i="18"/>
  <c r="BP42" i="23"/>
  <c r="BP74" i="23"/>
  <c r="BP100" i="17"/>
  <c r="BP59" i="17"/>
  <c r="BM83" i="17"/>
  <c r="BN25" i="7"/>
  <c r="BL70" i="7"/>
  <c r="BK50" i="7"/>
  <c r="BK18" i="7"/>
  <c r="BL24" i="7"/>
  <c r="BM32" i="7"/>
  <c r="BK38" i="7"/>
  <c r="BP33" i="23"/>
  <c r="BL82" i="18"/>
  <c r="BM34" i="18"/>
  <c r="BM98" i="18"/>
  <c r="BP52" i="17"/>
  <c r="BP93" i="17"/>
  <c r="BP44" i="18"/>
  <c r="BP67" i="18"/>
  <c r="BP90" i="18"/>
  <c r="BP108" i="18"/>
  <c r="BP98" i="17"/>
  <c r="BL66" i="18"/>
  <c r="BM82" i="18"/>
  <c r="BP36" i="17"/>
  <c r="BP77" i="17"/>
  <c r="BP123" i="17"/>
  <c r="BP42" i="18"/>
  <c r="BP60" i="18"/>
  <c r="BP83" i="18"/>
  <c r="BP106" i="18"/>
  <c r="BP97" i="18"/>
  <c r="BO50" i="18"/>
  <c r="BO82" i="18"/>
  <c r="BP33" i="18"/>
  <c r="BK50" i="18"/>
  <c r="BK82" i="18"/>
  <c r="BL50" i="18"/>
  <c r="BO34" i="18"/>
  <c r="BO66" i="18"/>
  <c r="BO98" i="18"/>
  <c r="BM66" i="18"/>
  <c r="BP81" i="18"/>
  <c r="BP75" i="17"/>
  <c r="BP116" i="17"/>
  <c r="BP35" i="18"/>
  <c r="BP58" i="18"/>
  <c r="BP76" i="18"/>
  <c r="BP99" i="18"/>
  <c r="BM50" i="19"/>
  <c r="BL50" i="19"/>
  <c r="BP43" i="17"/>
  <c r="BP68" i="17"/>
  <c r="BP91" i="17"/>
  <c r="BP109" i="17"/>
  <c r="BP51" i="19"/>
  <c r="BP74" i="19"/>
  <c r="BP92" i="19"/>
  <c r="BM34" i="19"/>
  <c r="BK68" i="9"/>
  <c r="BP99" i="9"/>
  <c r="BM68" i="9"/>
  <c r="BO100" i="9"/>
  <c r="BM66" i="19"/>
  <c r="BN36" i="9"/>
  <c r="BP45" i="17"/>
  <c r="BP61" i="17"/>
  <c r="BP84" i="17"/>
  <c r="BP107" i="17"/>
  <c r="BP125" i="17"/>
  <c r="BP53" i="9"/>
  <c r="BP76" i="9"/>
  <c r="BP94" i="9"/>
  <c r="BP117" i="9"/>
  <c r="BP44" i="19"/>
  <c r="BP67" i="19"/>
  <c r="BP90" i="19"/>
  <c r="BP44" i="23"/>
  <c r="BP67" i="23"/>
  <c r="BK67" i="17"/>
  <c r="BM114" i="23"/>
  <c r="BN115" i="17"/>
  <c r="BL99" i="17"/>
  <c r="BO67" i="17"/>
  <c r="BN51" i="17"/>
  <c r="BO98" i="19"/>
  <c r="BN17" i="7"/>
  <c r="BN33" i="7"/>
  <c r="BK72" i="7"/>
  <c r="BM54" i="7"/>
  <c r="BJ52" i="7"/>
  <c r="BJ48" i="7"/>
  <c r="BI46" i="7"/>
  <c r="BJ20" i="7"/>
  <c r="BM24" i="7"/>
  <c r="BI26" i="7"/>
  <c r="BK30" i="7"/>
  <c r="BL32" i="7"/>
  <c r="BJ36" i="7"/>
  <c r="BL40" i="7"/>
  <c r="BP115" i="9"/>
  <c r="BO115" i="17"/>
  <c r="BL115" i="17"/>
  <c r="BN99" i="17"/>
  <c r="BP82" i="17"/>
  <c r="BK83" i="17"/>
  <c r="BM67" i="17"/>
  <c r="BO51" i="17"/>
  <c r="BL51" i="17"/>
  <c r="BN114" i="19"/>
  <c r="BN82" i="19"/>
  <c r="J7" i="22"/>
  <c r="J7" i="17"/>
  <c r="J7" i="7"/>
  <c r="BO82" i="23"/>
  <c r="BP65" i="18"/>
  <c r="BL34" i="23"/>
  <c r="BN98" i="23"/>
  <c r="BK82" i="23"/>
  <c r="BM84" i="9"/>
  <c r="BN66" i="18"/>
  <c r="BO34" i="19"/>
  <c r="BK34" i="19"/>
  <c r="BL114" i="19"/>
  <c r="BL98" i="19"/>
  <c r="BP65" i="19"/>
  <c r="BN100" i="9"/>
  <c r="BP51" i="9"/>
  <c r="BL66" i="23"/>
  <c r="BN47" i="7"/>
  <c r="BN21" i="7"/>
  <c r="BN29" i="7"/>
  <c r="BN37" i="7"/>
  <c r="BM72" i="7"/>
  <c r="BI72" i="7"/>
  <c r="BJ70" i="7"/>
  <c r="BK54" i="7"/>
  <c r="BL52" i="7"/>
  <c r="BM50" i="7"/>
  <c r="BI50" i="7"/>
  <c r="BK48" i="7"/>
  <c r="BK46" i="7"/>
  <c r="BJ18" i="7"/>
  <c r="BM20" i="7"/>
  <c r="BL20" i="7"/>
  <c r="BI22" i="7"/>
  <c r="BJ24" i="7"/>
  <c r="BK26" i="7"/>
  <c r="BM28" i="7"/>
  <c r="BL28" i="7"/>
  <c r="BI30" i="7"/>
  <c r="BJ32" i="7"/>
  <c r="BK34" i="7"/>
  <c r="BM36" i="7"/>
  <c r="BL36" i="7"/>
  <c r="BM40" i="7"/>
  <c r="BI44" i="7"/>
  <c r="BN98" i="18"/>
  <c r="BN34" i="18"/>
  <c r="BP33" i="19"/>
  <c r="BN34" i="19"/>
  <c r="BL34" i="19"/>
  <c r="BO114" i="19"/>
  <c r="BM114" i="19"/>
  <c r="BK114" i="19"/>
  <c r="BN98" i="19"/>
  <c r="BP81" i="19"/>
  <c r="BL82" i="19"/>
  <c r="BL66" i="19"/>
  <c r="BN34" i="23"/>
  <c r="BO114" i="23"/>
  <c r="BK114" i="23"/>
  <c r="BL98" i="23"/>
  <c r="BM82" i="23"/>
  <c r="BN66" i="23"/>
  <c r="BP49" i="23"/>
  <c r="BN35" i="17"/>
  <c r="BI38" i="7"/>
  <c r="BJ40" i="7"/>
  <c r="BK44" i="7"/>
  <c r="BN50" i="19"/>
  <c r="BN50" i="23"/>
  <c r="G101" i="9"/>
  <c r="G110" i="9"/>
  <c r="G67" i="18"/>
  <c r="G76" i="18"/>
  <c r="G99" i="19"/>
  <c r="G108" i="19"/>
  <c r="BK35" i="17"/>
  <c r="G99" i="9"/>
  <c r="G51" i="18"/>
  <c r="G65" i="18"/>
  <c r="G97" i="19"/>
  <c r="J7" i="9"/>
  <c r="J7" i="18"/>
  <c r="J7" i="19"/>
  <c r="J7" i="23"/>
  <c r="BK50" i="23"/>
  <c r="BM98" i="19"/>
  <c r="BK98" i="19"/>
  <c r="BO82" i="19"/>
  <c r="BM82" i="19"/>
  <c r="BK82" i="19"/>
  <c r="BN66" i="19"/>
  <c r="BP49" i="19"/>
  <c r="BM116" i="9"/>
  <c r="BP83" i="9"/>
  <c r="BN68" i="9"/>
  <c r="BK52" i="9"/>
  <c r="BO116" i="9"/>
  <c r="BK116" i="9"/>
  <c r="BL100" i="9"/>
  <c r="BO84" i="9"/>
  <c r="BK84" i="9"/>
  <c r="BL68" i="9"/>
  <c r="BM52" i="9"/>
  <c r="BP114" i="17"/>
  <c r="BM115" i="17"/>
  <c r="BK115" i="17"/>
  <c r="BO99" i="17"/>
  <c r="BM99" i="17"/>
  <c r="BK99" i="17"/>
  <c r="BO83" i="17"/>
  <c r="BN83" i="17"/>
  <c r="BL83" i="17"/>
  <c r="BP66" i="17"/>
  <c r="BN67" i="17"/>
  <c r="BL67" i="17"/>
  <c r="BP50" i="17"/>
  <c r="BM51" i="17"/>
  <c r="BK51" i="17"/>
  <c r="BP34" i="17"/>
  <c r="BN82" i="18"/>
  <c r="BN50" i="18"/>
  <c r="BO34" i="23"/>
  <c r="BM34" i="23"/>
  <c r="BK34" i="23"/>
  <c r="BN114" i="23"/>
  <c r="BL114" i="23"/>
  <c r="BO98" i="23"/>
  <c r="BM98" i="23"/>
  <c r="BK98" i="23"/>
  <c r="BN82" i="23"/>
  <c r="BL82" i="23"/>
  <c r="BP65" i="23"/>
  <c r="BO66" i="23"/>
  <c r="BM66" i="23"/>
  <c r="BK66" i="23"/>
  <c r="BO50" i="23"/>
  <c r="BM50" i="23"/>
  <c r="BO35" i="17"/>
  <c r="BM35" i="17"/>
  <c r="BP5" i="29" l="1"/>
  <c r="AZ23" i="29"/>
  <c r="AZ29" i="29"/>
  <c r="AZ29" i="28"/>
  <c r="BP5" i="28"/>
  <c r="AZ23" i="28"/>
  <c r="BP67" i="7"/>
  <c r="BO67" i="7" s="1"/>
  <c r="BP65" i="7"/>
  <c r="BO65" i="7" s="1"/>
  <c r="BP63" i="7"/>
  <c r="BO63" i="7" s="1"/>
  <c r="BP61" i="7"/>
  <c r="BO61" i="7" s="1"/>
  <c r="BP59" i="7"/>
  <c r="BO59" i="7" s="1"/>
  <c r="BP57" i="7"/>
  <c r="BO57" i="7" s="1"/>
  <c r="BP55" i="7"/>
  <c r="BO55" i="7" s="1"/>
  <c r="BP41" i="7"/>
  <c r="BO41" i="7" s="1"/>
  <c r="BR130" i="17"/>
  <c r="BQ140" i="9"/>
  <c r="BQ142" i="9"/>
  <c r="BQ131" i="9"/>
  <c r="BP129" i="9"/>
  <c r="BQ133" i="9"/>
  <c r="BR147" i="9"/>
  <c r="BR113" i="18"/>
  <c r="BR97" i="23"/>
  <c r="BR33" i="18"/>
  <c r="BQ35" i="18" s="1"/>
  <c r="D89" i="16" s="1"/>
  <c r="E89" i="16" s="1"/>
  <c r="BP25" i="7"/>
  <c r="BO25" i="7" s="1"/>
  <c r="BR49" i="19"/>
  <c r="BQ60" i="19" s="1"/>
  <c r="D127" i="16" s="1"/>
  <c r="E127" i="16" s="1"/>
  <c r="BP33" i="7"/>
  <c r="BO33" i="7" s="1"/>
  <c r="BR65" i="18"/>
  <c r="BQ76" i="18" s="1"/>
  <c r="D101" i="16" s="1"/>
  <c r="E101" i="16" s="1"/>
  <c r="BR35" i="9"/>
  <c r="BP33" i="9" s="1"/>
  <c r="BP17" i="9" s="1"/>
  <c r="BP47" i="7"/>
  <c r="BO47" i="7" s="1"/>
  <c r="BP37" i="7"/>
  <c r="BO37" i="7" s="1"/>
  <c r="BP21" i="7"/>
  <c r="BO21" i="7" s="1"/>
  <c r="BP23" i="7"/>
  <c r="BO23" i="7" s="1"/>
  <c r="BP69" i="7"/>
  <c r="BO69" i="7" s="1"/>
  <c r="BP51" i="7"/>
  <c r="BO51" i="7" s="1"/>
  <c r="BP45" i="7"/>
  <c r="BO45" i="7" s="1"/>
  <c r="BR49" i="18"/>
  <c r="BQ58" i="18" s="1"/>
  <c r="D95" i="16" s="1"/>
  <c r="E95" i="16" s="1"/>
  <c r="BR97" i="18"/>
  <c r="BP95" i="18" s="1"/>
  <c r="BP21" i="18" s="1"/>
  <c r="BP29" i="7"/>
  <c r="BO29" i="7" s="1"/>
  <c r="BP17" i="7"/>
  <c r="BO17" i="7" s="1"/>
  <c r="BP31" i="7"/>
  <c r="BO31" i="7" s="1"/>
  <c r="BP53" i="7"/>
  <c r="BO53" i="7" s="1"/>
  <c r="BP49" i="7"/>
  <c r="BO49" i="7" s="1"/>
  <c r="BR81" i="18"/>
  <c r="BP79" i="18" s="1"/>
  <c r="BR65" i="19"/>
  <c r="BQ65" i="19" s="1"/>
  <c r="BR99" i="9"/>
  <c r="BQ110" i="9" s="1"/>
  <c r="D70" i="16" s="1"/>
  <c r="E70" i="16" s="1"/>
  <c r="BP19" i="7"/>
  <c r="BO19" i="7" s="1"/>
  <c r="BP71" i="7"/>
  <c r="BO71" i="7" s="1"/>
  <c r="BP39" i="7"/>
  <c r="BO39" i="7" s="1"/>
  <c r="BR113" i="19"/>
  <c r="BQ115" i="19" s="1"/>
  <c r="BR33" i="19"/>
  <c r="BQ33" i="19" s="1"/>
  <c r="D119" i="16" s="1"/>
  <c r="E119" i="16" s="1"/>
  <c r="BP43" i="7"/>
  <c r="BO43" i="7" s="1"/>
  <c r="BP35" i="7"/>
  <c r="BO35" i="7" s="1"/>
  <c r="BP27" i="7"/>
  <c r="BO27" i="7" s="1"/>
  <c r="BN15" i="7"/>
  <c r="BR67" i="9"/>
  <c r="BQ67" i="9" s="1"/>
  <c r="BR113" i="23"/>
  <c r="BQ115" i="23" s="1"/>
  <c r="BR51" i="9"/>
  <c r="BQ62" i="9" s="1"/>
  <c r="D55" i="16" s="1"/>
  <c r="E55" i="16" s="1"/>
  <c r="BR33" i="23"/>
  <c r="BQ35" i="23" s="1"/>
  <c r="D151" i="16" s="1"/>
  <c r="E151" i="16" s="1"/>
  <c r="BR66" i="17"/>
  <c r="BQ77" i="17" s="1"/>
  <c r="D24" i="16" s="1"/>
  <c r="E24" i="16" s="1"/>
  <c r="BR98" i="17"/>
  <c r="BQ109" i="17" s="1"/>
  <c r="D34" i="16" s="1"/>
  <c r="E34" i="16" s="1"/>
  <c r="BR83" i="9"/>
  <c r="BQ92" i="9" s="1"/>
  <c r="D64" i="16" s="1"/>
  <c r="E64" i="16" s="1"/>
  <c r="BR81" i="19"/>
  <c r="BP79" i="19" s="1"/>
  <c r="BP20" i="19" s="1"/>
  <c r="BR34" i="17"/>
  <c r="BQ43" i="17" s="1"/>
  <c r="D13" i="16" s="1"/>
  <c r="E13" i="16" s="1"/>
  <c r="BR49" i="23"/>
  <c r="BQ58" i="23" s="1"/>
  <c r="D157" i="16" s="1"/>
  <c r="E157" i="16" s="1"/>
  <c r="BR97" i="19"/>
  <c r="BR65" i="23"/>
  <c r="BR81" i="23"/>
  <c r="BR50" i="17"/>
  <c r="BR82" i="17"/>
  <c r="BR114" i="17"/>
  <c r="BR115" i="9"/>
  <c r="BQ129" i="9" l="1"/>
  <c r="BQ23" i="9" s="1"/>
  <c r="AZ129" i="9"/>
  <c r="D76" i="16" s="1"/>
  <c r="E76" i="16" s="1"/>
  <c r="BP145" i="9"/>
  <c r="BQ156" i="9"/>
  <c r="BQ158" i="9"/>
  <c r="BQ147" i="9"/>
  <c r="BQ149" i="9"/>
  <c r="BQ122" i="18"/>
  <c r="D115" i="16" s="1"/>
  <c r="E115" i="16" s="1"/>
  <c r="BP111" i="18"/>
  <c r="BQ124" i="18"/>
  <c r="BQ115" i="18"/>
  <c r="D114" i="16" s="1"/>
  <c r="E114" i="16" s="1"/>
  <c r="BQ113" i="18"/>
  <c r="BP23" i="9"/>
  <c r="BR23" i="9" s="1"/>
  <c r="AZ23" i="9" s="1"/>
  <c r="BR129" i="9"/>
  <c r="BP128" i="17"/>
  <c r="BQ139" i="17"/>
  <c r="BQ141" i="17"/>
  <c r="BQ130" i="17"/>
  <c r="BQ132" i="17"/>
  <c r="BQ108" i="9"/>
  <c r="D69" i="16" s="1"/>
  <c r="E69" i="16" s="1"/>
  <c r="BQ92" i="18"/>
  <c r="D106" i="16" s="1"/>
  <c r="E106" i="16" s="1"/>
  <c r="BQ46" i="9"/>
  <c r="D50" i="16" s="1"/>
  <c r="E50" i="16" s="1"/>
  <c r="BP31" i="18"/>
  <c r="BP17" i="18" s="1"/>
  <c r="BQ67" i="18"/>
  <c r="D99" i="16" s="1"/>
  <c r="E99" i="16" s="1"/>
  <c r="BQ33" i="18"/>
  <c r="D88" i="16" s="1"/>
  <c r="E88" i="16" s="1"/>
  <c r="BQ37" i="9"/>
  <c r="D48" i="16" s="1"/>
  <c r="E48" i="16" s="1"/>
  <c r="BQ49" i="18"/>
  <c r="D93" i="16" s="1"/>
  <c r="E93" i="16" s="1"/>
  <c r="BP47" i="18"/>
  <c r="BP18" i="18" s="1"/>
  <c r="BQ35" i="9"/>
  <c r="D47" i="16" s="1"/>
  <c r="E47" i="16" s="1"/>
  <c r="BQ44" i="9"/>
  <c r="D49" i="16" s="1"/>
  <c r="E49" i="16" s="1"/>
  <c r="BQ44" i="18"/>
  <c r="D91" i="16" s="1"/>
  <c r="E91" i="16" s="1"/>
  <c r="BQ42" i="18"/>
  <c r="D90" i="16" s="1"/>
  <c r="E90" i="16" s="1"/>
  <c r="BP63" i="18"/>
  <c r="BP19" i="18" s="1"/>
  <c r="BQ74" i="18"/>
  <c r="D100" i="16" s="1"/>
  <c r="E100" i="16" s="1"/>
  <c r="BQ65" i="18"/>
  <c r="D98" i="16" s="1"/>
  <c r="E98" i="16" s="1"/>
  <c r="BQ108" i="18"/>
  <c r="D111" i="16" s="1"/>
  <c r="E111" i="16" s="1"/>
  <c r="BQ51" i="19"/>
  <c r="D125" i="16" s="1"/>
  <c r="E125" i="16" s="1"/>
  <c r="BQ58" i="19"/>
  <c r="D126" i="16" s="1"/>
  <c r="E126" i="16" s="1"/>
  <c r="BP47" i="19"/>
  <c r="BP18" i="19" s="1"/>
  <c r="BQ49" i="19"/>
  <c r="D124" i="16" s="1"/>
  <c r="E124" i="16" s="1"/>
  <c r="BQ83" i="18"/>
  <c r="D104" i="16" s="1"/>
  <c r="E104" i="16" s="1"/>
  <c r="BQ99" i="9"/>
  <c r="D67" i="16" s="1"/>
  <c r="E67" i="16" s="1"/>
  <c r="BQ81" i="18"/>
  <c r="D103" i="16" s="1"/>
  <c r="E103" i="16" s="1"/>
  <c r="BQ90" i="18"/>
  <c r="D105" i="16" s="1"/>
  <c r="E105" i="16" s="1"/>
  <c r="BQ51" i="18"/>
  <c r="D94" i="16" s="1"/>
  <c r="E94" i="16" s="1"/>
  <c r="BQ60" i="18"/>
  <c r="D96" i="16" s="1"/>
  <c r="E96" i="16" s="1"/>
  <c r="BP64" i="17"/>
  <c r="BP19" i="17" s="1"/>
  <c r="BQ98" i="17"/>
  <c r="D31" i="16" s="1"/>
  <c r="E31" i="16" s="1"/>
  <c r="BQ99" i="18"/>
  <c r="D109" i="16" s="1"/>
  <c r="E109" i="16" s="1"/>
  <c r="BQ100" i="17"/>
  <c r="BQ106" i="18"/>
  <c r="D110" i="16" s="1"/>
  <c r="E110" i="16" s="1"/>
  <c r="AZ111" i="23"/>
  <c r="D174" i="16" s="1"/>
  <c r="E174" i="16" s="1"/>
  <c r="BQ113" i="23"/>
  <c r="BQ107" i="17"/>
  <c r="D33" i="16" s="1"/>
  <c r="E33" i="16" s="1"/>
  <c r="BQ74" i="19"/>
  <c r="D131" i="16" s="1"/>
  <c r="E131" i="16" s="1"/>
  <c r="BQ97" i="18"/>
  <c r="D108" i="16" s="1"/>
  <c r="E108" i="16" s="1"/>
  <c r="BP97" i="9"/>
  <c r="BP21" i="9" s="1"/>
  <c r="BP49" i="9"/>
  <c r="BP18" i="9" s="1"/>
  <c r="BQ60" i="23"/>
  <c r="D158" i="16" s="1"/>
  <c r="E158" i="16" s="1"/>
  <c r="BQ69" i="9"/>
  <c r="D58" i="16" s="1"/>
  <c r="E58" i="16" s="1"/>
  <c r="BQ51" i="23"/>
  <c r="D156" i="16" s="1"/>
  <c r="E156" i="16" s="1"/>
  <c r="AP15" i="7"/>
  <c r="BO15" i="7"/>
  <c r="BP15" i="7" s="1"/>
  <c r="BQ85" i="9"/>
  <c r="D63" i="16" s="1"/>
  <c r="E63" i="16" s="1"/>
  <c r="BQ76" i="9"/>
  <c r="D59" i="16" s="1"/>
  <c r="E59" i="16" s="1"/>
  <c r="BQ67" i="19"/>
  <c r="D130" i="16" s="1"/>
  <c r="E130" i="16" s="1"/>
  <c r="BP63" i="19"/>
  <c r="BP19" i="19" s="1"/>
  <c r="AZ111" i="19"/>
  <c r="D143" i="16" s="1"/>
  <c r="E143" i="16" s="1"/>
  <c r="BQ76" i="19"/>
  <c r="D132" i="16" s="1"/>
  <c r="E132" i="16" s="1"/>
  <c r="BQ124" i="19"/>
  <c r="BQ33" i="23"/>
  <c r="BQ78" i="9"/>
  <c r="D60" i="16" s="1"/>
  <c r="E60" i="16" s="1"/>
  <c r="BP111" i="19"/>
  <c r="BQ101" i="9"/>
  <c r="D68" i="16" s="1"/>
  <c r="E68" i="16" s="1"/>
  <c r="BQ42" i="23"/>
  <c r="D152" i="16" s="1"/>
  <c r="E152" i="16" s="1"/>
  <c r="BQ94" i="9"/>
  <c r="D65" i="16" s="1"/>
  <c r="E65" i="16" s="1"/>
  <c r="BQ44" i="23"/>
  <c r="D153" i="16" s="1"/>
  <c r="E153" i="16" s="1"/>
  <c r="BP111" i="23"/>
  <c r="BP22" i="23" s="1"/>
  <c r="BR22" i="23" s="1"/>
  <c r="AZ22" i="23" s="1"/>
  <c r="BQ60" i="9"/>
  <c r="D54" i="16" s="1"/>
  <c r="E54" i="16" s="1"/>
  <c r="BQ83" i="9"/>
  <c r="BP81" i="9"/>
  <c r="BP20" i="9" s="1"/>
  <c r="BQ75" i="17"/>
  <c r="D23" i="16" s="1"/>
  <c r="E23" i="16" s="1"/>
  <c r="BQ124" i="23"/>
  <c r="BQ122" i="23"/>
  <c r="BP65" i="9"/>
  <c r="BP19" i="9" s="1"/>
  <c r="BQ113" i="19"/>
  <c r="BQ122" i="19"/>
  <c r="BQ35" i="19"/>
  <c r="D120" i="16" s="1"/>
  <c r="E120" i="16" s="1"/>
  <c r="BP31" i="19"/>
  <c r="BP17" i="19" s="1"/>
  <c r="BQ42" i="19"/>
  <c r="BQ44" i="19"/>
  <c r="D122" i="16" s="1"/>
  <c r="E122" i="16" s="1"/>
  <c r="BQ49" i="23"/>
  <c r="D155" i="16" s="1"/>
  <c r="E155" i="16" s="1"/>
  <c r="BQ53" i="9"/>
  <c r="D53" i="16" s="1"/>
  <c r="E53" i="16" s="1"/>
  <c r="BQ51" i="9"/>
  <c r="D52" i="16" s="1"/>
  <c r="E52" i="16" s="1"/>
  <c r="BP96" i="17"/>
  <c r="BP21" i="17" s="1"/>
  <c r="BP31" i="23"/>
  <c r="BP17" i="23" s="1"/>
  <c r="BP47" i="23"/>
  <c r="BP18" i="23" s="1"/>
  <c r="BQ90" i="19"/>
  <c r="D136" i="16" s="1"/>
  <c r="E136" i="16" s="1"/>
  <c r="BQ81" i="19"/>
  <c r="D134" i="16" s="1"/>
  <c r="E134" i="16" s="1"/>
  <c r="BQ92" i="19"/>
  <c r="D137" i="16" s="1"/>
  <c r="E137" i="16" s="1"/>
  <c r="BQ83" i="19"/>
  <c r="D135" i="16" s="1"/>
  <c r="E135" i="16" s="1"/>
  <c r="BQ68" i="17"/>
  <c r="D22" i="16" s="1"/>
  <c r="E22" i="16" s="1"/>
  <c r="BQ66" i="17"/>
  <c r="D21" i="16" s="1"/>
  <c r="E21" i="16" s="1"/>
  <c r="BQ36" i="17"/>
  <c r="D12" i="16" s="1"/>
  <c r="E12" i="16" s="1"/>
  <c r="BQ34" i="17"/>
  <c r="D11" i="16" s="1"/>
  <c r="E11" i="16" s="1"/>
  <c r="BQ45" i="17"/>
  <c r="D14" i="16" s="1"/>
  <c r="E14" i="16" s="1"/>
  <c r="BP32" i="17"/>
  <c r="BP17" i="17" s="1"/>
  <c r="BQ99" i="19"/>
  <c r="BQ108" i="19"/>
  <c r="BQ106" i="19"/>
  <c r="AZ95" i="19"/>
  <c r="D138" i="16" s="1"/>
  <c r="E138" i="16" s="1"/>
  <c r="BQ97" i="19"/>
  <c r="BP95" i="19"/>
  <c r="D129" i="16"/>
  <c r="E129" i="16" s="1"/>
  <c r="BP20" i="18"/>
  <c r="BQ115" i="9"/>
  <c r="BQ124" i="9"/>
  <c r="D74" i="16" s="1"/>
  <c r="E74" i="16" s="1"/>
  <c r="BQ117" i="9"/>
  <c r="D73" i="16" s="1"/>
  <c r="E73" i="16" s="1"/>
  <c r="BQ126" i="9"/>
  <c r="D75" i="16" s="1"/>
  <c r="E75" i="16" s="1"/>
  <c r="BP113" i="9"/>
  <c r="BQ84" i="17"/>
  <c r="D27" i="16" s="1"/>
  <c r="E27" i="16" s="1"/>
  <c r="BQ82" i="17"/>
  <c r="BQ91" i="17"/>
  <c r="D28" i="16" s="1"/>
  <c r="E28" i="16" s="1"/>
  <c r="BP80" i="17"/>
  <c r="BQ93" i="17"/>
  <c r="D29" i="16" s="1"/>
  <c r="E29" i="16" s="1"/>
  <c r="BQ97" i="23"/>
  <c r="D170" i="16" s="1"/>
  <c r="E170" i="16" s="1"/>
  <c r="BP95" i="23"/>
  <c r="BQ99" i="23"/>
  <c r="D171" i="16" s="1"/>
  <c r="BQ108" i="23"/>
  <c r="D173" i="16" s="1"/>
  <c r="E173" i="16" s="1"/>
  <c r="BQ106" i="23"/>
  <c r="D172" i="16" s="1"/>
  <c r="E172" i="16" s="1"/>
  <c r="BQ76" i="23"/>
  <c r="BQ74" i="23"/>
  <c r="BP63" i="23"/>
  <c r="BQ65" i="23"/>
  <c r="BQ67" i="23"/>
  <c r="BP112" i="17"/>
  <c r="BQ114" i="17"/>
  <c r="BQ123" i="17"/>
  <c r="D38" i="16" s="1"/>
  <c r="E38" i="16" s="1"/>
  <c r="BQ125" i="17"/>
  <c r="D39" i="16" s="1"/>
  <c r="E39" i="16" s="1"/>
  <c r="BQ116" i="17"/>
  <c r="D37" i="16" s="1"/>
  <c r="E37" i="16" s="1"/>
  <c r="BQ59" i="17"/>
  <c r="BQ61" i="17"/>
  <c r="BQ52" i="17"/>
  <c r="BP48" i="17"/>
  <c r="BQ50" i="17"/>
  <c r="BQ90" i="23"/>
  <c r="D167" i="16" s="1"/>
  <c r="BQ83" i="23"/>
  <c r="D166" i="16" s="1"/>
  <c r="BQ92" i="23"/>
  <c r="D168" i="16" s="1"/>
  <c r="BP79" i="23"/>
  <c r="BQ81" i="23"/>
  <c r="D165" i="16" s="1"/>
  <c r="E165" i="16" s="1"/>
  <c r="D57" i="16"/>
  <c r="E57" i="16" s="1"/>
  <c r="D150" i="16" l="1"/>
  <c r="E150" i="16" s="1"/>
  <c r="E207" i="16"/>
  <c r="BQ111" i="18"/>
  <c r="BR111" i="18" s="1"/>
  <c r="BP23" i="17"/>
  <c r="BP24" i="9"/>
  <c r="BQ128" i="17"/>
  <c r="BR128" i="17" s="1"/>
  <c r="BQ145" i="9"/>
  <c r="D116" i="16"/>
  <c r="E116" i="16" s="1"/>
  <c r="D161" i="16"/>
  <c r="E161" i="16" s="1"/>
  <c r="E166" i="16"/>
  <c r="D163" i="16"/>
  <c r="E163" i="16" s="1"/>
  <c r="E168" i="16"/>
  <c r="D162" i="16"/>
  <c r="E162" i="16" s="1"/>
  <c r="E167" i="16"/>
  <c r="D32" i="16"/>
  <c r="E32" i="16" s="1"/>
  <c r="E171" i="16"/>
  <c r="BQ31" i="18"/>
  <c r="BQ33" i="9"/>
  <c r="BR33" i="9" s="1"/>
  <c r="BQ63" i="18"/>
  <c r="BP22" i="18"/>
  <c r="BQ47" i="19"/>
  <c r="BQ47" i="18"/>
  <c r="BR47" i="18" s="1"/>
  <c r="BQ65" i="9"/>
  <c r="BQ19" i="9" s="1"/>
  <c r="BR19" i="9" s="1"/>
  <c r="AZ19" i="9" s="1"/>
  <c r="BQ79" i="18"/>
  <c r="BR79" i="18" s="1"/>
  <c r="BQ96" i="17"/>
  <c r="BR96" i="17" s="1"/>
  <c r="BQ63" i="19"/>
  <c r="BR63" i="19" s="1"/>
  <c r="BQ97" i="9"/>
  <c r="BR97" i="9" s="1"/>
  <c r="BQ31" i="23"/>
  <c r="BQ17" i="23" s="1"/>
  <c r="BR17" i="23" s="1"/>
  <c r="AZ17" i="23" s="1"/>
  <c r="BQ95" i="18"/>
  <c r="BR111" i="23"/>
  <c r="BR111" i="19"/>
  <c r="BP22" i="19"/>
  <c r="BR22" i="19" s="1"/>
  <c r="AZ22" i="19" s="1"/>
  <c r="BQ81" i="9"/>
  <c r="BR81" i="9" s="1"/>
  <c r="D62" i="16"/>
  <c r="E62" i="16" s="1"/>
  <c r="BQ32" i="17"/>
  <c r="BQ17" i="17" s="1"/>
  <c r="BQ47" i="23"/>
  <c r="BR47" i="23" s="1"/>
  <c r="BQ49" i="9"/>
  <c r="BR49" i="9" s="1"/>
  <c r="BQ111" i="19"/>
  <c r="BQ22" i="19" s="1"/>
  <c r="BQ111" i="23"/>
  <c r="BQ22" i="23" s="1"/>
  <c r="D121" i="16"/>
  <c r="E121" i="16" s="1"/>
  <c r="BQ31" i="19"/>
  <c r="AZ31" i="19" s="1"/>
  <c r="D118" i="16" s="1"/>
  <c r="E118" i="16" s="1"/>
  <c r="BQ79" i="19"/>
  <c r="BQ20" i="19" s="1"/>
  <c r="BR20" i="19" s="1"/>
  <c r="AZ20" i="19" s="1"/>
  <c r="BQ64" i="17"/>
  <c r="BR64" i="17" s="1"/>
  <c r="AZ63" i="19"/>
  <c r="D128" i="16" s="1"/>
  <c r="E128" i="16" s="1"/>
  <c r="BQ95" i="19"/>
  <c r="BQ21" i="19" s="1"/>
  <c r="AZ79" i="19"/>
  <c r="D133" i="16" s="1"/>
  <c r="E133" i="16" s="1"/>
  <c r="BP21" i="19"/>
  <c r="BR95" i="19"/>
  <c r="BP20" i="23"/>
  <c r="BP18" i="17"/>
  <c r="D19" i="16"/>
  <c r="E19" i="16" s="1"/>
  <c r="D36" i="16"/>
  <c r="E36" i="16" s="1"/>
  <c r="BQ112" i="17"/>
  <c r="BR112" i="17" s="1"/>
  <c r="AZ31" i="23"/>
  <c r="BP19" i="23"/>
  <c r="BP22" i="9"/>
  <c r="BQ113" i="9"/>
  <c r="BR113" i="9" s="1"/>
  <c r="D72" i="16"/>
  <c r="E72" i="16" s="1"/>
  <c r="BQ79" i="23"/>
  <c r="BQ95" i="23"/>
  <c r="BR95" i="23" s="1"/>
  <c r="AZ65" i="9"/>
  <c r="D16" i="16"/>
  <c r="E16" i="16" s="1"/>
  <c r="BQ48" i="17"/>
  <c r="D17" i="16"/>
  <c r="E17" i="16" s="1"/>
  <c r="D18" i="16"/>
  <c r="E18" i="16" s="1"/>
  <c r="BP22" i="17"/>
  <c r="AZ64" i="17"/>
  <c r="D20" i="16" s="1"/>
  <c r="E20" i="16" s="1"/>
  <c r="D160" i="16"/>
  <c r="E160" i="16" s="1"/>
  <c r="BQ63" i="23"/>
  <c r="BP21" i="23"/>
  <c r="BP20" i="17"/>
  <c r="D26" i="16"/>
  <c r="E26" i="16" s="1"/>
  <c r="BQ80" i="17"/>
  <c r="D149" i="16" l="1"/>
  <c r="E149" i="16" s="1"/>
  <c r="D206" i="16"/>
  <c r="E206" i="16" s="1"/>
  <c r="E205" i="16" s="1"/>
  <c r="D180" i="16"/>
  <c r="E180" i="16" s="1"/>
  <c r="E179" i="16" s="1"/>
  <c r="BQ18" i="19"/>
  <c r="BR18" i="19" s="1"/>
  <c r="AZ18" i="19" s="1"/>
  <c r="AZ47" i="19"/>
  <c r="D123" i="16" s="1"/>
  <c r="E123" i="16" s="1"/>
  <c r="E117" i="16" s="1"/>
  <c r="BP25" i="9"/>
  <c r="AZ145" i="9"/>
  <c r="D81" i="16" s="1"/>
  <c r="E81" i="16" s="1"/>
  <c r="BQ24" i="9"/>
  <c r="BR24" i="9" s="1"/>
  <c r="AZ24" i="9" s="1"/>
  <c r="BR145" i="9"/>
  <c r="BQ23" i="17"/>
  <c r="BR23" i="17" s="1"/>
  <c r="AZ23" i="17" s="1"/>
  <c r="AZ128" i="17"/>
  <c r="D40" i="16" s="1"/>
  <c r="E40" i="16" s="1"/>
  <c r="BQ21" i="18"/>
  <c r="BR21" i="18" s="1"/>
  <c r="AZ21" i="18" s="1"/>
  <c r="AZ95" i="18"/>
  <c r="D107" i="16" s="1"/>
  <c r="E107" i="16" s="1"/>
  <c r="AZ79" i="18"/>
  <c r="D102" i="16" s="1"/>
  <c r="E102" i="16" s="1"/>
  <c r="BR63" i="18"/>
  <c r="AZ63" i="18"/>
  <c r="D97" i="16" s="1"/>
  <c r="E97" i="16" s="1"/>
  <c r="BQ19" i="18"/>
  <c r="BR19" i="18" s="1"/>
  <c r="AZ19" i="18" s="1"/>
  <c r="AZ47" i="18"/>
  <c r="D92" i="16" s="1"/>
  <c r="E92" i="16" s="1"/>
  <c r="BR31" i="18"/>
  <c r="AZ31" i="18"/>
  <c r="D87" i="16" s="1"/>
  <c r="E87" i="16" s="1"/>
  <c r="BQ22" i="18"/>
  <c r="BR22" i="18" s="1"/>
  <c r="AZ22" i="18" s="1"/>
  <c r="AZ111" i="18"/>
  <c r="D112" i="16" s="1"/>
  <c r="E112" i="16" s="1"/>
  <c r="AZ97" i="9"/>
  <c r="D66" i="16" s="1"/>
  <c r="E66" i="16" s="1"/>
  <c r="AZ81" i="9"/>
  <c r="D61" i="16" s="1"/>
  <c r="E61" i="16" s="1"/>
  <c r="AZ33" i="9"/>
  <c r="D46" i="16" s="1"/>
  <c r="E46" i="16" s="1"/>
  <c r="AZ96" i="17"/>
  <c r="D30" i="16" s="1"/>
  <c r="E30" i="16" s="1"/>
  <c r="BP24" i="17"/>
  <c r="BR17" i="17"/>
  <c r="AZ17" i="17" s="1"/>
  <c r="AZ32" i="17"/>
  <c r="D10" i="16" s="1"/>
  <c r="E10" i="16" s="1"/>
  <c r="D56" i="16"/>
  <c r="E56" i="16" s="1"/>
  <c r="BQ21" i="23"/>
  <c r="BR21" i="23" s="1"/>
  <c r="AZ21" i="23" s="1"/>
  <c r="AZ95" i="23"/>
  <c r="D169" i="16" s="1"/>
  <c r="E169" i="16" s="1"/>
  <c r="AZ47" i="23"/>
  <c r="D154" i="16" s="1"/>
  <c r="E154" i="16" s="1"/>
  <c r="BQ20" i="23"/>
  <c r="BR20" i="23" s="1"/>
  <c r="AZ20" i="23" s="1"/>
  <c r="AZ79" i="23"/>
  <c r="D164" i="16" s="1"/>
  <c r="E164" i="16" s="1"/>
  <c r="BR79" i="23"/>
  <c r="BQ17" i="18"/>
  <c r="BR17" i="18" s="1"/>
  <c r="AZ17" i="18" s="1"/>
  <c r="BQ17" i="9"/>
  <c r="BP23" i="18"/>
  <c r="BM35" i="5" s="1"/>
  <c r="BR65" i="9"/>
  <c r="BQ20" i="18"/>
  <c r="BR20" i="18" s="1"/>
  <c r="AZ20" i="18" s="1"/>
  <c r="BR47" i="19"/>
  <c r="BQ18" i="18"/>
  <c r="BR18" i="18" s="1"/>
  <c r="AZ18" i="18" s="1"/>
  <c r="BQ21" i="17"/>
  <c r="BR21" i="17" s="1"/>
  <c r="AZ21" i="17" s="1"/>
  <c r="BQ21" i="9"/>
  <c r="BR21" i="9" s="1"/>
  <c r="AZ21" i="9" s="1"/>
  <c r="BR31" i="23"/>
  <c r="BQ20" i="9"/>
  <c r="BR20" i="9" s="1"/>
  <c r="AZ20" i="9" s="1"/>
  <c r="BR79" i="19"/>
  <c r="BR95" i="18"/>
  <c r="BQ19" i="19"/>
  <c r="BR19" i="19" s="1"/>
  <c r="AZ19" i="19" s="1"/>
  <c r="BQ18" i="23"/>
  <c r="BR18" i="23" s="1"/>
  <c r="AZ18" i="23" s="1"/>
  <c r="BR32" i="17"/>
  <c r="AZ49" i="9"/>
  <c r="D51" i="16" s="1"/>
  <c r="E51" i="16" s="1"/>
  <c r="BQ18" i="9"/>
  <c r="BR18" i="9" s="1"/>
  <c r="AZ18" i="9" s="1"/>
  <c r="BQ19" i="17"/>
  <c r="BR19" i="17" s="1"/>
  <c r="AZ19" i="17" s="1"/>
  <c r="BQ17" i="19"/>
  <c r="BR17" i="19" s="1"/>
  <c r="AZ17" i="19" s="1"/>
  <c r="BR31" i="19"/>
  <c r="BR21" i="19"/>
  <c r="AZ21" i="19" s="1"/>
  <c r="BP23" i="19"/>
  <c r="BQ20" i="17"/>
  <c r="BR20" i="17" s="1"/>
  <c r="AZ20" i="17" s="1"/>
  <c r="AZ80" i="17"/>
  <c r="D25" i="16" s="1"/>
  <c r="E25" i="16" s="1"/>
  <c r="BQ19" i="23"/>
  <c r="BR19" i="23" s="1"/>
  <c r="AZ19" i="23" s="1"/>
  <c r="AZ63" i="23"/>
  <c r="D159" i="16" s="1"/>
  <c r="BQ18" i="17"/>
  <c r="BR18" i="17" s="1"/>
  <c r="AZ18" i="17" s="1"/>
  <c r="AZ48" i="17"/>
  <c r="D15" i="16" s="1"/>
  <c r="E15" i="16" s="1"/>
  <c r="BQ22" i="9"/>
  <c r="AZ113" i="9"/>
  <c r="D71" i="16" s="1"/>
  <c r="E71" i="16" s="1"/>
  <c r="BR80" i="17"/>
  <c r="BP23" i="23"/>
  <c r="BQ22" i="17"/>
  <c r="BR22" i="17" s="1"/>
  <c r="AZ22" i="17" s="1"/>
  <c r="AZ112" i="17"/>
  <c r="D35" i="16" s="1"/>
  <c r="E35" i="16" s="1"/>
  <c r="BR63" i="23"/>
  <c r="BR48" i="17"/>
  <c r="E86" i="16" l="1"/>
  <c r="BR17" i="9"/>
  <c r="AZ17" i="9" s="1"/>
  <c r="BQ25" i="9"/>
  <c r="BO34" i="5" s="1"/>
  <c r="BQ24" i="17"/>
  <c r="BO33" i="5" s="1"/>
  <c r="BQ23" i="18"/>
  <c r="BO35" i="5" s="1"/>
  <c r="BL35" i="5" s="1"/>
  <c r="AZ35" i="5" s="1"/>
  <c r="BR22" i="9"/>
  <c r="AZ22" i="9" s="1"/>
  <c r="BQ23" i="19"/>
  <c r="BO36" i="5" s="1"/>
  <c r="E159" i="16"/>
  <c r="E148" i="16" s="1"/>
  <c r="E45" i="16"/>
  <c r="E9" i="16"/>
  <c r="BQ23" i="23"/>
  <c r="BO37" i="5" s="1"/>
  <c r="BO40" i="5" s="1"/>
  <c r="BM36" i="5"/>
  <c r="BM34" i="5"/>
  <c r="BM33" i="5"/>
  <c r="BM37" i="5"/>
  <c r="BM40" i="5" s="1"/>
  <c r="BR23" i="18" l="1"/>
  <c r="BP5" i="18" s="1"/>
  <c r="BR23" i="19"/>
  <c r="BP5" i="19" s="1"/>
  <c r="BL36" i="5"/>
  <c r="AZ36" i="5" s="1"/>
  <c r="BR25" i="9"/>
  <c r="BL34" i="5"/>
  <c r="AZ34" i="5" s="1"/>
  <c r="BL37" i="5"/>
  <c r="AZ37" i="5" s="1"/>
  <c r="BR23" i="23"/>
  <c r="BP5" i="23" s="1"/>
  <c r="BL33" i="5"/>
  <c r="AZ33" i="5" s="1"/>
  <c r="BR24" i="17"/>
  <c r="BP5" i="17" s="1"/>
  <c r="AZ25" i="9" l="1"/>
  <c r="D45" i="16" s="1"/>
  <c r="BP5" i="9"/>
  <c r="AZ29" i="18"/>
  <c r="AZ29" i="19"/>
  <c r="AZ23" i="18"/>
  <c r="D86" i="16" s="1"/>
  <c r="AZ23" i="19"/>
  <c r="D117" i="16" s="1"/>
  <c r="AZ23" i="23"/>
  <c r="AZ31" i="9"/>
  <c r="BL40" i="5"/>
  <c r="AZ40" i="5" s="1"/>
  <c r="AZ29" i="23"/>
  <c r="AZ24" i="17"/>
  <c r="D9" i="16" s="1"/>
  <c r="AZ30" i="17"/>
  <c r="D148" i="16" l="1"/>
  <c r="D179" i="16"/>
  <c r="D205" i="16"/>
  <c r="AY5" i="5"/>
  <c r="AY5" i="9" s="1"/>
  <c r="Q60" i="5"/>
  <c r="M60" i="5" s="1"/>
  <c r="AS59" i="5" s="1"/>
  <c r="AX5" i="22" l="1"/>
  <c r="AY5" i="18"/>
  <c r="AY5" i="17"/>
  <c r="AY5" i="29"/>
  <c r="AY5" i="28"/>
  <c r="AY5" i="23"/>
  <c r="AY5" i="19"/>
  <c r="AY5" i="7"/>
</calcChain>
</file>

<file path=xl/comments1.xml><?xml version="1.0" encoding="utf-8"?>
<comments xmlns="http://schemas.openxmlformats.org/spreadsheetml/2006/main">
  <authors>
    <author>Mike Stefaniak x5112</author>
  </authors>
  <commentList>
    <comment ref="T25" authorId="0" shapeId="0">
      <text>
        <r>
          <rPr>
            <b/>
            <sz val="8"/>
            <color indexed="81"/>
            <rFont val="Tahoma"/>
            <family val="2"/>
          </rPr>
          <t>Mike Stefaniak:</t>
        </r>
        <r>
          <rPr>
            <sz val="8"/>
            <color indexed="81"/>
            <rFont val="Tahoma"/>
            <family val="2"/>
          </rPr>
          <t xml:space="preserve">
Corrective Action Tab: 
-Unlocked duration field
-2.2 scoring; 
-2.4, 2.5, 2.6, 3.1 &amp; 3.2 “Resp” cell unlock
-Comments changed for 'Resp' &amp; ‘Scored.’
Assigned Named Range: "auditDate"
Notes Tab:
-Corrected locked cell issues 
-Changed pagination, added section #'s</t>
        </r>
      </text>
    </comment>
  </commentList>
</comments>
</file>

<file path=xl/comments10.xml><?xml version="1.0" encoding="utf-8"?>
<comments xmlns="http://schemas.openxmlformats.org/spreadsheetml/2006/main">
  <authors>
    <author>EMomper</author>
    <author>A satisfied Microsoft Office user</author>
  </authors>
  <commentList>
    <comment ref="G3" authorId="0" shapeId="0">
      <text>
        <r>
          <rPr>
            <sz val="8"/>
            <color indexed="81"/>
            <rFont val="Tahoma"/>
            <family val="2"/>
          </rPr>
          <t xml:space="preserve">CLOSURE DURATION:  This sets the general timing of closure dates for all items.
Standard Durations:
YELLOW = 90
RED = 30
</t>
        </r>
      </text>
    </comment>
    <comment ref="B7" authorId="0" shapeId="0">
      <text>
        <r>
          <rPr>
            <sz val="8"/>
            <color indexed="81"/>
            <rFont val="Tahoma"/>
            <family val="2"/>
          </rPr>
          <t>ITEM #:</t>
        </r>
        <r>
          <rPr>
            <b/>
            <sz val="8"/>
            <color indexed="81"/>
            <rFont val="Tahoma"/>
            <family val="2"/>
          </rPr>
          <t xml:space="preserve">
</t>
        </r>
        <r>
          <rPr>
            <sz val="8"/>
            <color indexed="81"/>
            <rFont val="Tahoma"/>
            <family val="2"/>
          </rPr>
          <t>This number references the Section, sub-section and question number and should appear as ( 3.5.9 )</t>
        </r>
      </text>
    </comment>
    <comment ref="C7" authorId="1" shapeId="0">
      <text>
        <r>
          <rPr>
            <sz val="8"/>
            <color indexed="81"/>
            <rFont val="Tahoma"/>
            <family val="2"/>
          </rPr>
          <t>AREA OF CONCERN: 
The item that requires action to improve the supplier to meet Lear's expectations.</t>
        </r>
      </text>
    </comment>
    <comment ref="D7" authorId="1" shapeId="0">
      <text>
        <r>
          <rPr>
            <sz val="8"/>
            <color indexed="81"/>
            <rFont val="Tahoma"/>
            <family val="2"/>
          </rPr>
          <t>PROMISE DATE: The date the supplier says they will have completed the action item.
This date is for the auditor to request the supplier to have the item completed.  This date can be further out or sooner then the TARGET CLOSE DATE.  Please note in the Auditir notes why the request was to request the supplier to set the PROMISE DATE.</t>
        </r>
      </text>
    </comment>
    <comment ref="E7" authorId="1" shapeId="0">
      <text>
        <r>
          <rPr>
            <sz val="8"/>
            <color indexed="81"/>
            <rFont val="Tahoma"/>
            <family val="2"/>
          </rPr>
          <t>TARGET CLOSE DATE: The standard date the supplier should have completed the action item.
If this date id too short or too long for a given item use the PROMISE DATE column to set a new date.</t>
        </r>
      </text>
    </comment>
    <comment ref="F7" authorId="1" shapeId="0">
      <text>
        <r>
          <rPr>
            <sz val="8"/>
            <color indexed="81"/>
            <rFont val="Tahoma"/>
            <family val="2"/>
          </rPr>
          <t>ACTION LEADER: 
The person that leads the team to make the improvements. This should be the supplier.</t>
        </r>
      </text>
    </comment>
    <comment ref="G7" authorId="1" shapeId="0">
      <text>
        <r>
          <rPr>
            <sz val="8"/>
            <color indexed="81"/>
            <rFont val="Tahoma"/>
            <family val="2"/>
          </rPr>
          <t>ACTUALCLOSE DATE: The date the action item was closed TO INCLUDE VALIDATION.
The SQE should validate the action item as being closed and RESOLVED.</t>
        </r>
      </text>
    </comment>
    <comment ref="H7" authorId="1" shapeId="0">
      <text>
        <r>
          <rPr>
            <b/>
            <sz val="8"/>
            <color indexed="81"/>
            <rFont val="Tahoma"/>
            <family val="2"/>
          </rPr>
          <t xml:space="preserve">MONTHLY STATUS HISTORY: </t>
        </r>
        <r>
          <rPr>
            <sz val="8"/>
            <color indexed="81"/>
            <rFont val="Tahoma"/>
            <family val="2"/>
          </rPr>
          <t xml:space="preserve">
The cell is filled once a month based on the status of the Area Of Concern.
</t>
        </r>
        <r>
          <rPr>
            <b/>
            <sz val="8"/>
            <color indexed="81"/>
            <rFont val="Tahoma"/>
            <family val="2"/>
          </rPr>
          <t>COLOR CODE:</t>
        </r>
        <r>
          <rPr>
            <sz val="8"/>
            <color indexed="81"/>
            <rFont val="Tahoma"/>
            <family val="2"/>
          </rPr>
          <t xml:space="preserve">
</t>
        </r>
        <r>
          <rPr>
            <b/>
            <sz val="8"/>
            <color indexed="81"/>
            <rFont val="Tahoma"/>
            <family val="2"/>
          </rPr>
          <t>G</t>
        </r>
        <r>
          <rPr>
            <sz val="8"/>
            <color indexed="81"/>
            <rFont val="Tahoma"/>
            <family val="2"/>
          </rPr>
          <t xml:space="preserve"> = Completed 
</t>
        </r>
        <r>
          <rPr>
            <b/>
            <sz val="8"/>
            <color indexed="81"/>
            <rFont val="Tahoma"/>
            <family val="2"/>
          </rPr>
          <t>Y</t>
        </r>
        <r>
          <rPr>
            <sz val="8"/>
            <color indexed="81"/>
            <rFont val="Tahoma"/>
            <family val="2"/>
          </rPr>
          <t xml:space="preserve"> = Progress.
</t>
        </r>
        <r>
          <rPr>
            <b/>
            <sz val="8"/>
            <color indexed="81"/>
            <rFont val="Tahoma"/>
            <family val="2"/>
          </rPr>
          <t>R</t>
        </r>
        <r>
          <rPr>
            <sz val="8"/>
            <color indexed="81"/>
            <rFont val="Tahoma"/>
            <family val="2"/>
          </rPr>
          <t xml:space="preserve"> = No Progress</t>
        </r>
      </text>
    </comment>
    <comment ref="N7" authorId="1" shapeId="0">
      <text>
        <r>
          <rPr>
            <sz val="8"/>
            <color indexed="81"/>
            <rFont val="Tahoma"/>
            <family val="2"/>
          </rPr>
          <t xml:space="preserve">ACTIONS:  Provide a short description of the actions you are taking to improve the specified area. </t>
        </r>
      </text>
    </comment>
  </commentList>
</comments>
</file>

<file path=xl/comments2.xml><?xml version="1.0" encoding="utf-8"?>
<comments xmlns="http://schemas.openxmlformats.org/spreadsheetml/2006/main">
  <authors>
    <author>EMomper</author>
  </authors>
  <commentList>
    <comment ref="BH15"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H17" authorId="0" shapeId="0">
      <text>
        <r>
          <rPr>
            <b/>
            <sz val="8"/>
            <color indexed="81"/>
            <rFont val="Tahoma"/>
            <family val="2"/>
          </rPr>
          <t>Enter:
Yes or No</t>
        </r>
        <r>
          <rPr>
            <sz val="8"/>
            <color indexed="81"/>
            <rFont val="Tahoma"/>
            <family val="2"/>
          </rPr>
          <t xml:space="preserve">
</t>
        </r>
      </text>
    </comment>
    <comment ref="BH19" authorId="0" shapeId="0">
      <text>
        <r>
          <rPr>
            <b/>
            <sz val="8"/>
            <color indexed="81"/>
            <rFont val="Tahoma"/>
            <family val="2"/>
          </rPr>
          <t>Enter:
Yes or No</t>
        </r>
        <r>
          <rPr>
            <sz val="8"/>
            <color indexed="81"/>
            <rFont val="Tahoma"/>
            <family val="2"/>
          </rPr>
          <t xml:space="preserve">
</t>
        </r>
      </text>
    </comment>
    <comment ref="BH21" authorId="0" shapeId="0">
      <text>
        <r>
          <rPr>
            <b/>
            <sz val="8"/>
            <color indexed="81"/>
            <rFont val="Tahoma"/>
            <family val="2"/>
          </rPr>
          <t>Enter:
Yes or No</t>
        </r>
        <r>
          <rPr>
            <sz val="8"/>
            <color indexed="81"/>
            <rFont val="Tahoma"/>
            <family val="2"/>
          </rPr>
          <t xml:space="preserve">
</t>
        </r>
      </text>
    </comment>
    <comment ref="BH23" authorId="0" shapeId="0">
      <text>
        <r>
          <rPr>
            <b/>
            <sz val="8"/>
            <color indexed="81"/>
            <rFont val="Tahoma"/>
            <family val="2"/>
          </rPr>
          <t>Enter:
Yes or No</t>
        </r>
        <r>
          <rPr>
            <sz val="8"/>
            <color indexed="81"/>
            <rFont val="Tahoma"/>
            <family val="2"/>
          </rPr>
          <t xml:space="preserve">
</t>
        </r>
      </text>
    </comment>
    <comment ref="BH25" authorId="0" shapeId="0">
      <text>
        <r>
          <rPr>
            <b/>
            <sz val="8"/>
            <color indexed="81"/>
            <rFont val="Tahoma"/>
            <family val="2"/>
          </rPr>
          <t>Enter:
Yes or No</t>
        </r>
        <r>
          <rPr>
            <sz val="8"/>
            <color indexed="81"/>
            <rFont val="Tahoma"/>
            <family val="2"/>
          </rPr>
          <t xml:space="preserve">
</t>
        </r>
      </text>
    </comment>
    <comment ref="BH27" authorId="0" shapeId="0">
      <text>
        <r>
          <rPr>
            <b/>
            <sz val="8"/>
            <color indexed="81"/>
            <rFont val="Tahoma"/>
            <family val="2"/>
          </rPr>
          <t>Enter:
Yes or No</t>
        </r>
        <r>
          <rPr>
            <sz val="8"/>
            <color indexed="81"/>
            <rFont val="Tahoma"/>
            <family val="2"/>
          </rPr>
          <t xml:space="preserve">
</t>
        </r>
      </text>
    </comment>
    <comment ref="BH29" authorId="0" shapeId="0">
      <text>
        <r>
          <rPr>
            <b/>
            <sz val="8"/>
            <color indexed="81"/>
            <rFont val="Tahoma"/>
            <family val="2"/>
          </rPr>
          <t>Enter:
Yes or No</t>
        </r>
        <r>
          <rPr>
            <sz val="8"/>
            <color indexed="81"/>
            <rFont val="Tahoma"/>
            <family val="2"/>
          </rPr>
          <t xml:space="preserve">
</t>
        </r>
      </text>
    </comment>
    <comment ref="BH31" authorId="0" shapeId="0">
      <text>
        <r>
          <rPr>
            <b/>
            <sz val="8"/>
            <color indexed="81"/>
            <rFont val="Tahoma"/>
            <family val="2"/>
          </rPr>
          <t>Enter:
Yes or No</t>
        </r>
        <r>
          <rPr>
            <sz val="8"/>
            <color indexed="81"/>
            <rFont val="Tahoma"/>
            <family val="2"/>
          </rPr>
          <t xml:space="preserve">
</t>
        </r>
      </text>
    </comment>
    <comment ref="BH33" authorId="0" shapeId="0">
      <text>
        <r>
          <rPr>
            <b/>
            <sz val="8"/>
            <color indexed="81"/>
            <rFont val="Tahoma"/>
            <family val="2"/>
          </rPr>
          <t>Enter:
Yes or No</t>
        </r>
        <r>
          <rPr>
            <sz val="8"/>
            <color indexed="81"/>
            <rFont val="Tahoma"/>
            <family val="2"/>
          </rPr>
          <t xml:space="preserve">
</t>
        </r>
      </text>
    </comment>
    <comment ref="BH35" authorId="0" shapeId="0">
      <text>
        <r>
          <rPr>
            <b/>
            <sz val="8"/>
            <color indexed="81"/>
            <rFont val="Tahoma"/>
            <family val="2"/>
          </rPr>
          <t>Enter:
Yes or No</t>
        </r>
        <r>
          <rPr>
            <sz val="8"/>
            <color indexed="81"/>
            <rFont val="Tahoma"/>
            <family val="2"/>
          </rPr>
          <t xml:space="preserve">
</t>
        </r>
      </text>
    </comment>
    <comment ref="BH37" authorId="0" shapeId="0">
      <text>
        <r>
          <rPr>
            <b/>
            <sz val="8"/>
            <color indexed="81"/>
            <rFont val="Tahoma"/>
            <family val="2"/>
          </rPr>
          <t>Enter:
Yes or No</t>
        </r>
        <r>
          <rPr>
            <sz val="8"/>
            <color indexed="81"/>
            <rFont val="Tahoma"/>
            <family val="2"/>
          </rPr>
          <t xml:space="preserve">
</t>
        </r>
      </text>
    </comment>
    <comment ref="BH39" authorId="0" shapeId="0">
      <text>
        <r>
          <rPr>
            <b/>
            <sz val="8"/>
            <color indexed="81"/>
            <rFont val="Tahoma"/>
            <family val="2"/>
          </rPr>
          <t>Enter:
Yes or No</t>
        </r>
        <r>
          <rPr>
            <sz val="8"/>
            <color indexed="81"/>
            <rFont val="Tahoma"/>
            <family val="2"/>
          </rPr>
          <t xml:space="preserve">
</t>
        </r>
      </text>
    </comment>
    <comment ref="BH41" authorId="0" shapeId="0">
      <text>
        <r>
          <rPr>
            <b/>
            <sz val="8"/>
            <color indexed="81"/>
            <rFont val="Tahoma"/>
            <family val="2"/>
          </rPr>
          <t>Enter:
Yes or No</t>
        </r>
        <r>
          <rPr>
            <sz val="8"/>
            <color indexed="81"/>
            <rFont val="Tahoma"/>
            <family val="2"/>
          </rPr>
          <t xml:space="preserve">
</t>
        </r>
      </text>
    </comment>
    <comment ref="BH43" authorId="0" shapeId="0">
      <text>
        <r>
          <rPr>
            <b/>
            <sz val="8"/>
            <color indexed="81"/>
            <rFont val="Tahoma"/>
            <family val="2"/>
          </rPr>
          <t>Enter:
Yes or No</t>
        </r>
        <r>
          <rPr>
            <sz val="8"/>
            <color indexed="81"/>
            <rFont val="Tahoma"/>
            <family val="2"/>
          </rPr>
          <t xml:space="preserve">
</t>
        </r>
      </text>
    </comment>
    <comment ref="BH45" authorId="0" shapeId="0">
      <text>
        <r>
          <rPr>
            <b/>
            <sz val="8"/>
            <color indexed="81"/>
            <rFont val="Tahoma"/>
            <family val="2"/>
          </rPr>
          <t>Enter:
Yes or No</t>
        </r>
        <r>
          <rPr>
            <sz val="8"/>
            <color indexed="81"/>
            <rFont val="Tahoma"/>
            <family val="2"/>
          </rPr>
          <t xml:space="preserve">
</t>
        </r>
      </text>
    </comment>
    <comment ref="BH47" authorId="0" shapeId="0">
      <text>
        <r>
          <rPr>
            <b/>
            <sz val="8"/>
            <color indexed="81"/>
            <rFont val="Tahoma"/>
            <family val="2"/>
          </rPr>
          <t>Enter:
Yes or No</t>
        </r>
        <r>
          <rPr>
            <sz val="8"/>
            <color indexed="81"/>
            <rFont val="Tahoma"/>
            <family val="2"/>
          </rPr>
          <t xml:space="preserve">
</t>
        </r>
      </text>
    </comment>
    <comment ref="BH49" authorId="0" shapeId="0">
      <text>
        <r>
          <rPr>
            <b/>
            <sz val="8"/>
            <color indexed="81"/>
            <rFont val="Tahoma"/>
            <family val="2"/>
          </rPr>
          <t>Enter:
Yes or No</t>
        </r>
        <r>
          <rPr>
            <sz val="8"/>
            <color indexed="81"/>
            <rFont val="Tahoma"/>
            <family val="2"/>
          </rPr>
          <t xml:space="preserve">
</t>
        </r>
      </text>
    </comment>
    <comment ref="BH51" authorId="0" shapeId="0">
      <text>
        <r>
          <rPr>
            <b/>
            <sz val="8"/>
            <color indexed="81"/>
            <rFont val="Tahoma"/>
            <family val="2"/>
          </rPr>
          <t>Enter:
Yes or No</t>
        </r>
        <r>
          <rPr>
            <sz val="8"/>
            <color indexed="81"/>
            <rFont val="Tahoma"/>
            <family val="2"/>
          </rPr>
          <t xml:space="preserve">
</t>
        </r>
      </text>
    </comment>
    <comment ref="BH53" authorId="0" shapeId="0">
      <text>
        <r>
          <rPr>
            <b/>
            <sz val="8"/>
            <color indexed="81"/>
            <rFont val="Tahoma"/>
            <family val="2"/>
          </rPr>
          <t>Enter:
Yes or No</t>
        </r>
        <r>
          <rPr>
            <sz val="8"/>
            <color indexed="81"/>
            <rFont val="Tahoma"/>
            <family val="2"/>
          </rPr>
          <t xml:space="preserve">
</t>
        </r>
      </text>
    </comment>
    <comment ref="BH55" authorId="0" shapeId="0">
      <text>
        <r>
          <rPr>
            <b/>
            <sz val="8"/>
            <color indexed="81"/>
            <rFont val="Tahoma"/>
            <family val="2"/>
          </rPr>
          <t>Enter:
Yes or No</t>
        </r>
        <r>
          <rPr>
            <sz val="8"/>
            <color indexed="81"/>
            <rFont val="Tahoma"/>
            <family val="2"/>
          </rPr>
          <t xml:space="preserve">
</t>
        </r>
      </text>
    </comment>
    <comment ref="BH57" authorId="0" shapeId="0">
      <text>
        <r>
          <rPr>
            <b/>
            <sz val="8"/>
            <color indexed="81"/>
            <rFont val="Tahoma"/>
            <family val="2"/>
          </rPr>
          <t>Enter:
Yes or No</t>
        </r>
        <r>
          <rPr>
            <sz val="8"/>
            <color indexed="81"/>
            <rFont val="Tahoma"/>
            <family val="2"/>
          </rPr>
          <t xml:space="preserve">
</t>
        </r>
      </text>
    </comment>
    <comment ref="BH59" authorId="0" shapeId="0">
      <text>
        <r>
          <rPr>
            <b/>
            <sz val="8"/>
            <color indexed="81"/>
            <rFont val="Tahoma"/>
            <family val="2"/>
          </rPr>
          <t>Enter:
Yes or No</t>
        </r>
        <r>
          <rPr>
            <sz val="8"/>
            <color indexed="81"/>
            <rFont val="Tahoma"/>
            <family val="2"/>
          </rPr>
          <t xml:space="preserve">
</t>
        </r>
      </text>
    </comment>
    <comment ref="BH61" authorId="0" shapeId="0">
      <text>
        <r>
          <rPr>
            <b/>
            <sz val="8"/>
            <color indexed="81"/>
            <rFont val="Tahoma"/>
            <family val="2"/>
          </rPr>
          <t>Enter:
Yes or No</t>
        </r>
        <r>
          <rPr>
            <sz val="8"/>
            <color indexed="81"/>
            <rFont val="Tahoma"/>
            <family val="2"/>
          </rPr>
          <t xml:space="preserve">
</t>
        </r>
      </text>
    </comment>
    <comment ref="BH63" authorId="0" shapeId="0">
      <text>
        <r>
          <rPr>
            <b/>
            <sz val="8"/>
            <color indexed="81"/>
            <rFont val="Tahoma"/>
            <family val="2"/>
          </rPr>
          <t>Enter:
Yes or No</t>
        </r>
        <r>
          <rPr>
            <sz val="8"/>
            <color indexed="81"/>
            <rFont val="Tahoma"/>
            <family val="2"/>
          </rPr>
          <t xml:space="preserve">
</t>
        </r>
      </text>
    </comment>
    <comment ref="BH65" authorId="0" shapeId="0">
      <text>
        <r>
          <rPr>
            <b/>
            <sz val="8"/>
            <color indexed="81"/>
            <rFont val="Tahoma"/>
            <family val="2"/>
          </rPr>
          <t>Enter:
Yes or No</t>
        </r>
        <r>
          <rPr>
            <sz val="8"/>
            <color indexed="81"/>
            <rFont val="Tahoma"/>
            <family val="2"/>
          </rPr>
          <t xml:space="preserve">
</t>
        </r>
      </text>
    </comment>
    <comment ref="BH67" authorId="0" shapeId="0">
      <text>
        <r>
          <rPr>
            <b/>
            <sz val="8"/>
            <color indexed="81"/>
            <rFont val="Tahoma"/>
            <family val="2"/>
          </rPr>
          <t>Enter:
Yes or No</t>
        </r>
        <r>
          <rPr>
            <sz val="8"/>
            <color indexed="81"/>
            <rFont val="Tahoma"/>
            <family val="2"/>
          </rPr>
          <t xml:space="preserve">
</t>
        </r>
      </text>
    </comment>
    <comment ref="BH69" authorId="0" shapeId="0">
      <text>
        <r>
          <rPr>
            <b/>
            <sz val="8"/>
            <color indexed="81"/>
            <rFont val="Tahoma"/>
            <family val="2"/>
          </rPr>
          <t>Enter:
Yes or No</t>
        </r>
        <r>
          <rPr>
            <sz val="8"/>
            <color indexed="81"/>
            <rFont val="Tahoma"/>
            <family val="2"/>
          </rPr>
          <t xml:space="preserve">
</t>
        </r>
      </text>
    </comment>
    <comment ref="BH71" authorId="0" shapeId="0">
      <text>
        <r>
          <rPr>
            <b/>
            <sz val="8"/>
            <color indexed="81"/>
            <rFont val="Tahoma"/>
            <family val="2"/>
          </rPr>
          <t>Enter:
Yes or No</t>
        </r>
        <r>
          <rPr>
            <sz val="8"/>
            <color indexed="81"/>
            <rFont val="Tahoma"/>
            <family val="2"/>
          </rPr>
          <t xml:space="preserve">
</t>
        </r>
      </text>
    </comment>
  </commentList>
</comments>
</file>

<file path=xl/comments3.xml><?xml version="1.0" encoding="utf-8"?>
<comments xmlns="http://schemas.openxmlformats.org/spreadsheetml/2006/main">
  <authors>
    <author>EMomper</author>
  </authors>
  <commentList>
    <comment ref="BJ34" authorId="0" shapeId="0">
      <text>
        <r>
          <rPr>
            <b/>
            <sz val="8"/>
            <color indexed="81"/>
            <rFont val="Tahoma"/>
            <family val="2"/>
          </rPr>
          <t>Enter:
Yes or No</t>
        </r>
        <r>
          <rPr>
            <sz val="8"/>
            <color indexed="81"/>
            <rFont val="Tahoma"/>
            <family val="2"/>
          </rPr>
          <t xml:space="preserve">
</t>
        </r>
      </text>
    </comment>
    <comment ref="BJ48"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50" authorId="0" shapeId="0">
      <text>
        <r>
          <rPr>
            <b/>
            <sz val="8"/>
            <color indexed="81"/>
            <rFont val="Tahoma"/>
            <family val="2"/>
          </rPr>
          <t>Enter:
Yes or No</t>
        </r>
        <r>
          <rPr>
            <sz val="8"/>
            <color indexed="81"/>
            <rFont val="Tahoma"/>
            <family val="2"/>
          </rPr>
          <t xml:space="preserve">
</t>
        </r>
      </text>
    </comment>
    <comment ref="BJ64"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66" authorId="0" shapeId="0">
      <text>
        <r>
          <rPr>
            <b/>
            <sz val="8"/>
            <color indexed="81"/>
            <rFont val="Tahoma"/>
            <family val="2"/>
          </rPr>
          <t>Enter:
Yes or No</t>
        </r>
        <r>
          <rPr>
            <sz val="8"/>
            <color indexed="81"/>
            <rFont val="Tahoma"/>
            <family val="2"/>
          </rPr>
          <t xml:space="preserve">
</t>
        </r>
      </text>
    </comment>
    <comment ref="BJ80"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82" authorId="0" shapeId="0">
      <text>
        <r>
          <rPr>
            <b/>
            <sz val="8"/>
            <color indexed="81"/>
            <rFont val="Tahoma"/>
            <family val="2"/>
          </rPr>
          <t>Enter:
Yes or No</t>
        </r>
        <r>
          <rPr>
            <sz val="8"/>
            <color indexed="81"/>
            <rFont val="Tahoma"/>
            <family val="2"/>
          </rPr>
          <t xml:space="preserve">
</t>
        </r>
      </text>
    </comment>
    <comment ref="BJ96"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98" authorId="0" shapeId="0">
      <text>
        <r>
          <rPr>
            <b/>
            <sz val="8"/>
            <color indexed="81"/>
            <rFont val="Tahoma"/>
            <family val="2"/>
          </rPr>
          <t>Enter:
Yes or No</t>
        </r>
        <r>
          <rPr>
            <sz val="8"/>
            <color indexed="81"/>
            <rFont val="Tahoma"/>
            <family val="2"/>
          </rPr>
          <t xml:space="preserve">
</t>
        </r>
      </text>
    </comment>
    <comment ref="BJ112"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114" authorId="0" shapeId="0">
      <text>
        <r>
          <rPr>
            <b/>
            <sz val="8"/>
            <color indexed="81"/>
            <rFont val="Tahoma"/>
            <family val="2"/>
          </rPr>
          <t>Enter:
Yes or No</t>
        </r>
        <r>
          <rPr>
            <sz val="8"/>
            <color indexed="81"/>
            <rFont val="Tahoma"/>
            <family val="2"/>
          </rPr>
          <t xml:space="preserve">
</t>
        </r>
      </text>
    </comment>
    <comment ref="BJ128"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130" authorId="0" shapeId="0">
      <text>
        <r>
          <rPr>
            <b/>
            <sz val="8"/>
            <color indexed="81"/>
            <rFont val="Tahoma"/>
            <family val="2"/>
          </rPr>
          <t>Enter:
Yes or No</t>
        </r>
        <r>
          <rPr>
            <sz val="8"/>
            <color indexed="81"/>
            <rFont val="Tahoma"/>
            <family val="2"/>
          </rPr>
          <t xml:space="preserve">
</t>
        </r>
      </text>
    </comment>
  </commentList>
</comments>
</file>

<file path=xl/comments4.xml><?xml version="1.0" encoding="utf-8"?>
<comments xmlns="http://schemas.openxmlformats.org/spreadsheetml/2006/main">
  <authors>
    <author>EMomper</author>
  </authors>
  <commentList>
    <comment ref="BJ35" authorId="0" shapeId="0">
      <text>
        <r>
          <rPr>
            <b/>
            <sz val="8"/>
            <color indexed="81"/>
            <rFont val="Tahoma"/>
            <family val="2"/>
          </rPr>
          <t>Enter:
Yes or No</t>
        </r>
        <r>
          <rPr>
            <sz val="8"/>
            <color indexed="81"/>
            <rFont val="Tahoma"/>
            <family val="2"/>
          </rPr>
          <t xml:space="preserve">
</t>
        </r>
      </text>
    </comment>
    <comment ref="BJ49"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51" authorId="0" shapeId="0">
      <text>
        <r>
          <rPr>
            <b/>
            <sz val="8"/>
            <color indexed="81"/>
            <rFont val="Tahoma"/>
            <family val="2"/>
          </rPr>
          <t>Enter:
Yes or No</t>
        </r>
        <r>
          <rPr>
            <sz val="8"/>
            <color indexed="81"/>
            <rFont val="Tahoma"/>
            <family val="2"/>
          </rPr>
          <t xml:space="preserve">
</t>
        </r>
      </text>
    </comment>
    <comment ref="BJ65"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67" authorId="0" shapeId="0">
      <text>
        <r>
          <rPr>
            <b/>
            <sz val="8"/>
            <color indexed="81"/>
            <rFont val="Tahoma"/>
            <family val="2"/>
          </rPr>
          <t>Enter:
Yes or No</t>
        </r>
        <r>
          <rPr>
            <sz val="8"/>
            <color indexed="81"/>
            <rFont val="Tahoma"/>
            <family val="2"/>
          </rPr>
          <t xml:space="preserve">
</t>
        </r>
      </text>
    </comment>
    <comment ref="BJ81"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83" authorId="0" shapeId="0">
      <text>
        <r>
          <rPr>
            <b/>
            <sz val="8"/>
            <color indexed="81"/>
            <rFont val="Tahoma"/>
            <family val="2"/>
          </rPr>
          <t>Enter:
Yes or No</t>
        </r>
        <r>
          <rPr>
            <sz val="8"/>
            <color indexed="81"/>
            <rFont val="Tahoma"/>
            <family val="2"/>
          </rPr>
          <t xml:space="preserve">
</t>
        </r>
      </text>
    </comment>
    <comment ref="BJ97"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99" authorId="0" shapeId="0">
      <text>
        <r>
          <rPr>
            <b/>
            <sz val="8"/>
            <color indexed="81"/>
            <rFont val="Tahoma"/>
            <family val="2"/>
          </rPr>
          <t>Enter:
Yes or No</t>
        </r>
        <r>
          <rPr>
            <sz val="8"/>
            <color indexed="81"/>
            <rFont val="Tahoma"/>
            <family val="2"/>
          </rPr>
          <t xml:space="preserve">
</t>
        </r>
      </text>
    </comment>
    <comment ref="BJ113"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115" authorId="0" shapeId="0">
      <text>
        <r>
          <rPr>
            <b/>
            <sz val="8"/>
            <color indexed="81"/>
            <rFont val="Tahoma"/>
            <family val="2"/>
          </rPr>
          <t>Enter:
Yes or No</t>
        </r>
        <r>
          <rPr>
            <sz val="8"/>
            <color indexed="81"/>
            <rFont val="Tahoma"/>
            <family val="2"/>
          </rPr>
          <t xml:space="preserve">
</t>
        </r>
      </text>
    </comment>
    <comment ref="BJ129"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131" authorId="0" shapeId="0">
      <text>
        <r>
          <rPr>
            <b/>
            <sz val="8"/>
            <color indexed="81"/>
            <rFont val="Tahoma"/>
            <family val="2"/>
          </rPr>
          <t>Enter:
Yes or No</t>
        </r>
        <r>
          <rPr>
            <sz val="8"/>
            <color indexed="81"/>
            <rFont val="Tahoma"/>
            <family val="2"/>
          </rPr>
          <t xml:space="preserve">
</t>
        </r>
      </text>
    </comment>
    <comment ref="BJ145"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147" authorId="0" shapeId="0">
      <text>
        <r>
          <rPr>
            <b/>
            <sz val="8"/>
            <color indexed="81"/>
            <rFont val="Tahoma"/>
            <family val="2"/>
          </rPr>
          <t>Enter:
Yes or No</t>
        </r>
        <r>
          <rPr>
            <sz val="8"/>
            <color indexed="81"/>
            <rFont val="Tahoma"/>
            <family val="2"/>
          </rPr>
          <t xml:space="preserve">
</t>
        </r>
      </text>
    </comment>
  </commentList>
</comments>
</file>

<file path=xl/comments5.xml><?xml version="1.0" encoding="utf-8"?>
<comments xmlns="http://schemas.openxmlformats.org/spreadsheetml/2006/main">
  <authors>
    <author>EMomper</author>
  </authors>
  <commentList>
    <comment ref="BJ31"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33" authorId="0" shapeId="0">
      <text>
        <r>
          <rPr>
            <b/>
            <sz val="8"/>
            <color indexed="81"/>
            <rFont val="Tahoma"/>
            <family val="2"/>
          </rPr>
          <t>Enter:
Yes or No</t>
        </r>
        <r>
          <rPr>
            <sz val="8"/>
            <color indexed="81"/>
            <rFont val="Tahoma"/>
            <family val="2"/>
          </rPr>
          <t xml:space="preserve">
</t>
        </r>
      </text>
    </comment>
    <comment ref="BJ47"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49" authorId="0" shapeId="0">
      <text>
        <r>
          <rPr>
            <b/>
            <sz val="8"/>
            <color indexed="81"/>
            <rFont val="Tahoma"/>
            <family val="2"/>
          </rPr>
          <t>Enter:
Yes or No</t>
        </r>
        <r>
          <rPr>
            <sz val="8"/>
            <color indexed="81"/>
            <rFont val="Tahoma"/>
            <family val="2"/>
          </rPr>
          <t xml:space="preserve">
</t>
        </r>
      </text>
    </comment>
    <comment ref="BJ63"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65" authorId="0" shapeId="0">
      <text>
        <r>
          <rPr>
            <b/>
            <sz val="8"/>
            <color indexed="81"/>
            <rFont val="Tahoma"/>
            <family val="2"/>
          </rPr>
          <t>Enter:
Yes or No</t>
        </r>
        <r>
          <rPr>
            <sz val="8"/>
            <color indexed="81"/>
            <rFont val="Tahoma"/>
            <family val="2"/>
          </rPr>
          <t xml:space="preserve">
</t>
        </r>
      </text>
    </comment>
    <comment ref="BJ79"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81" authorId="0" shapeId="0">
      <text>
        <r>
          <rPr>
            <b/>
            <sz val="8"/>
            <color indexed="81"/>
            <rFont val="Tahoma"/>
            <family val="2"/>
          </rPr>
          <t>Enter:
Yes or No</t>
        </r>
        <r>
          <rPr>
            <sz val="8"/>
            <color indexed="81"/>
            <rFont val="Tahoma"/>
            <family val="2"/>
          </rPr>
          <t xml:space="preserve">
</t>
        </r>
      </text>
    </comment>
    <comment ref="BJ95"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97" authorId="0" shapeId="0">
      <text>
        <r>
          <rPr>
            <b/>
            <sz val="8"/>
            <color indexed="81"/>
            <rFont val="Tahoma"/>
            <family val="2"/>
          </rPr>
          <t>Enter:
Yes or No</t>
        </r>
        <r>
          <rPr>
            <sz val="8"/>
            <color indexed="81"/>
            <rFont val="Tahoma"/>
            <family val="2"/>
          </rPr>
          <t xml:space="preserve">
</t>
        </r>
      </text>
    </comment>
    <comment ref="BJ111"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113" authorId="0" shapeId="0">
      <text>
        <r>
          <rPr>
            <b/>
            <sz val="8"/>
            <color indexed="81"/>
            <rFont val="Tahoma"/>
            <family val="2"/>
          </rPr>
          <t>Enter:
Yes or No</t>
        </r>
        <r>
          <rPr>
            <sz val="8"/>
            <color indexed="81"/>
            <rFont val="Tahoma"/>
            <family val="2"/>
          </rPr>
          <t xml:space="preserve">
</t>
        </r>
      </text>
    </comment>
  </commentList>
</comments>
</file>

<file path=xl/comments6.xml><?xml version="1.0" encoding="utf-8"?>
<comments xmlns="http://schemas.openxmlformats.org/spreadsheetml/2006/main">
  <authors>
    <author>EMomper</author>
  </authors>
  <commentList>
    <comment ref="BJ31"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33" authorId="0" shapeId="0">
      <text>
        <r>
          <rPr>
            <b/>
            <sz val="8"/>
            <color indexed="81"/>
            <rFont val="Tahoma"/>
            <family val="2"/>
          </rPr>
          <t>Enter:
Yes or No</t>
        </r>
        <r>
          <rPr>
            <sz val="8"/>
            <color indexed="81"/>
            <rFont val="Tahoma"/>
            <family val="2"/>
          </rPr>
          <t xml:space="preserve">
</t>
        </r>
      </text>
    </comment>
    <comment ref="BJ47"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49" authorId="0" shapeId="0">
      <text>
        <r>
          <rPr>
            <b/>
            <sz val="8"/>
            <color indexed="81"/>
            <rFont val="Tahoma"/>
            <family val="2"/>
          </rPr>
          <t>Enter:
Yes or No</t>
        </r>
        <r>
          <rPr>
            <sz val="8"/>
            <color indexed="81"/>
            <rFont val="Tahoma"/>
            <family val="2"/>
          </rPr>
          <t xml:space="preserve">
</t>
        </r>
      </text>
    </comment>
    <comment ref="BJ63"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65" authorId="0" shapeId="0">
      <text>
        <r>
          <rPr>
            <b/>
            <sz val="8"/>
            <color indexed="81"/>
            <rFont val="Tahoma"/>
            <family val="2"/>
          </rPr>
          <t>Enter:
Yes or No</t>
        </r>
        <r>
          <rPr>
            <sz val="8"/>
            <color indexed="81"/>
            <rFont val="Tahoma"/>
            <family val="2"/>
          </rPr>
          <t xml:space="preserve">
</t>
        </r>
      </text>
    </comment>
    <comment ref="BJ79"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81" authorId="0" shapeId="0">
      <text>
        <r>
          <rPr>
            <b/>
            <sz val="8"/>
            <color indexed="81"/>
            <rFont val="Tahoma"/>
            <family val="2"/>
          </rPr>
          <t>Enter:
Yes or No</t>
        </r>
        <r>
          <rPr>
            <sz val="8"/>
            <color indexed="81"/>
            <rFont val="Tahoma"/>
            <family val="2"/>
          </rPr>
          <t xml:space="preserve">
</t>
        </r>
      </text>
    </comment>
    <comment ref="BJ95"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97" authorId="0" shapeId="0">
      <text>
        <r>
          <rPr>
            <b/>
            <sz val="8"/>
            <color indexed="81"/>
            <rFont val="Tahoma"/>
            <family val="2"/>
          </rPr>
          <t>Enter:
Yes or No</t>
        </r>
        <r>
          <rPr>
            <sz val="8"/>
            <color indexed="81"/>
            <rFont val="Tahoma"/>
            <family val="2"/>
          </rPr>
          <t xml:space="preserve">
</t>
        </r>
      </text>
    </comment>
    <comment ref="BJ111"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113" authorId="0" shapeId="0">
      <text>
        <r>
          <rPr>
            <b/>
            <sz val="8"/>
            <color indexed="81"/>
            <rFont val="Tahoma"/>
            <family val="2"/>
          </rPr>
          <t>Enter:
Yes or No</t>
        </r>
        <r>
          <rPr>
            <sz val="8"/>
            <color indexed="81"/>
            <rFont val="Tahoma"/>
            <family val="2"/>
          </rPr>
          <t xml:space="preserve">
</t>
        </r>
      </text>
    </comment>
  </commentList>
</comments>
</file>

<file path=xl/comments7.xml><?xml version="1.0" encoding="utf-8"?>
<comments xmlns="http://schemas.openxmlformats.org/spreadsheetml/2006/main">
  <authors>
    <author>EMomper</author>
  </authors>
  <commentList>
    <comment ref="BJ31"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33" authorId="0" shapeId="0">
      <text>
        <r>
          <rPr>
            <b/>
            <sz val="8"/>
            <color indexed="81"/>
            <rFont val="Tahoma"/>
            <family val="2"/>
          </rPr>
          <t>Enter:
Yes or No</t>
        </r>
        <r>
          <rPr>
            <sz val="8"/>
            <color indexed="81"/>
            <rFont val="Tahoma"/>
            <family val="2"/>
          </rPr>
          <t xml:space="preserve">
</t>
        </r>
      </text>
    </comment>
    <comment ref="BJ47"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49" authorId="0" shapeId="0">
      <text>
        <r>
          <rPr>
            <b/>
            <sz val="8"/>
            <color indexed="81"/>
            <rFont val="Tahoma"/>
            <family val="2"/>
          </rPr>
          <t>Enter:
Yes or No</t>
        </r>
        <r>
          <rPr>
            <sz val="8"/>
            <color indexed="81"/>
            <rFont val="Tahoma"/>
            <family val="2"/>
          </rPr>
          <t xml:space="preserve">
</t>
        </r>
      </text>
    </comment>
    <comment ref="BJ63"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65" authorId="0" shapeId="0">
      <text>
        <r>
          <rPr>
            <b/>
            <sz val="8"/>
            <color indexed="81"/>
            <rFont val="Tahoma"/>
            <family val="2"/>
          </rPr>
          <t>Enter:
Yes or No</t>
        </r>
        <r>
          <rPr>
            <sz val="8"/>
            <color indexed="81"/>
            <rFont val="Tahoma"/>
            <family val="2"/>
          </rPr>
          <t xml:space="preserve">
</t>
        </r>
      </text>
    </comment>
    <comment ref="BJ79"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81" authorId="0" shapeId="0">
      <text>
        <r>
          <rPr>
            <b/>
            <sz val="8"/>
            <color indexed="81"/>
            <rFont val="Tahoma"/>
            <family val="2"/>
          </rPr>
          <t>Enter:
Yes or No</t>
        </r>
        <r>
          <rPr>
            <sz val="8"/>
            <color indexed="81"/>
            <rFont val="Tahoma"/>
            <family val="2"/>
          </rPr>
          <t xml:space="preserve">
</t>
        </r>
      </text>
    </comment>
    <comment ref="BJ95"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97" authorId="0" shapeId="0">
      <text>
        <r>
          <rPr>
            <b/>
            <sz val="8"/>
            <color indexed="81"/>
            <rFont val="Tahoma"/>
            <family val="2"/>
          </rPr>
          <t>Enter:
Yes or No</t>
        </r>
        <r>
          <rPr>
            <sz val="8"/>
            <color indexed="81"/>
            <rFont val="Tahoma"/>
            <family val="2"/>
          </rPr>
          <t xml:space="preserve">
</t>
        </r>
      </text>
    </comment>
    <comment ref="BJ111"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113" authorId="0" shapeId="0">
      <text>
        <r>
          <rPr>
            <b/>
            <sz val="8"/>
            <color indexed="81"/>
            <rFont val="Tahoma"/>
            <family val="2"/>
          </rPr>
          <t>Enter:
Yes or No</t>
        </r>
        <r>
          <rPr>
            <sz val="8"/>
            <color indexed="81"/>
            <rFont val="Tahoma"/>
            <family val="2"/>
          </rPr>
          <t xml:space="preserve">
</t>
        </r>
      </text>
    </comment>
  </commentList>
</comments>
</file>

<file path=xl/comments8.xml><?xml version="1.0" encoding="utf-8"?>
<comments xmlns="http://schemas.openxmlformats.org/spreadsheetml/2006/main">
  <authors>
    <author>EMomper</author>
  </authors>
  <commentList>
    <comment ref="BJ31"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33" authorId="0" shapeId="0">
      <text>
        <r>
          <rPr>
            <b/>
            <sz val="8"/>
            <color indexed="81"/>
            <rFont val="Tahoma"/>
            <family val="2"/>
          </rPr>
          <t>Enter:
Yes or No</t>
        </r>
        <r>
          <rPr>
            <sz val="8"/>
            <color indexed="81"/>
            <rFont val="Tahoma"/>
            <family val="2"/>
          </rPr>
          <t xml:space="preserve">
</t>
        </r>
      </text>
    </comment>
    <comment ref="BJ47"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49" authorId="0" shapeId="0">
      <text>
        <r>
          <rPr>
            <b/>
            <sz val="8"/>
            <color indexed="81"/>
            <rFont val="Tahoma"/>
            <family val="2"/>
          </rPr>
          <t>Enter:
Yes or No</t>
        </r>
        <r>
          <rPr>
            <sz val="8"/>
            <color indexed="81"/>
            <rFont val="Tahoma"/>
            <family val="2"/>
          </rPr>
          <t xml:space="preserve">
</t>
        </r>
      </text>
    </comment>
    <comment ref="BJ63"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65" authorId="0" shapeId="0">
      <text>
        <r>
          <rPr>
            <b/>
            <sz val="8"/>
            <color indexed="81"/>
            <rFont val="Tahoma"/>
            <family val="2"/>
          </rPr>
          <t>Enter:
Yes or No</t>
        </r>
        <r>
          <rPr>
            <sz val="8"/>
            <color indexed="81"/>
            <rFont val="Tahoma"/>
            <family val="2"/>
          </rPr>
          <t xml:space="preserve">
</t>
        </r>
      </text>
    </comment>
    <comment ref="BJ79"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81" authorId="0" shapeId="0">
      <text>
        <r>
          <rPr>
            <b/>
            <sz val="8"/>
            <color indexed="81"/>
            <rFont val="Tahoma"/>
            <family val="2"/>
          </rPr>
          <t>Enter:
Yes or No</t>
        </r>
        <r>
          <rPr>
            <sz val="8"/>
            <color indexed="81"/>
            <rFont val="Tahoma"/>
            <family val="2"/>
          </rPr>
          <t xml:space="preserve">
</t>
        </r>
      </text>
    </comment>
    <comment ref="BJ95"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97" authorId="0" shapeId="0">
      <text>
        <r>
          <rPr>
            <b/>
            <sz val="8"/>
            <color indexed="81"/>
            <rFont val="Tahoma"/>
            <family val="2"/>
          </rPr>
          <t>Enter:
Yes or No</t>
        </r>
        <r>
          <rPr>
            <sz val="8"/>
            <color indexed="81"/>
            <rFont val="Tahoma"/>
            <family val="2"/>
          </rPr>
          <t xml:space="preserve">
</t>
        </r>
      </text>
    </comment>
    <comment ref="BJ111"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113" authorId="0" shapeId="0">
      <text>
        <r>
          <rPr>
            <b/>
            <sz val="8"/>
            <color indexed="81"/>
            <rFont val="Tahoma"/>
            <family val="2"/>
          </rPr>
          <t>Enter:
Yes or No</t>
        </r>
        <r>
          <rPr>
            <sz val="8"/>
            <color indexed="81"/>
            <rFont val="Tahoma"/>
            <family val="2"/>
          </rPr>
          <t xml:space="preserve">
</t>
        </r>
      </text>
    </comment>
  </commentList>
</comments>
</file>

<file path=xl/comments9.xml><?xml version="1.0" encoding="utf-8"?>
<comments xmlns="http://schemas.openxmlformats.org/spreadsheetml/2006/main">
  <authors>
    <author>EMomper</author>
  </authors>
  <commentList>
    <comment ref="BJ31"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33" authorId="0" shapeId="0">
      <text>
        <r>
          <rPr>
            <b/>
            <sz val="8"/>
            <color indexed="81"/>
            <rFont val="Tahoma"/>
            <family val="2"/>
          </rPr>
          <t>Enter:
Yes or No</t>
        </r>
        <r>
          <rPr>
            <sz val="8"/>
            <color indexed="81"/>
            <rFont val="Tahoma"/>
            <family val="2"/>
          </rPr>
          <t xml:space="preserve">
</t>
        </r>
      </text>
    </comment>
    <comment ref="BJ47"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49" authorId="0" shapeId="0">
      <text>
        <r>
          <rPr>
            <b/>
            <sz val="8"/>
            <color indexed="81"/>
            <rFont val="Tahoma"/>
            <family val="2"/>
          </rPr>
          <t>Enter:
Yes or No</t>
        </r>
        <r>
          <rPr>
            <sz val="8"/>
            <color indexed="81"/>
            <rFont val="Tahoma"/>
            <family val="2"/>
          </rPr>
          <t xml:space="preserve">
</t>
        </r>
      </text>
    </comment>
    <comment ref="BJ63"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65" authorId="0" shapeId="0">
      <text>
        <r>
          <rPr>
            <b/>
            <sz val="8"/>
            <color indexed="81"/>
            <rFont val="Tahoma"/>
            <family val="2"/>
          </rPr>
          <t>Enter:
Yes or No</t>
        </r>
        <r>
          <rPr>
            <sz val="8"/>
            <color indexed="81"/>
            <rFont val="Tahoma"/>
            <family val="2"/>
          </rPr>
          <t xml:space="preserve">
</t>
        </r>
      </text>
    </comment>
    <comment ref="BJ79"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81" authorId="0" shapeId="0">
      <text>
        <r>
          <rPr>
            <b/>
            <sz val="8"/>
            <color indexed="81"/>
            <rFont val="Tahoma"/>
            <family val="2"/>
          </rPr>
          <t>Enter:
Yes or No</t>
        </r>
        <r>
          <rPr>
            <sz val="8"/>
            <color indexed="81"/>
            <rFont val="Tahoma"/>
            <family val="2"/>
          </rPr>
          <t xml:space="preserve">
</t>
        </r>
      </text>
    </comment>
    <comment ref="BJ95"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97" authorId="0" shapeId="0">
      <text>
        <r>
          <rPr>
            <b/>
            <sz val="8"/>
            <color indexed="81"/>
            <rFont val="Tahoma"/>
            <family val="2"/>
          </rPr>
          <t>Enter:
Yes or No</t>
        </r>
        <r>
          <rPr>
            <sz val="8"/>
            <color indexed="81"/>
            <rFont val="Tahoma"/>
            <family val="2"/>
          </rPr>
          <t xml:space="preserve">
</t>
        </r>
      </text>
    </comment>
    <comment ref="BJ111" authorId="0" shapeId="0">
      <text>
        <r>
          <rPr>
            <sz val="8"/>
            <color indexed="81"/>
            <rFont val="Tahoma"/>
            <family val="2"/>
          </rPr>
          <t xml:space="preserve">To unlock the section for scoring place a yes in the box below. Then place an "x" in the appropriate box below the Audit Type you wish to have the system checked.
</t>
        </r>
      </text>
    </comment>
    <comment ref="BJ113" authorId="0" shapeId="0">
      <text>
        <r>
          <rPr>
            <b/>
            <sz val="8"/>
            <color indexed="81"/>
            <rFont val="Tahoma"/>
            <family val="2"/>
          </rPr>
          <t>Enter:
Yes or No</t>
        </r>
        <r>
          <rPr>
            <sz val="8"/>
            <color indexed="81"/>
            <rFont val="Tahoma"/>
            <family val="2"/>
          </rPr>
          <t xml:space="preserve">
</t>
        </r>
      </text>
    </comment>
  </commentList>
</comments>
</file>

<file path=xl/sharedStrings.xml><?xml version="1.0" encoding="utf-8"?>
<sst xmlns="http://schemas.openxmlformats.org/spreadsheetml/2006/main" count="2170" uniqueCount="578">
  <si>
    <t>Quality</t>
  </si>
  <si>
    <t>Data Collection Systems</t>
  </si>
  <si>
    <t>Rework System</t>
  </si>
  <si>
    <t>Sub-Supplier Management</t>
  </si>
  <si>
    <r>
      <t xml:space="preserve">The supplier is able to provide documented </t>
    </r>
    <r>
      <rPr>
        <b/>
        <u/>
        <sz val="10"/>
        <rFont val="Tahoma"/>
        <family val="2"/>
      </rPr>
      <t>Evidence</t>
    </r>
    <r>
      <rPr>
        <sz val="10"/>
        <rFont val="Tahoma"/>
        <family val="2"/>
      </rPr>
      <t xml:space="preserve"> of the system.</t>
    </r>
  </si>
  <si>
    <t>a.</t>
  </si>
  <si>
    <t>b.</t>
  </si>
  <si>
    <t>c.</t>
  </si>
  <si>
    <t>d.</t>
  </si>
  <si>
    <t>e.</t>
  </si>
  <si>
    <r>
      <t xml:space="preserve">The supplier is able to </t>
    </r>
    <r>
      <rPr>
        <b/>
        <u/>
        <sz val="10"/>
        <rFont val="Tahoma"/>
        <family val="2"/>
      </rPr>
      <t>Measure</t>
    </r>
    <r>
      <rPr>
        <sz val="10"/>
        <rFont val="Tahoma"/>
        <family val="2"/>
      </rPr>
      <t xml:space="preserve"> their system to ensure it is meeting their objectives.</t>
    </r>
  </si>
  <si>
    <t>QUALITY</t>
  </si>
  <si>
    <t>QUALITY SUMMARY</t>
  </si>
  <si>
    <t>(Y/N)</t>
  </si>
  <si>
    <t>Percent</t>
  </si>
  <si>
    <t>Continuous Improvement</t>
  </si>
  <si>
    <t>Totals</t>
  </si>
  <si>
    <t>x</t>
  </si>
  <si>
    <t>Authorized Use Only</t>
  </si>
  <si>
    <t xml:space="preserve"> </t>
  </si>
  <si>
    <t>Sub-Section</t>
  </si>
  <si>
    <t>Plant Size (Sq. Ft.)</t>
  </si>
  <si>
    <t>Revision History</t>
  </si>
  <si>
    <t>Rev</t>
  </si>
  <si>
    <t>Date</t>
  </si>
  <si>
    <t>Changes</t>
  </si>
  <si>
    <t>Modified by</t>
  </si>
  <si>
    <t>E Momper</t>
  </si>
  <si>
    <t>Supplier</t>
  </si>
  <si>
    <t>Location</t>
  </si>
  <si>
    <t>Y</t>
  </si>
  <si>
    <t>TARGET CLOSE DATE</t>
  </si>
  <si>
    <t>ACTUAL CLOSE DATE</t>
  </si>
  <si>
    <t>Oldest</t>
  </si>
  <si>
    <t>Most Recent</t>
  </si>
  <si>
    <t>Representative</t>
  </si>
  <si>
    <t xml:space="preserve">Minor revisions to text or minor modifications to format should only require a 0.1 increase to the revision level.  </t>
  </si>
  <si>
    <t>-</t>
  </si>
  <si>
    <t>Sub-Section Score</t>
  </si>
  <si>
    <t xml:space="preserve">Revision Level </t>
  </si>
  <si>
    <t>Sub-Section 1</t>
  </si>
  <si>
    <t>Sub-Section 2</t>
  </si>
  <si>
    <t>Sub-Section 3</t>
  </si>
  <si>
    <t>Sub-Section 4</t>
  </si>
  <si>
    <t>Sub-Section 5</t>
  </si>
  <si>
    <t>Sub-Section 6</t>
  </si>
  <si>
    <t>Overall Score</t>
  </si>
  <si>
    <t>Blank Category</t>
  </si>
  <si>
    <t>Audit Categories</t>
  </si>
  <si>
    <t>Check those certificates the supplier has obtained.</t>
  </si>
  <si>
    <t>X</t>
  </si>
  <si>
    <t>SCORE</t>
  </si>
  <si>
    <t>E-Mail Address</t>
  </si>
  <si>
    <t>Phone Number</t>
  </si>
  <si>
    <t>PLANT INFORMATION</t>
  </si>
  <si>
    <t>ISO 14001</t>
  </si>
  <si>
    <t>SUPPLIER AUDIT</t>
  </si>
  <si>
    <t>AUDIT DATE</t>
  </si>
  <si>
    <t>Plant Manager</t>
  </si>
  <si>
    <t>After Hours</t>
  </si>
  <si>
    <t>Total Annual Sales</t>
  </si>
  <si>
    <t>Automotive Annual Sales</t>
  </si>
  <si>
    <t>% of Business W/Lear</t>
  </si>
  <si>
    <t>Lear Plants Supplied</t>
  </si>
  <si>
    <t>Contract Expiration Date</t>
  </si>
  <si>
    <t>Plant Capacity Utilized</t>
  </si>
  <si>
    <t>Quality Manager</t>
  </si>
  <si>
    <t>Services Provided</t>
  </si>
  <si>
    <t>CONTACT INFORMATION</t>
  </si>
  <si>
    <t>CERTIFICATE INFORMATION</t>
  </si>
  <si>
    <t>AUDIT INFORMATION</t>
  </si>
  <si>
    <t>Supplier Name</t>
  </si>
  <si>
    <t>Address</t>
  </si>
  <si>
    <t>City</t>
  </si>
  <si>
    <t>State</t>
  </si>
  <si>
    <t>Zip</t>
  </si>
  <si>
    <t>Pre-Source</t>
  </si>
  <si>
    <t>Audit Date</t>
  </si>
  <si>
    <t>Score</t>
  </si>
  <si>
    <t>Last Audit</t>
  </si>
  <si>
    <t>Other</t>
  </si>
  <si>
    <t>Auditor</t>
  </si>
  <si>
    <t>Current Audit</t>
  </si>
  <si>
    <t>AUDIT SUMMARY</t>
  </si>
  <si>
    <t>Item</t>
  </si>
  <si>
    <t>Actual</t>
  </si>
  <si>
    <t>Possible</t>
  </si>
  <si>
    <t>CORRECTIVE ACTIONS</t>
  </si>
  <si>
    <t>Corrective actions required?</t>
  </si>
  <si>
    <t>Yes</t>
  </si>
  <si>
    <t>No</t>
  </si>
  <si>
    <t>Date corrective actions are to be completed</t>
  </si>
  <si>
    <t>Supplier Representative Signature</t>
  </si>
  <si>
    <t>ISO 9001</t>
  </si>
  <si>
    <t>1.</t>
  </si>
  <si>
    <t>2.</t>
  </si>
  <si>
    <t>3.</t>
  </si>
  <si>
    <t>4.</t>
  </si>
  <si>
    <t>5.</t>
  </si>
  <si>
    <t>6.</t>
  </si>
  <si>
    <t>7.</t>
  </si>
  <si>
    <t>8.</t>
  </si>
  <si>
    <t>MANAGEMENT</t>
  </si>
  <si>
    <t>9.</t>
  </si>
  <si>
    <t>10.</t>
  </si>
  <si>
    <t>SCORING WORKSHEET</t>
  </si>
  <si>
    <t>SECTION</t>
  </si>
  <si>
    <t>ITEM</t>
  </si>
  <si>
    <t>Materials</t>
  </si>
  <si>
    <t>Production</t>
  </si>
  <si>
    <t>Management</t>
  </si>
  <si>
    <t>MANAGEMENT SUMMARY</t>
  </si>
  <si>
    <t>Metric System</t>
  </si>
  <si>
    <t>Organization Structure</t>
  </si>
  <si>
    <t>PRODUCTION SUMMARY</t>
  </si>
  <si>
    <t>PRODUCTION</t>
  </si>
  <si>
    <t>Variation Reduction</t>
  </si>
  <si>
    <t>Training</t>
  </si>
  <si>
    <t>MATERIALS</t>
  </si>
  <si>
    <t>MATERIALS SUMMARY</t>
  </si>
  <si>
    <t>Change Control</t>
  </si>
  <si>
    <t>Schedule &amp; Capacity Planning</t>
  </si>
  <si>
    <t>Labeling Practices</t>
  </si>
  <si>
    <t>Inventory Management</t>
  </si>
  <si>
    <t>Current Revision Level :</t>
  </si>
  <si>
    <t>Revision Level Changes</t>
  </si>
  <si>
    <t xml:space="preserve">Major changes to text and format require a new revision level increase. </t>
  </si>
  <si>
    <t>Collects data on Key measurables.</t>
  </si>
  <si>
    <t>Plant management formally reviews on a regular basis.</t>
  </si>
  <si>
    <t>Plant management uses Key measurables to drive improvement.</t>
  </si>
  <si>
    <t>Roles and responsibilities for key individuals.</t>
  </si>
  <si>
    <t>Review hiring plans if key positions are open.</t>
  </si>
  <si>
    <t>Process provides regular review of data.</t>
  </si>
  <si>
    <t>Process requires reaction plans to the data.</t>
  </si>
  <si>
    <t>Provides method for validation from customer on design approval of rework.</t>
  </si>
  <si>
    <t>Data is collected on type and frequency of rework.</t>
  </si>
  <si>
    <t>Reworked product is rechecked with in-process inspection and testing methods.</t>
  </si>
  <si>
    <t>Proactive method for determining where E.P. is required on new processes. (i.e. PFMEA)</t>
  </si>
  <si>
    <t>Supplier expertise exists to design and implement needed error-proofing.</t>
  </si>
  <si>
    <t>Track and measure supplier performance.</t>
  </si>
  <si>
    <t>Tool for assessing supplier system capability.</t>
  </si>
  <si>
    <t>Ongoing measurement and review of customer performance.</t>
  </si>
  <si>
    <t>Provides for 24 hour response to issues.</t>
  </si>
  <si>
    <t>Containment System</t>
  </si>
  <si>
    <t>Requires work instructions and operator training.</t>
  </si>
  <si>
    <t>Inspection criteria or boundary samples are established.</t>
  </si>
  <si>
    <t>Data is collected and fed back to production to react.</t>
  </si>
  <si>
    <t>Programs Supported</t>
  </si>
  <si>
    <t xml:space="preserve">Every ten minor revision increments should cause the revision to increase to the next full number and be resent to all necessary </t>
  </si>
  <si>
    <t>personnel.</t>
  </si>
  <si>
    <t>Does the Supplier have Manufacturing, Industrial and Quality Engineers available?</t>
  </si>
  <si>
    <t>Is the Supplier primarily a Tier 1 Supplier?</t>
  </si>
  <si>
    <t>Is the Supplier EDI capable?</t>
  </si>
  <si>
    <t>Question &amp; Answers</t>
  </si>
  <si>
    <t>Export Credit</t>
  </si>
  <si>
    <t>Process Planning</t>
  </si>
  <si>
    <t>Place the number of the selected Audit category in the box on the right.</t>
  </si>
  <si>
    <t>Type of Audit</t>
  </si>
  <si>
    <t>Closed loop system to verify Training has taken place.</t>
  </si>
  <si>
    <t>Process Control</t>
  </si>
  <si>
    <t>System of Review at Management level.</t>
  </si>
  <si>
    <t>Short term and Long term Capacity planning. (i.e. Short term &lt; 2 wks, Long term monthly)</t>
  </si>
  <si>
    <t>( Y / N )</t>
  </si>
  <si>
    <t>Instructions</t>
  </si>
  <si>
    <t>Does the Supplier ship product through another facility before shipping to Lear?</t>
  </si>
  <si>
    <t>Traceability &amp; Lot Control</t>
  </si>
  <si>
    <t>Adding additional Documentation.</t>
  </si>
  <si>
    <t>N</t>
  </si>
  <si>
    <t xml:space="preserve">Evidence </t>
  </si>
  <si>
    <t>Adequate, Deployed &amp; Measure</t>
  </si>
  <si>
    <t>11.</t>
  </si>
  <si>
    <t>12.</t>
  </si>
  <si>
    <t>13.</t>
  </si>
  <si>
    <t>14.</t>
  </si>
  <si>
    <t>15.</t>
  </si>
  <si>
    <t>Navigation Buttons</t>
  </si>
  <si>
    <t>Corrected formula and formatting errors, and added Auditor Summary.</t>
  </si>
  <si>
    <t>Added additional documentation, and "Print Audit" button.</t>
  </si>
  <si>
    <t>Full</t>
  </si>
  <si>
    <t>Added new Audit Type and corrected formula error on Evidence questions for (N).</t>
  </si>
  <si>
    <t>Operator training and instructions are required.</t>
  </si>
  <si>
    <t>Organizational chart, reporting responsibilities.</t>
  </si>
  <si>
    <t>Union Affiliation</t>
  </si>
  <si>
    <t>Current Yearly SRS Score</t>
  </si>
  <si>
    <t>Engineering</t>
  </si>
  <si>
    <t>ENGINEERING</t>
  </si>
  <si>
    <t>Lean Manufacturing</t>
  </si>
  <si>
    <t xml:space="preserve">Value added Process mapping. </t>
  </si>
  <si>
    <t>Standardized work</t>
  </si>
  <si>
    <t>One Piece Flow with minimal Work In Process.</t>
  </si>
  <si>
    <t>ENGINEERING SUMMARY</t>
  </si>
  <si>
    <t>Added Engineering Section and modified the Auditor Notes section to spell check.</t>
  </si>
  <si>
    <t>Auditor Notes</t>
  </si>
  <si>
    <t>Evidence</t>
  </si>
  <si>
    <t>Adequate</t>
  </si>
  <si>
    <t>Deployed</t>
  </si>
  <si>
    <t>Measured</t>
  </si>
  <si>
    <t>AREA OF CONCERN</t>
  </si>
  <si>
    <t>1. MANAGEMENT</t>
  </si>
  <si>
    <t>SCORED</t>
  </si>
  <si>
    <t>MONTHLY STATUS HISTORY</t>
  </si>
  <si>
    <t>2. QUALITY</t>
  </si>
  <si>
    <t>3. PRODUCTION</t>
  </si>
  <si>
    <t>4. MATERIALS</t>
  </si>
  <si>
    <t>5. ENGINEERING</t>
  </si>
  <si>
    <t>Corrected formula error and updated Corrective Actions Page.</t>
  </si>
  <si>
    <t>TS 16949 preliminary additions made to audit.</t>
  </si>
  <si>
    <t>Country</t>
  </si>
  <si>
    <t>Supplier Code</t>
  </si>
  <si>
    <t>No. of Hourly Employees</t>
  </si>
  <si>
    <t>ITEM #</t>
  </si>
  <si>
    <t>Customer Satisfaction</t>
  </si>
  <si>
    <t>SUPPLIER BUSINESS PROCESS DESCRIPTIONS</t>
  </si>
  <si>
    <t>PROCESS</t>
  </si>
  <si>
    <t>INPUTS</t>
  </si>
  <si>
    <t>OUTPUTS</t>
  </si>
  <si>
    <t>PERFORMANCE INDICATORS</t>
  </si>
  <si>
    <t>TARGET ESTABLISHED?</t>
  </si>
  <si>
    <t>MEETING TARGET?
 (Yes / No)</t>
  </si>
  <si>
    <t>IF NOT MEETING TARGET, ARE ACTION PLANS AVAILABLE?
(Provide a short definition &amp; attach evidence)</t>
  </si>
  <si>
    <t>Is the Supplier's annual labor turnover rate at 5% or below?</t>
  </si>
  <si>
    <t xml:space="preserve">A process to Communicate to Customers and Suppliers. </t>
  </si>
  <si>
    <t>Final TS 16949 changes made with minor grammar corrections.</t>
  </si>
  <si>
    <t>Key Metric Communication</t>
  </si>
  <si>
    <t>Automatically established prior to and during new product launch or major process change.</t>
  </si>
  <si>
    <t>1st Piece Inspection process.</t>
  </si>
  <si>
    <t>12 Month RPPM's</t>
  </si>
  <si>
    <t>Environmental Management</t>
  </si>
  <si>
    <t>Process on how internal and external data is collected.</t>
  </si>
  <si>
    <t>\</t>
  </si>
  <si>
    <t>Unlock</t>
  </si>
  <si>
    <t>Audit Types</t>
  </si>
  <si>
    <t>Current Audit Type Selected:</t>
  </si>
  <si>
    <t>Current Audit Type :</t>
  </si>
  <si>
    <t>WBE</t>
  </si>
  <si>
    <t>MBE</t>
  </si>
  <si>
    <t>CAMSC</t>
  </si>
  <si>
    <t>International Certificates</t>
  </si>
  <si>
    <t>C-TPAT</t>
  </si>
  <si>
    <t>Visit</t>
  </si>
  <si>
    <t>Error corrections in formulas and Updated Documentation.</t>
  </si>
  <si>
    <t>for additional information and frequently asked questions.</t>
  </si>
  <si>
    <t>16.</t>
  </si>
  <si>
    <t>17.</t>
  </si>
  <si>
    <t>18.</t>
  </si>
  <si>
    <t>19.</t>
  </si>
  <si>
    <t>20.</t>
  </si>
  <si>
    <t>Does the Supplier maintain a clean work environment at the facility?</t>
  </si>
  <si>
    <t>Is the Supplier in compliance with IMDS reporting?</t>
  </si>
  <si>
    <t>Are Material Data Safety Sheets (MSDS) available?</t>
  </si>
  <si>
    <t>Is the Supplier in compliance with Lear's Code of Business Conduct and Ethics?</t>
  </si>
  <si>
    <t>The facility has a current emergency plan with documented training.</t>
  </si>
  <si>
    <t>The supplier has a documented system for completing IMDS reporting.</t>
  </si>
  <si>
    <t>The supplier is aware of their customer's (OEM) environmental requirements.</t>
  </si>
  <si>
    <t>Supplier provides environmental and hazardous materials transportation training.</t>
  </si>
  <si>
    <t>The supplier has a documented Training request process.</t>
  </si>
  <si>
    <t>A current production schedule is available.</t>
  </si>
  <si>
    <t>Loss Prevention</t>
  </si>
  <si>
    <t>The Supplier has a smoking policy that clearly marks "No Smoking" zones.</t>
  </si>
  <si>
    <t>Labels identifying the chemical are affixed to all containers in storage and in use.</t>
  </si>
  <si>
    <t>Hot work permit program that applies to maintenance work outside designated maintenance areas.</t>
  </si>
  <si>
    <t>Does the Supplier adhere to all security procedures required by the Customs-Trade Partnership Against Terrorism (C-TPAT)?</t>
  </si>
  <si>
    <t>Does the Supplier insure wood packaging conforms to new international standards?</t>
  </si>
  <si>
    <t>Loss Prevention added, additional errors and formulas were corrected.</t>
  </si>
  <si>
    <t>North America Diversity Certificates</t>
  </si>
  <si>
    <t>Example: Revision level 1.7 is modified to add an additional System to Management the new revision level should be 2.0.</t>
  </si>
  <si>
    <t>Yellow</t>
  </si>
  <si>
    <t>Red</t>
  </si>
  <si>
    <t>Auditor Phone</t>
  </si>
  <si>
    <t>Auditor E-Mail</t>
  </si>
  <si>
    <t>Rev. Date</t>
  </si>
  <si>
    <t>Closure Duration</t>
  </si>
  <si>
    <t>C.I. Audit</t>
  </si>
  <si>
    <t>Full Systems Audit</t>
  </si>
  <si>
    <t>My Portal</t>
  </si>
  <si>
    <t>for additional information, to request an audit or to review past and current audits.</t>
  </si>
  <si>
    <t>RESP.</t>
  </si>
  <si>
    <t>C Suhr</t>
  </si>
  <si>
    <t>Corrected conditional formating and scores, modified Corrective Actions to show Auditor Notes</t>
  </si>
  <si>
    <t>Corrected Closure Duration to reflect requirements on Introduction tab.</t>
  </si>
  <si>
    <t>T. Kalafut</t>
  </si>
  <si>
    <t>Corrected Notes page to allow general notes cell access.</t>
  </si>
  <si>
    <t>T.Kalafut &amp; M.S.</t>
  </si>
  <si>
    <t>Font of supplier name and date concatanate on Audit Notes tab.</t>
  </si>
  <si>
    <t>Has the Supplier been placed on Quality controlled shipping in the last year?</t>
  </si>
  <si>
    <t>1.1  -Metric System</t>
  </si>
  <si>
    <t>1.2  -Key Metric Communication</t>
  </si>
  <si>
    <t>1.3  -Organization Structure</t>
  </si>
  <si>
    <t>1.4  -Change Control</t>
  </si>
  <si>
    <t>1.5  -Environmental Management</t>
  </si>
  <si>
    <t>1.6  -Loss Prevention</t>
  </si>
  <si>
    <t>2.1  -Data Collection Systems</t>
  </si>
  <si>
    <t>2.2  -Rework System</t>
  </si>
  <si>
    <t>2.4  -Sub-Supplier Management</t>
  </si>
  <si>
    <t>2.5  -Customer Satisfaction</t>
  </si>
  <si>
    <t>2.6  -Containment System</t>
  </si>
  <si>
    <t>3.1  -Process Control</t>
  </si>
  <si>
    <t>3.4  -Training</t>
  </si>
  <si>
    <t>4.1  -Schedule &amp; Capacity Planning</t>
  </si>
  <si>
    <t>4.2  -Traceability &amp; Lot Control</t>
  </si>
  <si>
    <t>4.3  -Labeling Practices</t>
  </si>
  <si>
    <t>4.4  -Inventory Management</t>
  </si>
  <si>
    <t>5.1  -Process Planning</t>
  </si>
  <si>
    <t>5.2  -Variation Reduction</t>
  </si>
  <si>
    <t>5.3  -Lean Manufacturing</t>
  </si>
  <si>
    <t>Written instructions for proper use of Error Proofing devices.</t>
  </si>
  <si>
    <t>Periodic and documented verification of Error Proofing effectiveness (using 'Red' parts).</t>
  </si>
  <si>
    <t>Disciplined Problem Solving</t>
  </si>
  <si>
    <t>All customer quality complaints/returns are documented with root cause analysis and correction.</t>
  </si>
  <si>
    <t>Internal issues are addressed with structured problem solving and correction process.</t>
  </si>
  <si>
    <t>Analysis strives to identify 'true' root cause (5-why or more).</t>
  </si>
  <si>
    <t>Corrective actions address the 'true' root cause.</t>
  </si>
  <si>
    <t>Supplier has a Preventative Maintenance (PM) Schedule that is current.</t>
  </si>
  <si>
    <t>Completion of maintenance records are up-to-date.</t>
  </si>
  <si>
    <t>Critical spare parts are identified for equipment, tools, etc.</t>
  </si>
  <si>
    <t>Has the supplier completed the MMOG self-assessment?</t>
  </si>
  <si>
    <t>Does the Supplier monitor and maintain a Diverse Spend of 6% or more from minority sub-suppliers?</t>
  </si>
  <si>
    <t>Does the Supplier produce products for Lear which have any safety (FMVSS) requirements?</t>
  </si>
  <si>
    <t>Does the Supplier supply any products which are shipped directly to Lear's customer? 
(i.e., Trade Sale Products)</t>
  </si>
  <si>
    <t>Supplier has defined Key Performance Indicators KPIs. (I.e. Customer Satisfaction, RPPM, OTD, etc..)</t>
  </si>
  <si>
    <t>Aggressive targets set for KPIs.</t>
  </si>
  <si>
    <t>Section:</t>
  </si>
  <si>
    <t>Documented customer approval for rework, repair, reprocessing, etc.</t>
  </si>
  <si>
    <t>Action Plans documented to improve poor performing suppliers.</t>
  </si>
  <si>
    <t>"Temporary and Extra-ordinary controls to guarantee Zero Defects received at customer during launch"</t>
  </si>
  <si>
    <t>Workforce employees are trained and 'Certified' prior to performing operations.</t>
  </si>
  <si>
    <t>Sub-supplier lot codes are recorded.</t>
  </si>
  <si>
    <t>Containers are properly labeled (incoming, WIP, &amp; Finished Goods).</t>
  </si>
  <si>
    <t>System with Controls to protect against Mislabel. (i.e. Point Of Use labeling system).</t>
  </si>
  <si>
    <t>Non-conforming or material 'on hold' are clearly identified.</t>
  </si>
  <si>
    <t>FIFO used for incoming, WIP, and outgoing material.</t>
  </si>
  <si>
    <t>PFMEA's, Control Plans, and Lessons Learned used in planning controls for new processes.</t>
  </si>
  <si>
    <t>DFMEA utilized if design responsible.</t>
  </si>
  <si>
    <t>APQP or similar methodology used to guide/evaluate product and process development.</t>
  </si>
  <si>
    <t>Production approval package (PPAP) has complete information.</t>
  </si>
  <si>
    <t>Operators are involved in developing improvements.</t>
  </si>
  <si>
    <t>No. of Automotive Customers</t>
  </si>
  <si>
    <t>2.3  -Error Proofing Strategy &amp; Validation</t>
  </si>
  <si>
    <t>3.3  -Disciplined Problem Solving</t>
  </si>
  <si>
    <t>IMPROVEMENT ACTIONS</t>
  </si>
  <si>
    <t>Error Proofing devices can NOT be turned off or reset by production operators.</t>
  </si>
  <si>
    <t>Preventive actions to avoid reoccurence are implemented &amp; documented.</t>
  </si>
  <si>
    <t>Plans exist to handle significant fluctuations (up and down) in customer schedule.</t>
  </si>
  <si>
    <t>Formal method of tracking product lots through process from raw material through shipping.</t>
  </si>
  <si>
    <t>Record Retention duration is met for traceability information.</t>
  </si>
  <si>
    <t>Records are stored in (backed up to) an off-site location.</t>
  </si>
  <si>
    <t>Designated secured locations for quarantine material (e.g., hold, rework, non-conforming)</t>
  </si>
  <si>
    <t>Preventive Maintenance</t>
  </si>
  <si>
    <t>Supplier is building 'Predictive' Maintenance Plan.</t>
  </si>
  <si>
    <t>3.5  -Preventive Maintenance</t>
  </si>
  <si>
    <t>Formal pro-active problem solving activities. (i.e. Red X, Six Sigma, Kaizen, etc…)</t>
  </si>
  <si>
    <t>Any method focusing on data collection and pro-active quality/efficiency improvements.</t>
  </si>
  <si>
    <t>Self-Assessment</t>
  </si>
  <si>
    <t>-Fill out and score each tab; Cover Page, Q&amp;A, Management, Quality, Production, Materials, Engineering, and Auditor Notes.</t>
  </si>
  <si>
    <t>-Add descriptive comments in the 'Auditor Notes' tab explaining how the supplier meets the criteria for that specific category.</t>
  </si>
  <si>
    <t>-Return the completed audit document prior to the deadline to the Lear Team.</t>
  </si>
  <si>
    <t>-Lear expects an objective rating for each category.  The intention of a 'self-audit' is to provide an accurate assessment, not just a 100% score.</t>
  </si>
  <si>
    <r>
      <t xml:space="preserve">Upon Lear request for a Supplier to perform a </t>
    </r>
    <r>
      <rPr>
        <b/>
        <sz val="8"/>
        <color rgb="FF000000"/>
        <rFont val="Tahoma"/>
        <family val="2"/>
      </rPr>
      <t>Self-Assessment,</t>
    </r>
    <r>
      <rPr>
        <sz val="8"/>
        <color rgb="FF000000"/>
        <rFont val="Tahoma"/>
        <family val="2"/>
      </rPr>
      <t xml:space="preserve"> the Supplier shall;  </t>
    </r>
  </si>
  <si>
    <t>Measurement Capabilities</t>
  </si>
  <si>
    <t>Full dimensional analysis can be contracted.</t>
  </si>
  <si>
    <t>In-house capabilities to measure all critical dimensions and process control parameters.</t>
  </si>
  <si>
    <t>Gauge calibration up to date and R&amp;R acceptable.</t>
  </si>
  <si>
    <r>
      <t xml:space="preserve">The supplier's system is fully </t>
    </r>
    <r>
      <rPr>
        <b/>
        <u/>
        <sz val="10"/>
        <rFont val="Tahoma"/>
        <family val="2"/>
      </rPr>
      <t>Deployed</t>
    </r>
    <r>
      <rPr>
        <sz val="10"/>
        <rFont val="Tahoma"/>
        <family val="2"/>
      </rPr>
      <t xml:space="preserve"> through out the facility.</t>
    </r>
  </si>
  <si>
    <r>
      <t xml:space="preserve">The supplier's system is </t>
    </r>
    <r>
      <rPr>
        <b/>
        <u/>
        <sz val="10"/>
        <rFont val="Tahoma"/>
        <family val="2"/>
      </rPr>
      <t>Adequate:</t>
    </r>
    <r>
      <rPr>
        <sz val="10"/>
        <rFont val="Tahoma"/>
        <family val="2"/>
      </rPr>
      <t xml:space="preserve"> </t>
    </r>
  </si>
  <si>
    <r>
      <t xml:space="preserve">The supplier's system is </t>
    </r>
    <r>
      <rPr>
        <b/>
        <u/>
        <sz val="10"/>
        <rFont val="Tahoma"/>
        <family val="2"/>
      </rPr>
      <t>Adequate:</t>
    </r>
  </si>
  <si>
    <t>5.4  -Measurement Capabilities</t>
  </si>
  <si>
    <t>Process Set-Up sheets, Boundary samples, and Work Instructions posted near work cells.</t>
  </si>
  <si>
    <t>Internal audits performed on regular basis (e.g., Layered Audits).</t>
  </si>
  <si>
    <t>Inspection, Layouts, and functional testing are conducted per the Control Plans.</t>
  </si>
  <si>
    <t>Has the supplier reviewed information at www.lear.com &gt; Supplier Information &gt; Web Guides?</t>
  </si>
  <si>
    <t>Rating</t>
  </si>
  <si>
    <t>Flammable materials stored in approved grounded storage cabinets. Max one day supply on floor.</t>
  </si>
  <si>
    <t>Supplier has 'Contingency Plans' to resume production after different catastrophe scenarios.</t>
  </si>
  <si>
    <t>Lacking</t>
  </si>
  <si>
    <t>Good</t>
  </si>
  <si>
    <t>Average</t>
  </si>
  <si>
    <t>= N/A (not applicable)</t>
  </si>
  <si>
    <t>Manufacturing Metrics</t>
  </si>
  <si>
    <t>The supplier should have a mechanism to communicate Key Performance Indicators (KPI)</t>
  </si>
  <si>
    <t>and issues to all levels of the organization.</t>
  </si>
  <si>
    <t>On-time' completion of maintenance is documented &amp; measured.</t>
  </si>
  <si>
    <t>Provides for monitoring of launch readiness. (i.e. PPAP, Run-at-Rate, Containment Plan)</t>
  </si>
  <si>
    <t>Provides for customer notification and approval prior to implementation (see PPAP Section 3).</t>
  </si>
  <si>
    <t>Change notification and approval requirements communicated to sub-suppliers.</t>
  </si>
  <si>
    <t>3.2  -Manufacturing Metrics</t>
  </si>
  <si>
    <t>Necessary final customer requirements communicated to sub-suppliers.</t>
  </si>
  <si>
    <t>Conflict Minerals and other information communicated to customer per requirements.</t>
  </si>
  <si>
    <t>Visual systems showing critical metrics for each processing area.</t>
  </si>
  <si>
    <t>Cycle counts performed periodically.</t>
  </si>
  <si>
    <t>MMOG utilized to assess/improve materials systems.</t>
  </si>
  <si>
    <t>Product SAFETY related characteristics are identified and controlled.</t>
  </si>
  <si>
    <t>ISO 26262 requirements are identified and met.</t>
  </si>
  <si>
    <t>Organized materials storage areas (5-S).</t>
  </si>
  <si>
    <t>Designated places for all Materials, Tools, and Equipment. (i.e. 5-S program)</t>
  </si>
  <si>
    <t>Product Integrity</t>
  </si>
  <si>
    <t>5.5  -Product Integrity</t>
  </si>
  <si>
    <t>A ‘Product Safety Representative’ has been designated if required by Lear's Customer.</t>
  </si>
  <si>
    <t>Workforce is aware of safety related characteristics and the associated controls.</t>
  </si>
  <si>
    <t>Consolidated section 3.3 into 2.3 and added Sections 3.3, 5.4 &amp; 5.5.  Added 'Adequate' descriptors.</t>
  </si>
  <si>
    <t>T.Kalafut</t>
  </si>
  <si>
    <t xml:space="preserve">Corrected formula for 5.5.2 rating on Corrective Actions sheet' read across to all similar macros. </t>
  </si>
  <si>
    <t xml:space="preserve">Numerous Cosmetic &amp; Formula Corrections (see cell comments). Added content to Intro tab. </t>
  </si>
  <si>
    <t>IATF 16949</t>
  </si>
  <si>
    <t>IATF 16949 Conformance</t>
  </si>
  <si>
    <t>VDA 6.3</t>
  </si>
  <si>
    <t>IATF Conformance</t>
  </si>
  <si>
    <r>
      <t xml:space="preserve">Audit Categories  </t>
    </r>
    <r>
      <rPr>
        <b/>
        <sz val="9"/>
        <rFont val="Tahoma"/>
        <family val="2"/>
      </rPr>
      <t>(Based on IATF-16949)</t>
    </r>
  </si>
  <si>
    <t>GAMS #</t>
  </si>
  <si>
    <t>Lear Auditor Signature</t>
  </si>
  <si>
    <t>KPIs are posted for employee awarness &amp; review.</t>
  </si>
  <si>
    <t>Provides for internal tracking, review, approval, and communication of changes.</t>
  </si>
  <si>
    <t>Prevents the unintended use of obsolete documents; and retention requirements identified.</t>
  </si>
  <si>
    <t>Provides for proper validation of change BEFORE implementation.</t>
  </si>
  <si>
    <t>System to monitor system performance across time. (i.e. control charts, SPC, etc…)</t>
  </si>
  <si>
    <t>Metrics are posted so operators can easily see results/status (Green, Yellow, Red).</t>
  </si>
  <si>
    <t>Evidence of ongoing review of critical metrics, including but not limited to; OEE, Efficiency,</t>
  </si>
  <si>
    <t>Quality, Safety, Delivery, etc…</t>
  </si>
  <si>
    <t>Safety related product characteristics are identified on drawings, FMEAs, and control plans.</t>
  </si>
  <si>
    <t>Existing arrangements for performance testing at accredited laboratories (i.e., ISO 17025)</t>
  </si>
  <si>
    <r>
      <t xml:space="preserve">Note: Mandatory action items for supplier to correct should be in </t>
    </r>
    <r>
      <rPr>
        <b/>
        <i/>
        <sz val="10"/>
        <rFont val="Tahoma"/>
        <family val="2"/>
      </rPr>
      <t>bold</t>
    </r>
    <r>
      <rPr>
        <i/>
        <sz val="10"/>
        <rFont val="Tahoma"/>
        <family val="2"/>
      </rPr>
      <t xml:space="preserve"> text on this 'Auditor Notes' worksheet.</t>
    </r>
  </si>
  <si>
    <t>For suppliers who do not have resources available to support the implementation of a IATF-16949 registered quality system, Lear requires the supplier to document at least the following business processes: Sales, Development, Manufacturing, Quality, and Delivery.    The intent is to ensure critical functions strive to meet the intent IATF-16949 and/or ISO 9001.  The process approach should be used to define the inputs, outputs, and performance indicators (metrics) for each critical process.</t>
  </si>
  <si>
    <t>Error Proofing Implementation</t>
  </si>
  <si>
    <t>Customer Specific Requirements identified and satisfied.</t>
  </si>
  <si>
    <t>Formal means of elevating and involving appropriate people in issue resolution.</t>
  </si>
  <si>
    <t xml:space="preserve">Suppliers to Lear Corporation are required to implement a quality system using the process approach as defined in IATF-16949 and ISO 9001.  Lear Corporation recognizes ISO 9001:2015 as the first step toward implementing adequate systems and is required for suppliers that manufacture parts, or provide a service that ends up in the final vehicle assembly.                                   </t>
  </si>
  <si>
    <t>ISO9001: 2001 changed to ISO9001: 2015 on last tab.</t>
  </si>
  <si>
    <t>GAMS#</t>
  </si>
  <si>
    <t>Is the Supplier in compliance with CONFLICT MINERAL reporting?</t>
  </si>
  <si>
    <t>Updated references to GAMS and 'IATF' (from PAMS and TS-16949), 2.5.2e added.</t>
  </si>
  <si>
    <r>
      <t xml:space="preserve">Evidence of a documented process for </t>
    </r>
    <r>
      <rPr>
        <b/>
        <sz val="10"/>
        <color theme="1"/>
        <rFont val="Arial"/>
        <family val="2"/>
      </rPr>
      <t>Continual Improvement</t>
    </r>
    <r>
      <rPr>
        <sz val="10"/>
        <color theme="1"/>
        <rFont val="Arial"/>
        <family val="2"/>
      </rPr>
      <t xml:space="preserve"> has been incorporated in the organizations QMS (10.3.1)</t>
    </r>
  </si>
  <si>
    <r>
      <t xml:space="preserve">Evidence of a documented process for </t>
    </r>
    <r>
      <rPr>
        <b/>
        <sz val="10"/>
        <color theme="1"/>
        <rFont val="Arial"/>
        <family val="2"/>
      </rPr>
      <t>Error proofing</t>
    </r>
    <r>
      <rPr>
        <sz val="10"/>
        <color theme="1"/>
        <rFont val="Arial"/>
        <family val="2"/>
      </rPr>
      <t xml:space="preserve"> application and control has been incorporated within the organizations QMS (10.2.4).</t>
    </r>
  </si>
  <si>
    <r>
      <t xml:space="preserve">Evidence of a documented process </t>
    </r>
    <r>
      <rPr>
        <b/>
        <sz val="10"/>
        <color theme="1"/>
        <rFont val="Arial"/>
        <family val="2"/>
      </rPr>
      <t>Problem solving</t>
    </r>
    <r>
      <rPr>
        <sz val="10"/>
        <color theme="1"/>
        <rFont val="Arial"/>
        <family val="2"/>
      </rPr>
      <t xml:space="preserve"> has been incorporated within the organizations QMS (10.2.3).</t>
    </r>
  </si>
  <si>
    <r>
      <t xml:space="preserve">Evidence of a documented process for </t>
    </r>
    <r>
      <rPr>
        <b/>
        <sz val="10"/>
        <color theme="1"/>
        <rFont val="Arial"/>
        <family val="2"/>
      </rPr>
      <t>Internal Audit Program</t>
    </r>
    <r>
      <rPr>
        <sz val="10"/>
        <color theme="1"/>
        <rFont val="Arial"/>
        <family val="2"/>
      </rPr>
      <t xml:space="preserve"> in the organizations QMS and it follows a risk based approach for the entire organization and has been updated to consider new specific requirements. (9.2.2.1)</t>
    </r>
  </si>
  <si>
    <r>
      <t xml:space="preserve">Evidence that a documented process for </t>
    </r>
    <r>
      <rPr>
        <b/>
        <sz val="10"/>
        <color theme="1"/>
        <rFont val="Arial"/>
        <family val="2"/>
      </rPr>
      <t>Nonconforming product disposition</t>
    </r>
    <r>
      <rPr>
        <sz val="10"/>
        <color theme="1"/>
        <rFont val="Arial"/>
        <family val="2"/>
      </rPr>
      <t xml:space="preserve"> has been incorporated into the organizations QMS (8.7.1.7).</t>
    </r>
  </si>
  <si>
    <r>
      <t xml:space="preserve">Evidence of a documented process </t>
    </r>
    <r>
      <rPr>
        <b/>
        <sz val="10"/>
        <color theme="1"/>
        <rFont val="Arial"/>
        <family val="2"/>
      </rPr>
      <t>control of repaired product</t>
    </r>
    <r>
      <rPr>
        <sz val="10"/>
        <color theme="1"/>
        <rFont val="Arial"/>
        <family val="2"/>
      </rPr>
      <t xml:space="preserve"> has been incorporated into the organizations QMS (8.7.1.5).</t>
    </r>
  </si>
  <si>
    <r>
      <t xml:space="preserve">Evidence of a documented process for </t>
    </r>
    <r>
      <rPr>
        <b/>
        <sz val="10"/>
        <color theme="1"/>
        <rFont val="Arial"/>
        <family val="2"/>
      </rPr>
      <t>control of reworked product</t>
    </r>
    <r>
      <rPr>
        <sz val="10"/>
        <color theme="1"/>
        <rFont val="Arial"/>
        <family val="2"/>
      </rPr>
      <t xml:space="preserve"> has been incorporated into the organizations QMS (8.7.1.4).</t>
    </r>
  </si>
  <si>
    <r>
      <t xml:space="preserve">Evidence of a documented process related to </t>
    </r>
    <r>
      <rPr>
        <b/>
        <sz val="10"/>
        <color theme="1"/>
        <rFont val="Arial"/>
        <family val="2"/>
      </rPr>
      <t>Temporary change of process controls</t>
    </r>
    <r>
      <rPr>
        <sz val="10"/>
        <color theme="1"/>
        <rFont val="Arial"/>
        <family val="2"/>
      </rPr>
      <t xml:space="preserve"> incorporated within the organizations QMS (8.5.6.1.1)</t>
    </r>
  </si>
  <si>
    <r>
      <t xml:space="preserve">Evidence that there is a documented process for the expanded criteria for </t>
    </r>
    <r>
      <rPr>
        <b/>
        <sz val="10"/>
        <color theme="1"/>
        <rFont val="Arial"/>
        <family val="2"/>
      </rPr>
      <t>control of changes</t>
    </r>
    <r>
      <rPr>
        <sz val="10"/>
        <color theme="1"/>
        <rFont val="Arial"/>
        <family val="2"/>
      </rPr>
      <t xml:space="preserve"> incorporated within the organizations QMS (8.5.6.1)</t>
    </r>
  </si>
  <si>
    <r>
      <t xml:space="preserve">Evidence that there is a documented process for </t>
    </r>
    <r>
      <rPr>
        <b/>
        <sz val="10"/>
        <color theme="1"/>
        <rFont val="Arial"/>
        <family val="2"/>
      </rPr>
      <t>supplier monitoring</t>
    </r>
    <r>
      <rPr>
        <sz val="10"/>
        <color theme="1"/>
        <rFont val="Arial"/>
        <family val="2"/>
      </rPr>
      <t xml:space="preserve"> incorporated within the organizations QMS (8.4.2.4)</t>
    </r>
  </si>
  <si>
    <r>
      <t xml:space="preserve">Evidence that a documented process for meeting </t>
    </r>
    <r>
      <rPr>
        <b/>
        <sz val="10"/>
        <color theme="1"/>
        <rFont val="Arial"/>
        <family val="2"/>
      </rPr>
      <t>statutory and regulatory requirements</t>
    </r>
    <r>
      <rPr>
        <sz val="10"/>
        <color theme="1"/>
        <rFont val="Arial"/>
        <family val="2"/>
      </rPr>
      <t xml:space="preserve"> has been defined and implemented within the organizations QMS. (8.4.2.2)</t>
    </r>
  </si>
  <si>
    <r>
      <t xml:space="preserve">Evidence that a documented process for </t>
    </r>
    <r>
      <rPr>
        <b/>
        <sz val="10"/>
        <color theme="1"/>
        <rFont val="Arial"/>
        <family val="2"/>
      </rPr>
      <t>outsource process</t>
    </r>
    <r>
      <rPr>
        <sz val="10"/>
        <color theme="1"/>
        <rFont val="Arial"/>
        <family val="2"/>
      </rPr>
      <t xml:space="preserve"> control has been defined and implemented within the organizations QMS (8.4.2.1) (What are the outsourced processes and how are they controlled?)</t>
    </r>
  </si>
  <si>
    <r>
      <t xml:space="preserve">Evidence that a documented process for </t>
    </r>
    <r>
      <rPr>
        <b/>
        <sz val="10"/>
        <color theme="1"/>
        <rFont val="Arial"/>
        <family val="2"/>
      </rPr>
      <t xml:space="preserve">supplier selection </t>
    </r>
    <r>
      <rPr>
        <sz val="10"/>
        <color theme="1"/>
        <rFont val="Arial"/>
        <family val="2"/>
      </rPr>
      <t>has been defined and implemented within the organizations QMS. (8.4.1.2)</t>
    </r>
  </si>
  <si>
    <r>
      <t xml:space="preserve">Evidence that a documented process is established for the </t>
    </r>
    <r>
      <rPr>
        <b/>
        <sz val="10"/>
        <color theme="1"/>
        <rFont val="Arial"/>
        <family val="2"/>
      </rPr>
      <t>design and development of products and services</t>
    </r>
    <r>
      <rPr>
        <sz val="10"/>
        <color theme="1"/>
        <rFont val="Arial"/>
        <family val="2"/>
      </rPr>
      <t xml:space="preserve"> (applies to product and manufacturing process design)  focusing on error prevention and is incorporated within the organizations QMS (8.3.1.1)</t>
    </r>
  </si>
  <si>
    <r>
      <t xml:space="preserve">Evidence that a documented process exists for review, distribution and implementation of customer </t>
    </r>
    <r>
      <rPr>
        <b/>
        <sz val="10"/>
        <color theme="1"/>
        <rFont val="Arial"/>
        <family val="2"/>
      </rPr>
      <t xml:space="preserve">Engineering standards/specification </t>
    </r>
    <r>
      <rPr>
        <sz val="10"/>
        <color theme="1"/>
        <rFont val="Arial"/>
        <family val="2"/>
      </rPr>
      <t>and is</t>
    </r>
    <r>
      <rPr>
        <b/>
        <sz val="10"/>
        <color theme="1"/>
        <rFont val="Arial"/>
        <family val="2"/>
      </rPr>
      <t xml:space="preserve"> </t>
    </r>
    <r>
      <rPr>
        <sz val="10"/>
        <color theme="1"/>
        <rFont val="Arial"/>
        <family val="2"/>
      </rPr>
      <t>incorporated within the organizations QMS</t>
    </r>
    <r>
      <rPr>
        <b/>
        <sz val="10"/>
        <color theme="1"/>
        <rFont val="Arial"/>
        <family val="2"/>
      </rPr>
      <t xml:space="preserve"> </t>
    </r>
    <r>
      <rPr>
        <sz val="10"/>
        <color theme="1"/>
        <rFont val="Arial"/>
        <family val="2"/>
      </rPr>
      <t>(7.5.3.2.2)</t>
    </r>
  </si>
  <si>
    <r>
      <t>Evidence that a</t>
    </r>
    <r>
      <rPr>
        <b/>
        <sz val="10"/>
        <color theme="1"/>
        <rFont val="Arial"/>
        <family val="2"/>
      </rPr>
      <t xml:space="preserve"> </t>
    </r>
    <r>
      <rPr>
        <sz val="10"/>
        <color theme="1"/>
        <rFont val="Arial"/>
        <family val="2"/>
      </rPr>
      <t>documented process</t>
    </r>
    <r>
      <rPr>
        <b/>
        <sz val="10"/>
        <color theme="1"/>
        <rFont val="Arial"/>
        <family val="2"/>
      </rPr>
      <t xml:space="preserve"> </t>
    </r>
    <r>
      <rPr>
        <sz val="10"/>
        <color theme="1"/>
        <rFont val="Arial"/>
        <family val="2"/>
      </rPr>
      <t>exists for</t>
    </r>
    <r>
      <rPr>
        <b/>
        <sz val="10"/>
        <color theme="1"/>
        <rFont val="Arial"/>
        <family val="2"/>
      </rPr>
      <t xml:space="preserve"> Motivation and empowerment </t>
    </r>
    <r>
      <rPr>
        <sz val="10"/>
        <color theme="1"/>
        <rFont val="Arial"/>
        <family val="2"/>
      </rPr>
      <t>and is</t>
    </r>
    <r>
      <rPr>
        <b/>
        <sz val="10"/>
        <color theme="1"/>
        <rFont val="Arial"/>
        <family val="2"/>
      </rPr>
      <t xml:space="preserve"> </t>
    </r>
    <r>
      <rPr>
        <sz val="10"/>
        <color theme="1"/>
        <rFont val="Arial"/>
        <family val="2"/>
      </rPr>
      <t>incorporated within the organizations QMS (7.3.2)</t>
    </r>
  </si>
  <si>
    <r>
      <t xml:space="preserve">Evidence that a documented process for </t>
    </r>
    <r>
      <rPr>
        <b/>
        <sz val="10"/>
        <color theme="1"/>
        <rFont val="Arial"/>
        <family val="2"/>
      </rPr>
      <t>Internal Auditors competency</t>
    </r>
    <r>
      <rPr>
        <sz val="10"/>
        <color theme="1"/>
        <rFont val="Arial"/>
        <family val="2"/>
      </rPr>
      <t xml:space="preserve"> requirements are captured within the QMS and implemented. (7.2.3)</t>
    </r>
  </si>
  <si>
    <r>
      <t xml:space="preserve">Competence of all personnel performing activities affecting conformity to product and process requirements. </t>
    </r>
    <r>
      <rPr>
        <sz val="10"/>
        <color theme="1"/>
        <rFont val="Arial"/>
        <family val="2"/>
      </rPr>
      <t>Evidence that a documented process exists for identifying training needs  and is incorporated within the organizations QMS (7.2.1)</t>
    </r>
  </si>
  <si>
    <r>
      <t>Evidence that a documented process exists and expanded expectations regarding</t>
    </r>
    <r>
      <rPr>
        <b/>
        <sz val="10"/>
        <color theme="1"/>
        <rFont val="Arial"/>
        <family val="2"/>
      </rPr>
      <t xml:space="preserve"> Calibration/ verification records</t>
    </r>
    <r>
      <rPr>
        <sz val="10"/>
        <color theme="1"/>
        <rFont val="Arial"/>
        <family val="2"/>
      </rPr>
      <t xml:space="preserve"> have been met and incorporated within the organizations QMS. (7.1.5.2.1)</t>
    </r>
  </si>
  <si>
    <r>
      <t xml:space="preserve">Product Safety (4.4.1.2):  </t>
    </r>
    <r>
      <rPr>
        <sz val="10"/>
        <color theme="1"/>
        <rFont val="Arial"/>
        <family val="2"/>
      </rPr>
      <t>Evidence that a documented process is implemented related to the management of product-safety related products and manufacturing processes with the organizations QMS.</t>
    </r>
  </si>
  <si>
    <t>Includes 4.4, 5.2.1, 6.2 and 6.3</t>
  </si>
  <si>
    <r>
      <t xml:space="preserve">- </t>
    </r>
    <r>
      <rPr>
        <sz val="8"/>
        <color theme="1"/>
        <rFont val="Arial"/>
        <family val="2"/>
      </rPr>
      <t>Other Documentation (as appropriate)</t>
    </r>
  </si>
  <si>
    <r>
      <t xml:space="preserve">- </t>
    </r>
    <r>
      <rPr>
        <sz val="8"/>
        <color theme="1"/>
        <rFont val="Arial"/>
        <family val="2"/>
      </rPr>
      <t>Planning of changes</t>
    </r>
  </si>
  <si>
    <r>
      <t xml:space="preserve">- </t>
    </r>
    <r>
      <rPr>
        <sz val="8"/>
        <color theme="1"/>
        <rFont val="Arial"/>
        <family val="2"/>
      </rPr>
      <t>Quality Objectives</t>
    </r>
  </si>
  <si>
    <r>
      <t xml:space="preserve">- </t>
    </r>
    <r>
      <rPr>
        <sz val="8"/>
        <color theme="1"/>
        <rFont val="Arial"/>
        <family val="2"/>
      </rPr>
      <t>Quality Policy</t>
    </r>
  </si>
  <si>
    <r>
      <t xml:space="preserve">- </t>
    </r>
    <r>
      <rPr>
        <sz val="8"/>
        <color theme="1"/>
        <rFont val="Arial"/>
        <family val="2"/>
      </rPr>
      <t>Process descriptions &amp; interactions</t>
    </r>
  </si>
  <si>
    <r>
      <t xml:space="preserve">- </t>
    </r>
    <r>
      <rPr>
        <sz val="8"/>
        <color theme="1"/>
        <rFont val="Arial"/>
        <family val="2"/>
      </rPr>
      <t>Process map (or equivalent)</t>
    </r>
  </si>
  <si>
    <t>Examples:</t>
  </si>
  <si>
    <r>
      <t xml:space="preserve">QMS Documentation </t>
    </r>
    <r>
      <rPr>
        <i/>
        <sz val="10"/>
        <color theme="1"/>
        <rFont val="Arial"/>
        <family val="2"/>
      </rPr>
      <t>(7.5.1)</t>
    </r>
    <r>
      <rPr>
        <b/>
        <sz val="10"/>
        <color theme="1"/>
        <rFont val="Arial"/>
        <family val="2"/>
      </rPr>
      <t>:</t>
    </r>
  </si>
  <si>
    <r>
      <t>Evidence that</t>
    </r>
    <r>
      <rPr>
        <b/>
        <sz val="10"/>
        <color theme="1"/>
        <rFont val="Arial"/>
        <family val="2"/>
      </rPr>
      <t xml:space="preserve"> scope of the QMS </t>
    </r>
    <r>
      <rPr>
        <sz val="10"/>
        <color theme="1"/>
        <rFont val="Arial"/>
        <family val="2"/>
      </rPr>
      <t>includes applicable remote support functions and customer specific requirements.  Also, if</t>
    </r>
    <r>
      <rPr>
        <b/>
        <sz val="10"/>
        <color theme="1"/>
        <rFont val="Arial"/>
        <family val="2"/>
      </rPr>
      <t xml:space="preserve"> product design is excluded, </t>
    </r>
    <r>
      <rPr>
        <sz val="10"/>
        <color theme="1"/>
        <rFont val="Arial"/>
        <family val="2"/>
      </rPr>
      <t>has justification been documented in QMS? (4.3)</t>
    </r>
  </si>
  <si>
    <t>Lear's Auditor Review Comments</t>
  </si>
  <si>
    <r>
      <t xml:space="preserve">Reference Document
</t>
    </r>
    <r>
      <rPr>
        <sz val="9"/>
        <color theme="1"/>
        <rFont val="Arial"/>
        <family val="2"/>
      </rPr>
      <t>(Name / Rev. Level)</t>
    </r>
    <r>
      <rPr>
        <b/>
        <sz val="9"/>
        <color theme="1"/>
        <rFont val="Arial"/>
        <family val="2"/>
      </rPr>
      <t xml:space="preserve">
</t>
    </r>
    <r>
      <rPr>
        <sz val="9"/>
        <color theme="1"/>
        <rFont val="Arial"/>
        <family val="2"/>
      </rPr>
      <t xml:space="preserve">Or </t>
    </r>
    <r>
      <rPr>
        <b/>
        <sz val="9"/>
        <color theme="1"/>
        <rFont val="Arial"/>
        <family val="2"/>
      </rPr>
      <t>Records</t>
    </r>
  </si>
  <si>
    <r>
      <t xml:space="preserve">QMS Process Related to Requirement
</t>
    </r>
    <r>
      <rPr>
        <sz val="9"/>
        <color theme="1"/>
        <rFont val="Arial"/>
        <family val="2"/>
      </rPr>
      <t>(Process Name)</t>
    </r>
  </si>
  <si>
    <t>Requirement</t>
  </si>
  <si>
    <t>IATF Document Review</t>
  </si>
  <si>
    <t>The suppliers Environmental Management System (EMS) conforms to ISO 14001:2015.</t>
  </si>
  <si>
    <t>The supplier has a procedure to evaluate R&amp;Ops by a multidisciplinary team</t>
  </si>
  <si>
    <t>The supplier has identified coherent risk and opportunities</t>
  </si>
  <si>
    <t>The supplier has defined "Contingency plans" and are periodically tested</t>
  </si>
  <si>
    <t>When risk impact customer, the Supplier has defined a process to inform and protect the Customer.</t>
  </si>
  <si>
    <t>Deputies are defined in case of holidies or absence</t>
  </si>
  <si>
    <t>Risk and Opportunities</t>
  </si>
  <si>
    <t>Sub-Section 7</t>
  </si>
  <si>
    <t>Lear Requirements</t>
  </si>
  <si>
    <t>OEM's Customer Specific Requirements &amp; Statutory and Regulatory Requirements</t>
  </si>
  <si>
    <t>Sub-Section 8</t>
  </si>
  <si>
    <t>The supplier has a procedure to identify Lear Requirements</t>
  </si>
  <si>
    <t>The supplier has downloaded Lear requirements form Lear webside</t>
  </si>
  <si>
    <t>The supplier knows what are the Lear's requirements and where are located</t>
  </si>
  <si>
    <t>The supplier has defined activities (ex. training, …) to deploy Lear's requirements</t>
  </si>
  <si>
    <t>The supplier periodically audits (according schedule) the compliance of Lear requirements</t>
  </si>
  <si>
    <t>The supplier has a procedure to identify OEM's CSR and Statutory &amp; Regulatory requirements</t>
  </si>
  <si>
    <t>The supplier has downloaded Customer requirements form Lear webside</t>
  </si>
  <si>
    <t>The supplier has defined activities (ex. training, …) to deploy those requirements</t>
  </si>
  <si>
    <t>The supplier periodically audits (according schedule) the compliance of those requirements</t>
  </si>
  <si>
    <t>The supplier is aware of OEM's CSR and Statutory &amp; Regulatory requirements</t>
  </si>
  <si>
    <t>By-pass control for SC/CC</t>
  </si>
  <si>
    <t>CC/SC are identified on Control plans and in the Rest of documentation (WI, etc, ..)</t>
  </si>
  <si>
    <t>All identified SC/CC controls have an automated system to prevent bypass of the operation/control</t>
  </si>
  <si>
    <t>Parts are identified systemically and tracked for control</t>
  </si>
  <si>
    <t>The supplier has a process to avoid controls by-passed</t>
  </si>
  <si>
    <t>1.7 -Risk and Opportunities</t>
  </si>
  <si>
    <t>2.7  -Lear Requirements</t>
  </si>
  <si>
    <t>2.8  -OEM's Customer Specific Requirements &amp; Statutory and Regulatory Requirements</t>
  </si>
  <si>
    <t>3.6 -By-pass control for SC/CC</t>
  </si>
  <si>
    <t>AEO</t>
  </si>
  <si>
    <t>Does the Supplier adhere to all security procedures required by AEO (Authorized Economic Operator)?</t>
  </si>
  <si>
    <t>21.</t>
  </si>
  <si>
    <t>22.</t>
  </si>
  <si>
    <t>23.</t>
  </si>
  <si>
    <t>24.</t>
  </si>
  <si>
    <t>Does the Supplier know and ensure compliance of Customer Specific requirements of OEM’s affected?</t>
  </si>
  <si>
    <t>Does the Supplier know and ensure compliance of Statutory and Regulatory requirements ?</t>
  </si>
  <si>
    <t>Has the Supplier identified operational and financial Risk and opportunities of the supplier chain?</t>
  </si>
  <si>
    <t>If the audit is an IATF compliance audit, page “IATF Worksheet” must be filled</t>
  </si>
  <si>
    <t>25.</t>
  </si>
  <si>
    <t>26.</t>
  </si>
  <si>
    <t>If supplier has Special processes (CQI, …), evidences of supplier audits must be attached.</t>
  </si>
  <si>
    <t>If supplier’s product has Software embedded, evidences of market standard compliance ( SPICE, CMII. ) must be attached.</t>
  </si>
  <si>
    <t>Does the Supplier know and ensure compliance of LEAR requirements?</t>
  </si>
  <si>
    <t>L. Ruiz Revelles</t>
  </si>
  <si>
    <t>Does the supplier have a certified environmental system in place?</t>
  </si>
  <si>
    <t>Restricted substances / chemical handling</t>
  </si>
  <si>
    <t>Air emissions</t>
  </si>
  <si>
    <t>Water usage</t>
  </si>
  <si>
    <t>Energy consumption</t>
  </si>
  <si>
    <t>Are the folloiwing areas (at minimum) covered in the environmental policy:</t>
  </si>
  <si>
    <t>Does the supplier have a formal environmental policy (including commitment to legal compliance, continuous measurement and continuous improvements in environmental performance)?</t>
  </si>
  <si>
    <t>Does the supplier have a documented Health &amp; Safety Policy in place that complies with industry, national and international standards?</t>
  </si>
  <si>
    <t>Have social audits/assessments been conducted at this site?</t>
  </si>
  <si>
    <t>Collective bargaining?</t>
  </si>
  <si>
    <t>Freedom of Association?</t>
  </si>
  <si>
    <t>Working Conditions / Wages / Benefits (e.g. mandatory days off, no unpaid overtime, etc.)</t>
  </si>
  <si>
    <t>No forced or Compulsory Labor / No child labor?</t>
  </si>
  <si>
    <t>Respect for Human Rights?</t>
  </si>
  <si>
    <t>Does the supplier's Social Issues Policy include any of the following:</t>
  </si>
  <si>
    <t>Does the supplier have a documented Social Issues Policy?</t>
  </si>
  <si>
    <t xml:space="preserve">Are the following areas covered in the business conduct and compliance policy (or related processes and procedures)? A) Corruption  B) Bribery  </t>
  </si>
  <si>
    <t>Does the supplier have a formal policy in place regarding business conduct and compliance?</t>
  </si>
  <si>
    <t>Does the supplier conduct training sessions to enhance the understanding of Corporate social responsibility?</t>
  </si>
  <si>
    <t>Is the Code of Conduct enforced at the site?</t>
  </si>
  <si>
    <t>Does the supplier have a Code of Conduct in place?</t>
  </si>
  <si>
    <t>Does the supplier have a management person responsible for Corporate social responsibility?</t>
  </si>
  <si>
    <t>Does the supplier have a management person responsible for environmental sustainability?</t>
  </si>
  <si>
    <t>Does the supplier have a management person responsible for business conduct and compliance?</t>
  </si>
  <si>
    <t>Does the supplier's control plan include monitoring of all sub-tier components being received</t>
  </si>
  <si>
    <t xml:space="preserve">Does the supplier pass down statutory and regualtory (as applicable) and special product/process characteristics to all applicable sub-tiers </t>
  </si>
  <si>
    <t>Does the supplier develop sub-tiers (as appliable) in accordance with IATF16949 8.4.2.5</t>
  </si>
  <si>
    <t>Does the supplier have a document sub-tier second party (effective) audit process in accordance with IATF16949 8.4.2.4.1</t>
  </si>
  <si>
    <t>Supplier Audits / Development</t>
  </si>
  <si>
    <t xml:space="preserve">Does the supplier have a documented (effective) sub-tier process (IATF16949 8.4.2.4) </t>
  </si>
  <si>
    <t>Does the supplier required (and have evidence) that all sub-tier suppliers meet the requirements of IATF16949 (8.4.2.3)</t>
  </si>
  <si>
    <t>Does the supplier have a documented (and effective) process to meet statutory and regulatory requirements as required by IATF16949 (8.4.2.2)</t>
  </si>
  <si>
    <t>Does the supplier (where applicable) effecitvely manage any/all sub-tiers that have embedded software (IATF16949 8.4.2.3.1)</t>
  </si>
  <si>
    <t>Does the supplier have a documented (effective) process to identify outsourced processes and meet IATF16949 (8.4.2)</t>
  </si>
  <si>
    <t>Does the supplier management sub-tier suppliers effectively in accordance with IATF1694 (8.4.1.3 - where applicable)</t>
  </si>
  <si>
    <t>Does the supplier's sub-tier evaluation consider (or include) any of the items in IATF16949 (8.4.1.2 - 2nd paragraph)</t>
  </si>
  <si>
    <t>All of the requirments listed in IATF16949 (8.4.1.2)</t>
  </si>
  <si>
    <t>Does the sub-tier selection process include (at minimum):</t>
  </si>
  <si>
    <t>Does the supplier have a documented (effective) sub-tier selection process?</t>
  </si>
  <si>
    <t>Environmental Policy / Procedures</t>
  </si>
  <si>
    <t>Company Policy - Social Issues</t>
  </si>
  <si>
    <t>Business Conduct and Compliance</t>
  </si>
  <si>
    <t xml:space="preserve">Supplier Monitoring </t>
  </si>
  <si>
    <t>Supplier Selection Process</t>
  </si>
  <si>
    <t>Supplier Management</t>
  </si>
  <si>
    <r>
      <rPr>
        <b/>
        <sz val="4.5"/>
        <color rgb="FF0000FF"/>
        <rFont val="Tahoma"/>
        <family val="2"/>
      </rPr>
      <t>Note:</t>
    </r>
    <r>
      <rPr>
        <sz val="4.5"/>
        <color rgb="FF0000FF"/>
        <rFont val="Tahoma"/>
        <family val="2"/>
      </rPr>
      <t xml:space="preserve"> Any/all questions or reference to QMS, Environmental, Government/Regulatory 
standard(s), Lear Corporation requirements and the like requires adherence to the latest revisions at the time of this audit.</t>
    </r>
  </si>
  <si>
    <t>Does the supplier have a documented business conduct and compliance ethics management system in place?</t>
  </si>
  <si>
    <t>Do all sub-tiers have documented compliance for all relative IMDS and Conflict Mineral requirements related to purchased components</t>
  </si>
  <si>
    <t>Is there a kick-off plan for each sub-tier (for each purchsed component)</t>
  </si>
  <si>
    <t xml:space="preserve">Is there a documented plan for sub-tier on-site audit for sub-tiers </t>
  </si>
  <si>
    <t>Is there a control plan for each sub-tier (and each purchased component) Note: this should match with drawings/specs</t>
  </si>
  <si>
    <t>SUB-TIER MANAGEMENT - Control of externally provided processes, products and services</t>
  </si>
  <si>
    <r>
      <t xml:space="preserve">The supplier is able to </t>
    </r>
    <r>
      <rPr>
        <b/>
        <u/>
        <sz val="8"/>
        <color theme="1"/>
        <rFont val="Tahoma"/>
        <family val="2"/>
      </rPr>
      <t>Measure</t>
    </r>
    <r>
      <rPr>
        <sz val="8"/>
        <color theme="1"/>
        <rFont val="Tahoma"/>
        <family val="2"/>
      </rPr>
      <t xml:space="preserve"> their system to ensure it is meeting their objectives.</t>
    </r>
  </si>
  <si>
    <t>Sub-Tier Focus</t>
  </si>
  <si>
    <t>6.1  -Supplier Selection Process</t>
  </si>
  <si>
    <t xml:space="preserve">6.2  -Supplier Monitoring </t>
  </si>
  <si>
    <t>6.3  -Business Conduct and Compliance</t>
  </si>
  <si>
    <t>6.4  -Company Policy - Social Issues</t>
  </si>
  <si>
    <t>6.5  -Environmental Policy / Procedures</t>
  </si>
  <si>
    <t>7.1  -Supplier Selection Process</t>
  </si>
  <si>
    <t xml:space="preserve">7.2  -Supplier Monitoring </t>
  </si>
  <si>
    <t>7.3  -Business Conduct and Compliance</t>
  </si>
  <si>
    <t>7.4  -Company Policy - Social Issues</t>
  </si>
  <si>
    <t>7.5  -Environmental Policy / Procedures</t>
  </si>
  <si>
    <t>6. SUPPLIER MANAGEMENT</t>
  </si>
  <si>
    <t>7. SUB-TIER FOCUS</t>
  </si>
  <si>
    <t>Added questions 13 and 20 to 26 on Q&amp;A, And added chapters 1.7, 2.7, 2.8 and 3.6.</t>
  </si>
  <si>
    <t>Added IATF Document review and Requirements 6 &amp;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</si>
</sst>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164" formatCode="[&lt;=9999999]###\-####;\(###\)\ ###\-####"/>
    <numFmt numFmtId="165" formatCode="mm/dd/yy;@"/>
    <numFmt numFmtId="166" formatCode="00000"/>
    <numFmt numFmtId="167" formatCode="0.0"/>
    <numFmt numFmtId="168" formatCode="m/d/yy;@"/>
    <numFmt numFmtId="169" formatCode="[$-409]d\-mmm\-yy;@"/>
    <numFmt numFmtId="170" formatCode="[$-409]dd\-mmm\-yy;@"/>
  </numFmts>
  <fonts count="86">
    <font>
      <sz val="10"/>
      <name val="Tahoma"/>
      <family val="2"/>
    </font>
    <font>
      <sz val="11"/>
      <color theme="1"/>
      <name val="Calibri"/>
      <family val="2"/>
      <scheme val="minor"/>
    </font>
    <font>
      <sz val="10"/>
      <name val="Tahoma"/>
      <family val="2"/>
    </font>
    <font>
      <sz val="8"/>
      <name val="Tahoma"/>
      <family val="2"/>
    </font>
    <font>
      <sz val="7"/>
      <name val="Tahoma"/>
      <family val="2"/>
    </font>
    <font>
      <sz val="6"/>
      <name val="Tahoma"/>
      <family val="2"/>
    </font>
    <font>
      <b/>
      <sz val="8"/>
      <name val="Tahoma"/>
      <family val="2"/>
    </font>
    <font>
      <sz val="14"/>
      <name val="Tahoma"/>
      <family val="2"/>
    </font>
    <font>
      <sz val="10"/>
      <name val="Tahoma"/>
      <family val="2"/>
    </font>
    <font>
      <sz val="8"/>
      <name val="Tahoma"/>
      <family val="2"/>
    </font>
    <font>
      <b/>
      <sz val="11"/>
      <name val="Arial"/>
      <family val="2"/>
    </font>
    <font>
      <u/>
      <sz val="10"/>
      <color indexed="12"/>
      <name val="Tahoma"/>
      <family val="2"/>
    </font>
    <font>
      <b/>
      <sz val="20"/>
      <name val="Tahoma"/>
      <family val="2"/>
    </font>
    <font>
      <sz val="11"/>
      <name val="Tahoma"/>
      <family val="2"/>
    </font>
    <font>
      <b/>
      <sz val="10"/>
      <name val="Arial"/>
      <family val="2"/>
    </font>
    <font>
      <b/>
      <sz val="10"/>
      <name val="Tahoma"/>
      <family val="2"/>
    </font>
    <font>
      <b/>
      <sz val="14"/>
      <name val="Tahoma"/>
      <family val="2"/>
    </font>
    <font>
      <sz val="10"/>
      <name val="Arial"/>
      <family val="2"/>
    </font>
    <font>
      <sz val="10"/>
      <color indexed="12"/>
      <name val="Tahoma"/>
      <family val="2"/>
    </font>
    <font>
      <b/>
      <sz val="10"/>
      <color indexed="12"/>
      <name val="Tahoma"/>
      <family val="2"/>
    </font>
    <font>
      <sz val="10"/>
      <color indexed="9"/>
      <name val="Tahoma"/>
      <family val="2"/>
    </font>
    <font>
      <b/>
      <sz val="6"/>
      <name val="Tahoma"/>
      <family val="2"/>
    </font>
    <font>
      <sz val="10"/>
      <color indexed="22"/>
      <name val="Tahoma"/>
      <family val="2"/>
    </font>
    <font>
      <sz val="8"/>
      <name val="Arial"/>
      <family val="2"/>
    </font>
    <font>
      <sz val="8"/>
      <name val="Arial"/>
      <family val="2"/>
    </font>
    <font>
      <sz val="7"/>
      <name val="Arial"/>
      <family val="2"/>
    </font>
    <font>
      <sz val="10"/>
      <name val="Arial"/>
      <family val="2"/>
    </font>
    <font>
      <b/>
      <sz val="8"/>
      <color indexed="81"/>
      <name val="Tahoma"/>
      <family val="2"/>
    </font>
    <font>
      <sz val="8"/>
      <color indexed="81"/>
      <name val="Tahoma"/>
      <family val="2"/>
    </font>
    <font>
      <b/>
      <sz val="10"/>
      <color indexed="9"/>
      <name val="Arial"/>
      <family val="2"/>
    </font>
    <font>
      <sz val="8"/>
      <color indexed="9"/>
      <name val="Arial"/>
      <family val="2"/>
    </font>
    <font>
      <b/>
      <u/>
      <sz val="10"/>
      <name val="Tahoma"/>
      <family val="2"/>
    </font>
    <font>
      <sz val="9"/>
      <name val="Tahoma"/>
      <family val="2"/>
    </font>
    <font>
      <sz val="8"/>
      <color indexed="12"/>
      <name val="Tahoma"/>
      <family val="2"/>
    </font>
    <font>
      <b/>
      <sz val="10"/>
      <color indexed="9"/>
      <name val="Tahoma"/>
      <family val="2"/>
    </font>
    <font>
      <b/>
      <sz val="8"/>
      <name val="Arial"/>
      <family val="2"/>
    </font>
    <font>
      <b/>
      <sz val="24"/>
      <name val="Tahoma"/>
      <family val="2"/>
    </font>
    <font>
      <b/>
      <sz val="7"/>
      <name val="Tahoma"/>
      <family val="2"/>
    </font>
    <font>
      <sz val="8"/>
      <color indexed="23"/>
      <name val="Tahoma"/>
      <family val="2"/>
    </font>
    <font>
      <sz val="10"/>
      <color indexed="23"/>
      <name val="Tahoma"/>
      <family val="2"/>
    </font>
    <font>
      <u/>
      <sz val="8"/>
      <color indexed="12"/>
      <name val="Tahoma"/>
      <family val="2"/>
    </font>
    <font>
      <b/>
      <sz val="10"/>
      <color indexed="8"/>
      <name val="Tahoma"/>
      <family val="2"/>
    </font>
    <font>
      <b/>
      <sz val="10"/>
      <color indexed="10"/>
      <name val="Tahoma"/>
      <family val="2"/>
    </font>
    <font>
      <b/>
      <sz val="12"/>
      <color indexed="10"/>
      <name val="Tahoma"/>
      <family val="2"/>
    </font>
    <font>
      <sz val="10"/>
      <color indexed="9"/>
      <name val="Arial"/>
      <family val="2"/>
    </font>
    <font>
      <b/>
      <sz val="11"/>
      <name val="Tahoma"/>
      <family val="2"/>
    </font>
    <font>
      <b/>
      <sz val="9"/>
      <name val="Tahoma"/>
      <family val="2"/>
    </font>
    <font>
      <b/>
      <i/>
      <sz val="10"/>
      <name val="Tahoma"/>
      <family val="2"/>
    </font>
    <font>
      <b/>
      <i/>
      <sz val="11"/>
      <name val="Arial"/>
      <family val="2"/>
    </font>
    <font>
      <i/>
      <sz val="10"/>
      <name val="Tahoma"/>
      <family val="2"/>
    </font>
    <font>
      <sz val="8"/>
      <color rgb="FF000000"/>
      <name val="Tahoma"/>
      <family val="2"/>
    </font>
    <font>
      <b/>
      <u/>
      <sz val="10"/>
      <color rgb="FF000000"/>
      <name val="Tahoma"/>
      <family val="2"/>
    </font>
    <font>
      <b/>
      <sz val="8"/>
      <color rgb="FF000000"/>
      <name val="Tahoma"/>
      <family val="2"/>
    </font>
    <font>
      <sz val="8"/>
      <color theme="1" tint="4.9989318521683403E-2"/>
      <name val="Tahoma"/>
      <family val="2"/>
    </font>
    <font>
      <sz val="8"/>
      <color theme="1" tint="0.499984740745262"/>
      <name val="Tahoma"/>
      <family val="2"/>
    </font>
    <font>
      <b/>
      <sz val="10"/>
      <color theme="1" tint="0.499984740745262"/>
      <name val="Tahoma"/>
      <family val="2"/>
    </font>
    <font>
      <sz val="10"/>
      <color theme="1"/>
      <name val="Tahoma"/>
      <family val="2"/>
    </font>
    <font>
      <sz val="9"/>
      <color theme="1"/>
      <name val="Arial"/>
      <family val="2"/>
    </font>
    <font>
      <sz val="9"/>
      <color rgb="FF0000FF"/>
      <name val="Symbol"/>
      <family val="1"/>
      <charset val="2"/>
    </font>
    <font>
      <sz val="10"/>
      <color rgb="FF444444"/>
      <name val="Open Sans"/>
    </font>
    <font>
      <sz val="10"/>
      <color theme="1"/>
      <name val="Arial"/>
      <family val="2"/>
    </font>
    <font>
      <b/>
      <sz val="10"/>
      <color theme="1"/>
      <name val="Arial"/>
      <family val="2"/>
    </font>
    <font>
      <sz val="9"/>
      <color theme="1"/>
      <name val="Symbol"/>
      <family val="1"/>
      <charset val="2"/>
    </font>
    <font>
      <sz val="9"/>
      <color rgb="FF0000FF"/>
      <name val="Arial"/>
      <family val="2"/>
    </font>
    <font>
      <i/>
      <sz val="8"/>
      <color theme="1"/>
      <name val="Arial"/>
      <family val="2"/>
    </font>
    <font>
      <sz val="8"/>
      <color theme="1"/>
      <name val="Times New Roman"/>
      <family val="1"/>
    </font>
    <font>
      <sz val="8"/>
      <color theme="1"/>
      <name val="Arial"/>
      <family val="2"/>
    </font>
    <font>
      <b/>
      <i/>
      <sz val="10"/>
      <color theme="1"/>
      <name val="Arial"/>
      <family val="2"/>
    </font>
    <font>
      <i/>
      <sz val="10"/>
      <color theme="1"/>
      <name val="Arial"/>
      <family val="2"/>
    </font>
    <font>
      <b/>
      <u/>
      <sz val="9"/>
      <color theme="1"/>
      <name val="Arial"/>
      <family val="2"/>
    </font>
    <font>
      <b/>
      <sz val="9"/>
      <color theme="1"/>
      <name val="Arial"/>
      <family val="2"/>
    </font>
    <font>
      <sz val="8"/>
      <color theme="1"/>
      <name val="Tahoma"/>
      <family val="2"/>
    </font>
    <font>
      <sz val="10"/>
      <color rgb="FF0070C0"/>
      <name val="Tahoma"/>
      <family val="2"/>
    </font>
    <font>
      <sz val="8"/>
      <color rgb="FF0070C0"/>
      <name val="Tahoma"/>
      <family val="2"/>
    </font>
    <font>
      <b/>
      <sz val="10"/>
      <color rgb="FF0070C0"/>
      <name val="Tahoma"/>
      <family val="2"/>
    </font>
    <font>
      <sz val="8"/>
      <color rgb="FF0000FF"/>
      <name val="Tahoma"/>
      <family val="2"/>
    </font>
    <font>
      <b/>
      <sz val="10"/>
      <color rgb="FF0000FF"/>
      <name val="Tahoma"/>
      <family val="2"/>
    </font>
    <font>
      <sz val="4.5"/>
      <color rgb="FF0000FF"/>
      <name val="Tahoma"/>
      <family val="2"/>
    </font>
    <font>
      <b/>
      <sz val="4.5"/>
      <color rgb="FF0000FF"/>
      <name val="Tahoma"/>
      <family val="2"/>
    </font>
    <font>
      <b/>
      <sz val="11"/>
      <color theme="1"/>
      <name val="Arial"/>
      <family val="2"/>
    </font>
    <font>
      <b/>
      <sz val="8"/>
      <color theme="1"/>
      <name val="Tahoma"/>
      <family val="2"/>
    </font>
    <font>
      <b/>
      <i/>
      <sz val="9.5"/>
      <color theme="1"/>
      <name val="Arial"/>
      <family val="2"/>
    </font>
    <font>
      <b/>
      <sz val="10"/>
      <color theme="1"/>
      <name val="Tahoma"/>
      <family val="2"/>
    </font>
    <font>
      <sz val="7"/>
      <color theme="1"/>
      <name val="Tahoma"/>
      <family val="2"/>
    </font>
    <font>
      <sz val="9.5"/>
      <color theme="1"/>
      <name val="Tahoma"/>
      <family val="2"/>
    </font>
    <font>
      <b/>
      <u/>
      <sz val="8"/>
      <color theme="1"/>
      <name val="Tahom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rgb="FFF4B083"/>
        <bgColor indexed="64"/>
      </patternFill>
    </fill>
    <fill>
      <patternFill patternType="solid">
        <fgColor rgb="FFD9D9D9"/>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36">
    <border>
      <left/>
      <right/>
      <top/>
      <bottom/>
      <diagonal/>
    </border>
    <border>
      <left style="thin">
        <color indexed="22"/>
      </left>
      <right style="thin">
        <color indexed="22"/>
      </right>
      <top style="thin">
        <color indexed="22"/>
      </top>
      <bottom style="thin">
        <color indexed="22"/>
      </bottom>
      <diagonal/>
    </border>
    <border>
      <left style="thin">
        <color indexed="9"/>
      </left>
      <right style="thin">
        <color indexed="9"/>
      </right>
      <top style="thin">
        <color indexed="9"/>
      </top>
      <bottom style="thin">
        <color indexed="9"/>
      </bottom>
      <diagonal/>
    </border>
    <border>
      <left style="thin">
        <color indexed="64"/>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64"/>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9"/>
      </right>
      <top/>
      <bottom style="thin">
        <color indexed="64"/>
      </bottom>
      <diagonal/>
    </border>
    <border>
      <left style="thin">
        <color indexed="9"/>
      </left>
      <right style="thin">
        <color indexed="64"/>
      </right>
      <top style="thin">
        <color indexed="9"/>
      </top>
      <bottom style="thin">
        <color indexed="64"/>
      </bottom>
      <diagonal/>
    </border>
    <border>
      <left/>
      <right style="thin">
        <color indexed="9"/>
      </right>
      <top/>
      <bottom style="thin">
        <color indexed="9"/>
      </bottom>
      <diagonal/>
    </border>
    <border>
      <left style="thin">
        <color indexed="64"/>
      </left>
      <right style="thin">
        <color indexed="9"/>
      </right>
      <top/>
      <bottom style="thin">
        <color indexed="9"/>
      </bottom>
      <diagonal/>
    </border>
    <border>
      <left style="thin">
        <color indexed="64"/>
      </left>
      <right style="thin">
        <color indexed="9"/>
      </right>
      <top style="thin">
        <color indexed="9"/>
      </top>
      <bottom/>
      <diagonal/>
    </border>
    <border>
      <left style="thin">
        <color indexed="9"/>
      </left>
      <right style="thin">
        <color indexed="64"/>
      </right>
      <top style="thin">
        <color indexed="9"/>
      </top>
      <bottom/>
      <diagonal/>
    </border>
    <border>
      <left style="thin">
        <color indexed="9"/>
      </left>
      <right style="thin">
        <color indexed="64"/>
      </right>
      <top/>
      <bottom style="thin">
        <color indexed="9"/>
      </bottom>
      <diagonal/>
    </border>
    <border>
      <left style="thin">
        <color indexed="9"/>
      </left>
      <right/>
      <top/>
      <bottom style="thin">
        <color indexed="9"/>
      </bottom>
      <diagonal/>
    </border>
    <border>
      <left style="thin">
        <color indexed="9"/>
      </left>
      <right style="thin">
        <color indexed="9"/>
      </right>
      <top/>
      <bottom/>
      <diagonal/>
    </border>
    <border>
      <left/>
      <right style="thin">
        <color indexed="9"/>
      </right>
      <top style="thin">
        <color indexed="9"/>
      </top>
      <bottom/>
      <diagonal/>
    </border>
    <border>
      <left/>
      <right style="thin">
        <color indexed="64"/>
      </right>
      <top style="thin">
        <color indexed="9"/>
      </top>
      <bottom style="thin">
        <color indexed="9"/>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64"/>
      </top>
      <bottom/>
      <diagonal/>
    </border>
    <border>
      <left style="thin">
        <color indexed="9"/>
      </left>
      <right style="thin">
        <color indexed="64"/>
      </right>
      <top style="thin">
        <color indexed="64"/>
      </top>
      <bottom style="thin">
        <color indexed="9"/>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9"/>
      </top>
      <bottom style="thin">
        <color indexed="9"/>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9"/>
      </left>
      <right/>
      <top/>
      <bottom style="thin">
        <color indexed="64"/>
      </bottom>
      <diagonal/>
    </border>
    <border>
      <left/>
      <right/>
      <top/>
      <bottom style="thin">
        <color indexed="9"/>
      </bottom>
      <diagonal/>
    </border>
    <border>
      <left style="thin">
        <color indexed="64"/>
      </left>
      <right/>
      <top style="thin">
        <color indexed="64"/>
      </top>
      <bottom style="thin">
        <color indexed="9"/>
      </bottom>
      <diagonal/>
    </border>
    <border>
      <left style="thin">
        <color indexed="64"/>
      </left>
      <right/>
      <top/>
      <bottom style="thin">
        <color indexed="9"/>
      </bottom>
      <diagonal/>
    </border>
    <border>
      <left/>
      <right style="thin">
        <color indexed="9"/>
      </right>
      <top style="thin">
        <color indexed="64"/>
      </top>
      <bottom style="thin">
        <color indexed="64"/>
      </bottom>
      <diagonal/>
    </border>
    <border>
      <left/>
      <right/>
      <top style="thin">
        <color indexed="9"/>
      </top>
      <bottom/>
      <diagonal/>
    </border>
    <border>
      <left/>
      <right style="thin">
        <color indexed="9"/>
      </right>
      <top style="thin">
        <color indexed="9"/>
      </top>
      <bottom style="thin">
        <color indexed="64"/>
      </bottom>
      <diagonal/>
    </border>
    <border>
      <left/>
      <right style="thin">
        <color indexed="64"/>
      </right>
      <top style="thin">
        <color indexed="9"/>
      </top>
      <bottom style="thin">
        <color indexed="64"/>
      </bottom>
      <diagonal/>
    </border>
    <border>
      <left/>
      <right/>
      <top style="thin">
        <color indexed="9"/>
      </top>
      <bottom style="thin">
        <color indexed="64"/>
      </bottom>
      <diagonal/>
    </border>
    <border>
      <left/>
      <right style="thin">
        <color indexed="64"/>
      </right>
      <top style="thin">
        <color indexed="9"/>
      </top>
      <bottom/>
      <diagonal/>
    </border>
    <border>
      <left/>
      <right style="thin">
        <color indexed="64"/>
      </right>
      <top/>
      <bottom style="thin">
        <color indexed="9"/>
      </bottom>
      <diagonal/>
    </border>
    <border>
      <left style="thin">
        <color indexed="9"/>
      </left>
      <right/>
      <top style="thin">
        <color indexed="9"/>
      </top>
      <bottom style="thin">
        <color indexed="64"/>
      </bottom>
      <diagonal/>
    </border>
    <border>
      <left style="thin">
        <color indexed="9"/>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9"/>
      </left>
      <right/>
      <top style="thin">
        <color indexed="9"/>
      </top>
      <bottom/>
      <diagonal/>
    </border>
    <border>
      <left style="hair">
        <color indexed="64"/>
      </left>
      <right style="hair">
        <color indexed="64"/>
      </right>
      <top style="hair">
        <color indexed="64"/>
      </top>
      <bottom style="medium">
        <color indexed="64"/>
      </bottom>
      <diagonal/>
    </border>
    <border>
      <left/>
      <right style="thin">
        <color indexed="9"/>
      </right>
      <top/>
      <bottom/>
      <diagonal/>
    </border>
    <border>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9"/>
      </right>
      <top style="thin">
        <color indexed="64"/>
      </top>
      <bottom/>
      <diagonal/>
    </border>
    <border>
      <left style="thin">
        <color indexed="9"/>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9"/>
      </top>
      <bottom/>
      <diagonal/>
    </border>
    <border>
      <left style="thin">
        <color indexed="64"/>
      </left>
      <right style="thin">
        <color indexed="64"/>
      </right>
      <top style="thin">
        <color indexed="64"/>
      </top>
      <bottom style="thin">
        <color indexed="9"/>
      </bottom>
      <diagonal/>
    </border>
    <border>
      <left style="thin">
        <color indexed="64"/>
      </left>
      <right/>
      <top style="thin">
        <color indexed="9"/>
      </top>
      <bottom style="thin">
        <color indexed="64"/>
      </bottom>
      <diagonal/>
    </border>
    <border>
      <left style="thin">
        <color indexed="64"/>
      </left>
      <right style="thin">
        <color indexed="64"/>
      </right>
      <top style="thin">
        <color indexed="9"/>
      </top>
      <bottom style="thin">
        <color indexed="64"/>
      </bottom>
      <diagonal/>
    </border>
    <border>
      <left style="thin">
        <color indexed="9"/>
      </left>
      <right/>
      <top style="thin">
        <color indexed="64"/>
      </top>
      <bottom style="thin">
        <color indexed="64"/>
      </bottom>
      <diagonal/>
    </border>
    <border>
      <left style="thin">
        <color indexed="22"/>
      </left>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
      <left style="thin">
        <color indexed="64"/>
      </left>
      <right style="thin">
        <color indexed="64"/>
      </right>
      <top style="medium">
        <color indexed="64"/>
      </top>
      <bottom style="medium">
        <color indexed="64"/>
      </bottom>
      <diagonal/>
    </border>
    <border>
      <left style="hair">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9"/>
      </right>
      <top/>
      <bottom style="thin">
        <color indexed="64"/>
      </bottom>
      <diagonal/>
    </border>
    <border>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s>
  <cellStyleXfs count="6">
    <xf numFmtId="0" fontId="0" fillId="0" borderId="0"/>
    <xf numFmtId="44" fontId="2" fillId="0" borderId="0" applyFont="0" applyFill="0" applyBorder="0" applyAlignment="0" applyProtection="0"/>
    <xf numFmtId="0" fontId="11" fillId="0" borderId="0" applyNumberFormat="0" applyFill="0" applyBorder="0" applyAlignment="0" applyProtection="0">
      <alignment vertical="top"/>
      <protection locked="0"/>
    </xf>
    <xf numFmtId="0" fontId="17" fillId="0" borderId="0"/>
    <xf numFmtId="9" fontId="2" fillId="0" borderId="0" applyFont="0" applyFill="0" applyBorder="0" applyAlignment="0" applyProtection="0"/>
    <xf numFmtId="0" fontId="1" fillId="0" borderId="0"/>
  </cellStyleXfs>
  <cellXfs count="1178">
    <xf numFmtId="0" fontId="0" fillId="0" borderId="0" xfId="0"/>
    <xf numFmtId="0" fontId="8" fillId="0" borderId="2" xfId="0" applyFont="1" applyBorder="1"/>
    <xf numFmtId="0" fontId="8" fillId="0" borderId="4" xfId="0" applyFont="1" applyBorder="1"/>
    <xf numFmtId="0" fontId="8" fillId="0" borderId="5" xfId="0" applyFont="1" applyBorder="1"/>
    <xf numFmtId="0" fontId="8" fillId="0" borderId="6" xfId="0" applyFont="1" applyBorder="1"/>
    <xf numFmtId="0" fontId="13" fillId="0" borderId="2" xfId="0" applyFont="1" applyBorder="1"/>
    <xf numFmtId="0" fontId="3" fillId="0" borderId="2" xfId="0" applyFont="1" applyBorder="1"/>
    <xf numFmtId="0" fontId="3" fillId="0" borderId="7" xfId="0" applyFont="1" applyBorder="1"/>
    <xf numFmtId="0" fontId="6" fillId="0" borderId="7" xfId="0" applyFont="1" applyBorder="1" applyAlignment="1">
      <alignment horizontal="center"/>
    </xf>
    <xf numFmtId="0" fontId="3" fillId="0" borderId="8" xfId="0" applyFont="1" applyBorder="1" applyAlignment="1">
      <alignment horizontal="center"/>
    </xf>
    <xf numFmtId="0" fontId="3" fillId="0" borderId="8" xfId="0" applyFont="1" applyBorder="1"/>
    <xf numFmtId="0" fontId="13" fillId="0" borderId="5" xfId="0" applyFont="1" applyBorder="1"/>
    <xf numFmtId="0" fontId="7" fillId="0" borderId="2" xfId="0" applyFont="1" applyBorder="1"/>
    <xf numFmtId="0" fontId="3" fillId="0" borderId="2" xfId="0" applyFont="1" applyBorder="1" applyAlignment="1">
      <alignment horizontal="right"/>
    </xf>
    <xf numFmtId="0" fontId="8" fillId="0" borderId="22" xfId="0" applyFont="1" applyBorder="1" applyProtection="1"/>
    <xf numFmtId="0" fontId="8" fillId="0" borderId="23" xfId="0" applyFont="1" applyBorder="1" applyProtection="1"/>
    <xf numFmtId="0" fontId="8" fillId="0" borderId="24" xfId="0" applyFont="1" applyBorder="1" applyProtection="1"/>
    <xf numFmtId="0" fontId="8" fillId="0" borderId="25" xfId="0" applyFont="1" applyBorder="1" applyProtection="1"/>
    <xf numFmtId="0" fontId="0" fillId="0" borderId="5" xfId="0" applyBorder="1" applyProtection="1"/>
    <xf numFmtId="0" fontId="0" fillId="0" borderId="2" xfId="0" applyBorder="1" applyProtection="1"/>
    <xf numFmtId="0" fontId="8" fillId="0" borderId="3" xfId="0" applyFont="1" applyBorder="1" applyProtection="1"/>
    <xf numFmtId="0" fontId="8" fillId="0" borderId="2" xfId="0" applyFont="1" applyBorder="1" applyProtection="1"/>
    <xf numFmtId="0" fontId="8" fillId="0" borderId="6" xfId="0" applyFont="1" applyBorder="1" applyProtection="1"/>
    <xf numFmtId="0" fontId="8" fillId="0" borderId="8" xfId="0" applyFont="1" applyBorder="1" applyProtection="1"/>
    <xf numFmtId="0" fontId="8" fillId="0" borderId="9" xfId="0" applyFont="1" applyBorder="1" applyProtection="1"/>
    <xf numFmtId="0" fontId="8" fillId="0" borderId="10" xfId="0" applyFont="1" applyBorder="1" applyProtection="1"/>
    <xf numFmtId="0" fontId="8" fillId="0" borderId="11" xfId="0" applyFont="1" applyBorder="1" applyProtection="1"/>
    <xf numFmtId="0" fontId="8" fillId="0" borderId="12" xfId="0" applyFont="1" applyBorder="1" applyProtection="1"/>
    <xf numFmtId="0" fontId="14" fillId="2" borderId="26" xfId="0" applyFont="1" applyFill="1" applyBorder="1" applyAlignment="1" applyProtection="1">
      <alignment horizontal="centerContinuous"/>
    </xf>
    <xf numFmtId="0" fontId="14" fillId="2" borderId="27" xfId="0" applyFont="1" applyFill="1" applyBorder="1" applyAlignment="1" applyProtection="1">
      <alignment horizontal="centerContinuous"/>
    </xf>
    <xf numFmtId="0" fontId="14" fillId="2" borderId="28" xfId="0" applyFont="1" applyFill="1" applyBorder="1" applyAlignment="1" applyProtection="1">
      <alignment horizontal="centerContinuous"/>
    </xf>
    <xf numFmtId="0" fontId="0" fillId="0" borderId="27" xfId="0" applyBorder="1" applyProtection="1"/>
    <xf numFmtId="0" fontId="0" fillId="0" borderId="19" xfId="0" applyBorder="1" applyProtection="1"/>
    <xf numFmtId="0" fontId="14" fillId="0" borderId="26" xfId="0" applyFont="1" applyBorder="1" applyProtection="1"/>
    <xf numFmtId="49" fontId="14" fillId="0" borderId="27" xfId="0" applyNumberFormat="1" applyFont="1" applyBorder="1" applyAlignment="1" applyProtection="1">
      <alignment horizontal="left"/>
    </xf>
    <xf numFmtId="0" fontId="14" fillId="0" borderId="27" xfId="0" applyFont="1" applyBorder="1" applyProtection="1"/>
    <xf numFmtId="0" fontId="14" fillId="0" borderId="27" xfId="0" applyFont="1" applyBorder="1" applyAlignment="1" applyProtection="1">
      <alignment horizontal="centerContinuous"/>
    </xf>
    <xf numFmtId="0" fontId="14" fillId="0" borderId="28" xfId="0" applyFont="1" applyBorder="1" applyAlignment="1" applyProtection="1">
      <alignment horizontal="centerContinuous"/>
    </xf>
    <xf numFmtId="0" fontId="0" fillId="2" borderId="29" xfId="0" applyFill="1" applyBorder="1" applyProtection="1"/>
    <xf numFmtId="49" fontId="14" fillId="2" borderId="30" xfId="0" applyNumberFormat="1" applyFont="1" applyFill="1" applyBorder="1" applyAlignment="1" applyProtection="1">
      <alignment horizontal="right"/>
    </xf>
    <xf numFmtId="0" fontId="14" fillId="2" borderId="30" xfId="0" applyFont="1" applyFill="1" applyBorder="1" applyProtection="1"/>
    <xf numFmtId="49" fontId="0" fillId="0" borderId="7" xfId="0" applyNumberFormat="1" applyBorder="1" applyAlignment="1" applyProtection="1">
      <alignment horizontal="right"/>
    </xf>
    <xf numFmtId="0" fontId="0" fillId="0" borderId="7" xfId="0" applyBorder="1" applyProtection="1"/>
    <xf numFmtId="49" fontId="2" fillId="0" borderId="7" xfId="0" applyNumberFormat="1" applyFont="1" applyBorder="1" applyAlignment="1" applyProtection="1">
      <alignment horizontal="right"/>
    </xf>
    <xf numFmtId="0" fontId="2" fillId="0" borderId="18" xfId="0" applyFont="1" applyBorder="1" applyProtection="1"/>
    <xf numFmtId="49" fontId="0" fillId="0" borderId="2" xfId="0" applyNumberFormat="1" applyBorder="1" applyAlignment="1" applyProtection="1">
      <alignment horizontal="right"/>
    </xf>
    <xf numFmtId="0" fontId="0" fillId="0" borderId="4" xfId="0" applyBorder="1" applyProtection="1"/>
    <xf numFmtId="0" fontId="0" fillId="2" borderId="31" xfId="0" applyFill="1" applyBorder="1" applyAlignment="1" applyProtection="1"/>
    <xf numFmtId="0" fontId="5" fillId="0" borderId="7" xfId="0" applyFont="1" applyBorder="1"/>
    <xf numFmtId="0" fontId="0" fillId="0" borderId="21" xfId="0" applyBorder="1" applyProtection="1"/>
    <xf numFmtId="0" fontId="15" fillId="0" borderId="32" xfId="0" applyFont="1" applyBorder="1" applyAlignment="1" applyProtection="1">
      <alignment horizontal="center" vertical="center"/>
      <protection locked="0"/>
    </xf>
    <xf numFmtId="0" fontId="8" fillId="2" borderId="0" xfId="0" applyFont="1" applyFill="1" applyBorder="1"/>
    <xf numFmtId="0" fontId="13" fillId="2" borderId="0" xfId="0" applyFont="1" applyFill="1" applyBorder="1"/>
    <xf numFmtId="9" fontId="8" fillId="2" borderId="0" xfId="4" applyFont="1" applyFill="1" applyBorder="1"/>
    <xf numFmtId="0" fontId="8" fillId="2" borderId="33" xfId="0" applyFont="1" applyFill="1" applyBorder="1"/>
    <xf numFmtId="0" fontId="8" fillId="3" borderId="0" xfId="0" applyFont="1" applyFill="1" applyBorder="1"/>
    <xf numFmtId="0" fontId="8" fillId="3" borderId="35" xfId="0" applyFont="1" applyFill="1" applyBorder="1"/>
    <xf numFmtId="0" fontId="15" fillId="2" borderId="0" xfId="0" applyFont="1" applyFill="1" applyBorder="1"/>
    <xf numFmtId="0" fontId="7" fillId="0" borderId="4" xfId="0" applyFont="1" applyBorder="1"/>
    <xf numFmtId="0" fontId="0" fillId="2" borderId="0" xfId="0" applyFill="1" applyBorder="1" applyProtection="1"/>
    <xf numFmtId="0" fontId="0" fillId="2" borderId="0" xfId="0" applyFill="1" applyBorder="1" applyAlignment="1" applyProtection="1">
      <alignment horizontal="center"/>
    </xf>
    <xf numFmtId="0" fontId="7" fillId="2" borderId="0" xfId="0" applyFont="1" applyFill="1" applyBorder="1"/>
    <xf numFmtId="0" fontId="6" fillId="0" borderId="32" xfId="0" applyFont="1" applyFill="1" applyBorder="1" applyAlignment="1" applyProtection="1">
      <alignment horizontal="center"/>
    </xf>
    <xf numFmtId="0" fontId="0" fillId="2" borderId="0" xfId="0" applyFill="1" applyBorder="1" applyAlignment="1" applyProtection="1">
      <alignment horizontal="right"/>
    </xf>
    <xf numFmtId="0" fontId="0" fillId="2" borderId="33" xfId="0" applyFill="1" applyBorder="1" applyProtection="1"/>
    <xf numFmtId="0" fontId="7" fillId="2" borderId="33" xfId="0" applyFont="1" applyFill="1" applyBorder="1"/>
    <xf numFmtId="0" fontId="0" fillId="3" borderId="32" xfId="0" applyFill="1" applyBorder="1" applyAlignment="1" applyProtection="1">
      <alignment horizontal="center"/>
    </xf>
    <xf numFmtId="1" fontId="0" fillId="0" borderId="32" xfId="0" applyNumberFormat="1" applyFill="1" applyBorder="1" applyAlignment="1" applyProtection="1">
      <alignment horizontal="center"/>
    </xf>
    <xf numFmtId="0" fontId="3" fillId="3" borderId="0" xfId="0" applyFont="1" applyFill="1" applyBorder="1"/>
    <xf numFmtId="0" fontId="15" fillId="4" borderId="37" xfId="0" applyFont="1" applyFill="1" applyBorder="1" applyAlignment="1" applyProtection="1">
      <alignment horizontal="centerContinuous" vertical="center"/>
    </xf>
    <xf numFmtId="0" fontId="15" fillId="4" borderId="31" xfId="0" applyFont="1" applyFill="1" applyBorder="1" applyAlignment="1" applyProtection="1">
      <alignment horizontal="centerContinuous" vertical="center"/>
    </xf>
    <xf numFmtId="0" fontId="15" fillId="4" borderId="38" xfId="0" applyFont="1" applyFill="1" applyBorder="1" applyAlignment="1" applyProtection="1">
      <alignment horizontal="centerContinuous" vertical="center"/>
    </xf>
    <xf numFmtId="0" fontId="0" fillId="0" borderId="39" xfId="0" applyBorder="1" applyProtection="1"/>
    <xf numFmtId="49" fontId="0" fillId="0" borderId="8" xfId="0" applyNumberFormat="1" applyBorder="1" applyAlignment="1" applyProtection="1">
      <alignment horizontal="right"/>
    </xf>
    <xf numFmtId="0" fontId="0" fillId="0" borderId="8" xfId="0" applyBorder="1" applyProtection="1"/>
    <xf numFmtId="0" fontId="15" fillId="3" borderId="0" xfId="0" applyFont="1" applyFill="1" applyBorder="1"/>
    <xf numFmtId="0" fontId="8" fillId="2" borderId="1" xfId="0" applyFont="1" applyFill="1" applyBorder="1"/>
    <xf numFmtId="0" fontId="13" fillId="2" borderId="1" xfId="0" applyFont="1" applyFill="1" applyBorder="1"/>
    <xf numFmtId="0" fontId="0" fillId="5" borderId="32" xfId="0" applyFill="1" applyBorder="1" applyAlignment="1" applyProtection="1">
      <alignment horizontal="center"/>
    </xf>
    <xf numFmtId="0" fontId="0" fillId="2" borderId="40" xfId="0" applyFill="1" applyBorder="1" applyAlignment="1" applyProtection="1">
      <alignment horizontal="center"/>
    </xf>
    <xf numFmtId="1" fontId="0" fillId="2" borderId="40" xfId="0" applyNumberFormat="1" applyFill="1" applyBorder="1" applyAlignment="1" applyProtection="1">
      <alignment horizontal="center"/>
    </xf>
    <xf numFmtId="1" fontId="0" fillId="2" borderId="41" xfId="0" applyNumberFormat="1" applyFill="1" applyBorder="1" applyAlignment="1" applyProtection="1">
      <alignment horizontal="center"/>
    </xf>
    <xf numFmtId="0" fontId="0" fillId="2" borderId="42" xfId="0" applyFill="1" applyBorder="1" applyProtection="1"/>
    <xf numFmtId="0" fontId="0" fillId="2" borderId="35" xfId="0" applyFill="1" applyBorder="1" applyAlignment="1" applyProtection="1">
      <alignment horizontal="center"/>
    </xf>
    <xf numFmtId="0" fontId="0" fillId="0" borderId="20" xfId="0" applyBorder="1" applyProtection="1"/>
    <xf numFmtId="9" fontId="0" fillId="0" borderId="32" xfId="4" applyFont="1" applyFill="1" applyBorder="1" applyAlignment="1" applyProtection="1">
      <alignment horizontal="center"/>
    </xf>
    <xf numFmtId="1" fontId="0" fillId="2" borderId="34" xfId="0" applyNumberFormat="1" applyFill="1" applyBorder="1" applyAlignment="1" applyProtection="1">
      <alignment horizontal="center"/>
    </xf>
    <xf numFmtId="0" fontId="0" fillId="2" borderId="43" xfId="0" applyFill="1" applyBorder="1" applyProtection="1"/>
    <xf numFmtId="0" fontId="6" fillId="3" borderId="0" xfId="0" applyFont="1" applyFill="1" applyBorder="1" applyAlignment="1">
      <alignment horizontal="center"/>
    </xf>
    <xf numFmtId="0" fontId="6" fillId="3" borderId="0" xfId="0" applyFont="1" applyFill="1" applyBorder="1" applyAlignment="1">
      <alignment horizontal="right"/>
    </xf>
    <xf numFmtId="0" fontId="6" fillId="3" borderId="0" xfId="0" applyFont="1" applyFill="1" applyBorder="1" applyAlignment="1" applyProtection="1">
      <alignment horizontal="center" vertical="center"/>
    </xf>
    <xf numFmtId="0" fontId="8" fillId="3" borderId="0" xfId="0" applyFont="1" applyFill="1" applyBorder="1" applyProtection="1"/>
    <xf numFmtId="0" fontId="6" fillId="3" borderId="0" xfId="0" applyFont="1" applyFill="1" applyBorder="1" applyAlignment="1" applyProtection="1">
      <alignment horizontal="right"/>
    </xf>
    <xf numFmtId="9" fontId="13" fillId="3" borderId="0" xfId="0" applyNumberFormat="1" applyFont="1" applyFill="1" applyBorder="1" applyAlignment="1"/>
    <xf numFmtId="0" fontId="8" fillId="3" borderId="0" xfId="0" applyFont="1" applyFill="1" applyBorder="1" applyAlignment="1" applyProtection="1">
      <alignment horizontal="center"/>
    </xf>
    <xf numFmtId="0" fontId="6" fillId="3" borderId="5" xfId="0" applyFont="1" applyFill="1" applyBorder="1" applyAlignment="1">
      <alignment horizontal="right"/>
    </xf>
    <xf numFmtId="0" fontId="6" fillId="3" borderId="2" xfId="0" applyFont="1" applyFill="1" applyBorder="1" applyAlignment="1">
      <alignment horizontal="right"/>
    </xf>
    <xf numFmtId="0" fontId="8" fillId="3" borderId="8" xfId="0" applyFont="1" applyFill="1" applyBorder="1"/>
    <xf numFmtId="0" fontId="8" fillId="3" borderId="19" xfId="0" applyFont="1" applyFill="1" applyBorder="1"/>
    <xf numFmtId="0" fontId="8" fillId="3" borderId="2" xfId="0" applyFont="1" applyFill="1" applyBorder="1"/>
    <xf numFmtId="0" fontId="8" fillId="3" borderId="10" xfId="0" applyFont="1" applyFill="1" applyBorder="1"/>
    <xf numFmtId="0" fontId="6" fillId="3" borderId="0" xfId="0" applyFont="1" applyFill="1" applyBorder="1" applyAlignment="1">
      <alignment horizontal="right" vertical="center"/>
    </xf>
    <xf numFmtId="0" fontId="8" fillId="3" borderId="4" xfId="0" applyFont="1" applyFill="1" applyBorder="1" applyProtection="1"/>
    <xf numFmtId="0" fontId="6" fillId="3" borderId="2" xfId="0" applyFont="1" applyFill="1" applyBorder="1" applyAlignment="1" applyProtection="1">
      <alignment horizontal="right"/>
    </xf>
    <xf numFmtId="0" fontId="8" fillId="3" borderId="8" xfId="0" applyFont="1" applyFill="1" applyBorder="1" applyProtection="1"/>
    <xf numFmtId="0" fontId="8" fillId="3" borderId="19" xfId="0" applyFont="1" applyFill="1" applyBorder="1" applyProtection="1"/>
    <xf numFmtId="0" fontId="3" fillId="3" borderId="0" xfId="0" applyFont="1" applyFill="1" applyBorder="1" applyProtection="1"/>
    <xf numFmtId="0" fontId="6" fillId="3" borderId="0" xfId="0" applyFont="1" applyFill="1" applyBorder="1" applyAlignment="1" applyProtection="1">
      <alignment horizontal="center"/>
    </xf>
    <xf numFmtId="9" fontId="13" fillId="3" borderId="0" xfId="0" applyNumberFormat="1" applyFont="1" applyFill="1" applyBorder="1" applyAlignment="1" applyProtection="1"/>
    <xf numFmtId="0" fontId="6" fillId="3" borderId="0" xfId="0" applyFont="1" applyFill="1" applyBorder="1" applyAlignment="1" applyProtection="1">
      <alignment horizontal="right" vertical="center"/>
    </xf>
    <xf numFmtId="0" fontId="0" fillId="2" borderId="34" xfId="0" applyFill="1" applyBorder="1" applyProtection="1"/>
    <xf numFmtId="0" fontId="8" fillId="3" borderId="43" xfId="0" applyFont="1" applyFill="1" applyBorder="1" applyProtection="1"/>
    <xf numFmtId="0" fontId="8" fillId="3" borderId="40" xfId="0" applyFont="1" applyFill="1" applyBorder="1" applyProtection="1"/>
    <xf numFmtId="0" fontId="8" fillId="3" borderId="40" xfId="0" applyFont="1" applyFill="1" applyBorder="1" applyAlignment="1" applyProtection="1">
      <alignment horizontal="center"/>
    </xf>
    <xf numFmtId="0" fontId="8" fillId="3" borderId="33" xfId="0" applyFont="1" applyFill="1" applyBorder="1" applyProtection="1"/>
    <xf numFmtId="0" fontId="7" fillId="3" borderId="42" xfId="0" applyFont="1" applyFill="1" applyBorder="1" applyProtection="1"/>
    <xf numFmtId="0" fontId="7" fillId="3" borderId="35" xfId="0" applyFont="1" applyFill="1" applyBorder="1" applyProtection="1"/>
    <xf numFmtId="0" fontId="5" fillId="3" borderId="42" xfId="0" applyFont="1" applyFill="1" applyBorder="1" applyAlignment="1" applyProtection="1">
      <alignment horizontal="center"/>
    </xf>
    <xf numFmtId="0" fontId="5" fillId="3" borderId="35" xfId="0" applyFont="1" applyFill="1" applyBorder="1" applyAlignment="1" applyProtection="1">
      <alignment horizontal="center"/>
    </xf>
    <xf numFmtId="0" fontId="5" fillId="3" borderId="36" xfId="0" applyFont="1" applyFill="1" applyBorder="1" applyAlignment="1" applyProtection="1">
      <alignment horizontal="center"/>
    </xf>
    <xf numFmtId="9" fontId="8" fillId="3" borderId="32" xfId="4" applyFont="1" applyFill="1" applyBorder="1" applyAlignment="1" applyProtection="1">
      <alignment horizontal="center"/>
    </xf>
    <xf numFmtId="0" fontId="6" fillId="2" borderId="33" xfId="0" applyFont="1" applyFill="1" applyBorder="1" applyAlignment="1" applyProtection="1"/>
    <xf numFmtId="0" fontId="6" fillId="2" borderId="0" xfId="0" applyFont="1" applyFill="1" applyBorder="1" applyAlignment="1" applyProtection="1">
      <alignment wrapText="1"/>
    </xf>
    <xf numFmtId="0" fontId="15" fillId="3" borderId="35" xfId="0" applyFont="1" applyFill="1" applyBorder="1" applyAlignment="1" applyProtection="1">
      <alignment horizontal="right"/>
    </xf>
    <xf numFmtId="0" fontId="3" fillId="3" borderId="0" xfId="0" applyFont="1" applyFill="1" applyBorder="1" applyAlignment="1" applyProtection="1">
      <alignment horizontal="right"/>
    </xf>
    <xf numFmtId="1" fontId="8" fillId="3" borderId="32" xfId="0" applyNumberFormat="1" applyFont="1" applyFill="1" applyBorder="1" applyAlignment="1" applyProtection="1">
      <alignment horizontal="center"/>
    </xf>
    <xf numFmtId="1" fontId="15" fillId="3" borderId="32" xfId="0" applyNumberFormat="1" applyFont="1" applyFill="1" applyBorder="1" applyAlignment="1" applyProtection="1">
      <alignment horizontal="center"/>
    </xf>
    <xf numFmtId="9" fontId="15" fillId="3" borderId="32" xfId="4" applyFont="1" applyFill="1" applyBorder="1" applyAlignment="1" applyProtection="1">
      <alignment horizontal="center"/>
    </xf>
    <xf numFmtId="0" fontId="0" fillId="2" borderId="40" xfId="0" applyFill="1" applyBorder="1" applyProtection="1"/>
    <xf numFmtId="0" fontId="0" fillId="2" borderId="41" xfId="0" applyFill="1" applyBorder="1" applyProtection="1"/>
    <xf numFmtId="0" fontId="6" fillId="2" borderId="35" xfId="0" applyFont="1" applyFill="1" applyBorder="1" applyAlignment="1" applyProtection="1">
      <alignment wrapText="1"/>
    </xf>
    <xf numFmtId="0" fontId="6" fillId="2" borderId="36" xfId="0" applyFont="1" applyFill="1" applyBorder="1" applyAlignment="1" applyProtection="1">
      <alignment wrapText="1"/>
    </xf>
    <xf numFmtId="49" fontId="20" fillId="3" borderId="2" xfId="0" applyNumberFormat="1" applyFont="1" applyFill="1" applyBorder="1" applyAlignment="1" applyProtection="1">
      <alignment horizontal="right"/>
    </xf>
    <xf numFmtId="0" fontId="20" fillId="3" borderId="2" xfId="0" applyNumberFormat="1" applyFont="1" applyFill="1" applyBorder="1" applyAlignment="1" applyProtection="1">
      <alignment horizontal="right"/>
    </xf>
    <xf numFmtId="0" fontId="6" fillId="3" borderId="41" xfId="0" applyFont="1" applyFill="1" applyBorder="1" applyAlignment="1" applyProtection="1">
      <alignment horizontal="center" wrapText="1"/>
    </xf>
    <xf numFmtId="1" fontId="2" fillId="0" borderId="32" xfId="0" applyNumberFormat="1" applyFont="1" applyFill="1" applyBorder="1" applyAlignment="1" applyProtection="1">
      <alignment horizontal="center"/>
    </xf>
    <xf numFmtId="0" fontId="22" fillId="2" borderId="43" xfId="0" applyFont="1" applyFill="1" applyBorder="1" applyAlignment="1" applyProtection="1">
      <alignment horizontal="center"/>
    </xf>
    <xf numFmtId="0" fontId="22" fillId="6" borderId="32" xfId="0" applyFont="1" applyFill="1" applyBorder="1" applyAlignment="1" applyProtection="1">
      <alignment horizontal="center"/>
    </xf>
    <xf numFmtId="49" fontId="0" fillId="3" borderId="7" xfId="0" applyNumberFormat="1" applyFill="1" applyBorder="1" applyAlignment="1" applyProtection="1">
      <alignment horizontal="right"/>
    </xf>
    <xf numFmtId="0" fontId="0" fillId="3" borderId="18" xfId="0" applyFill="1" applyBorder="1" applyProtection="1"/>
    <xf numFmtId="0" fontId="0" fillId="3" borderId="0" xfId="0" applyFill="1" applyBorder="1" applyProtection="1"/>
    <xf numFmtId="0" fontId="0" fillId="3" borderId="45" xfId="0" applyFill="1" applyBorder="1" applyProtection="1"/>
    <xf numFmtId="1" fontId="0" fillId="2" borderId="0" xfId="0" applyNumberFormat="1" applyFill="1" applyBorder="1" applyAlignment="1" applyProtection="1">
      <alignment horizontal="center"/>
    </xf>
    <xf numFmtId="49" fontId="0" fillId="3" borderId="18" xfId="0" applyNumberFormat="1" applyFill="1" applyBorder="1" applyAlignment="1" applyProtection="1">
      <alignment horizontal="right"/>
    </xf>
    <xf numFmtId="0" fontId="0" fillId="3" borderId="46" xfId="0" applyFill="1" applyBorder="1" applyProtection="1"/>
    <xf numFmtId="0" fontId="0" fillId="3" borderId="40" xfId="0" applyFill="1" applyBorder="1" applyProtection="1"/>
    <xf numFmtId="0" fontId="0" fillId="3" borderId="41" xfId="0" applyFill="1" applyBorder="1" applyProtection="1"/>
    <xf numFmtId="0" fontId="0" fillId="3" borderId="42" xfId="0" applyFill="1" applyBorder="1" applyProtection="1"/>
    <xf numFmtId="0" fontId="0" fillId="3" borderId="35" xfId="0" applyFill="1" applyBorder="1" applyProtection="1"/>
    <xf numFmtId="0" fontId="0" fillId="3" borderId="36" xfId="0" applyFill="1" applyBorder="1" applyProtection="1"/>
    <xf numFmtId="0" fontId="9" fillId="3" borderId="35" xfId="0" applyFont="1" applyFill="1" applyBorder="1" applyProtection="1"/>
    <xf numFmtId="0" fontId="9" fillId="0" borderId="2" xfId="0" applyFont="1" applyBorder="1" applyProtection="1"/>
    <xf numFmtId="49" fontId="9" fillId="3" borderId="18" xfId="0" applyNumberFormat="1" applyFont="1" applyFill="1" applyBorder="1" applyAlignment="1" applyProtection="1">
      <alignment horizontal="right"/>
    </xf>
    <xf numFmtId="0" fontId="9" fillId="3" borderId="47" xfId="0" applyFont="1" applyFill="1" applyBorder="1" applyProtection="1"/>
    <xf numFmtId="0" fontId="9" fillId="3" borderId="0" xfId="0" applyFont="1" applyFill="1" applyBorder="1" applyAlignment="1" applyProtection="1">
      <alignment horizontal="right"/>
    </xf>
    <xf numFmtId="0" fontId="9" fillId="3" borderId="0" xfId="0" applyFont="1" applyFill="1" applyBorder="1" applyProtection="1"/>
    <xf numFmtId="0" fontId="9" fillId="3" borderId="34" xfId="0" applyFont="1" applyFill="1" applyBorder="1" applyProtection="1"/>
    <xf numFmtId="0" fontId="9" fillId="3" borderId="45" xfId="0" applyFont="1" applyFill="1" applyBorder="1" applyProtection="1"/>
    <xf numFmtId="0" fontId="9" fillId="2" borderId="33" xfId="0" applyFont="1" applyFill="1" applyBorder="1" applyProtection="1"/>
    <xf numFmtId="0" fontId="9" fillId="2" borderId="0" xfId="0" applyFont="1" applyFill="1" applyBorder="1" applyProtection="1"/>
    <xf numFmtId="0" fontId="9" fillId="2" borderId="0" xfId="0" applyFont="1" applyFill="1" applyBorder="1" applyAlignment="1" applyProtection="1">
      <alignment horizontal="center"/>
    </xf>
    <xf numFmtId="1" fontId="9" fillId="2" borderId="0" xfId="0" applyNumberFormat="1" applyFont="1" applyFill="1" applyBorder="1" applyAlignment="1" applyProtection="1">
      <alignment horizontal="center"/>
    </xf>
    <xf numFmtId="1" fontId="9" fillId="2" borderId="34" xfId="0" applyNumberFormat="1" applyFont="1" applyFill="1" applyBorder="1" applyAlignment="1" applyProtection="1">
      <alignment horizontal="center"/>
    </xf>
    <xf numFmtId="1" fontId="9" fillId="2" borderId="40" xfId="0" applyNumberFormat="1" applyFont="1" applyFill="1" applyBorder="1" applyAlignment="1" applyProtection="1">
      <alignment horizontal="center"/>
    </xf>
    <xf numFmtId="0" fontId="9" fillId="3" borderId="31" xfId="0" applyFont="1" applyFill="1" applyBorder="1" applyAlignment="1" applyProtection="1">
      <alignment vertical="center" wrapText="1"/>
    </xf>
    <xf numFmtId="0" fontId="0" fillId="3" borderId="28" xfId="0" applyFill="1" applyBorder="1" applyAlignment="1" applyProtection="1">
      <alignment vertical="center" wrapText="1"/>
    </xf>
    <xf numFmtId="0" fontId="15" fillId="3" borderId="40" xfId="0" applyFont="1" applyFill="1" applyBorder="1" applyProtection="1"/>
    <xf numFmtId="0" fontId="15" fillId="3" borderId="27" xfId="0" applyFont="1" applyFill="1" applyBorder="1" applyAlignment="1" applyProtection="1">
      <alignment vertical="center"/>
    </xf>
    <xf numFmtId="0" fontId="9" fillId="3" borderId="48" xfId="0" applyFont="1" applyFill="1" applyBorder="1" applyAlignment="1" applyProtection="1">
      <alignment vertical="center"/>
    </xf>
    <xf numFmtId="0" fontId="0" fillId="0" borderId="13" xfId="0" applyBorder="1" applyProtection="1"/>
    <xf numFmtId="49" fontId="0" fillId="3" borderId="0" xfId="0" applyNumberFormat="1" applyFill="1" applyBorder="1" applyAlignment="1" applyProtection="1">
      <alignment horizontal="right"/>
    </xf>
    <xf numFmtId="49" fontId="9" fillId="3" borderId="0" xfId="0" applyNumberFormat="1" applyFont="1" applyFill="1" applyBorder="1" applyAlignment="1" applyProtection="1">
      <alignment horizontal="right"/>
    </xf>
    <xf numFmtId="1" fontId="0" fillId="2" borderId="35" xfId="0" applyNumberFormat="1" applyFill="1" applyBorder="1" applyAlignment="1" applyProtection="1">
      <alignment horizontal="center"/>
    </xf>
    <xf numFmtId="1" fontId="0" fillId="2" borderId="36" xfId="0" applyNumberFormat="1" applyFill="1" applyBorder="1" applyAlignment="1" applyProtection="1">
      <alignment horizontal="center"/>
    </xf>
    <xf numFmtId="0" fontId="6" fillId="0" borderId="37" xfId="0" applyFont="1" applyFill="1" applyBorder="1" applyAlignment="1" applyProtection="1">
      <alignment horizontal="center"/>
    </xf>
    <xf numFmtId="9" fontId="2" fillId="0" borderId="32" xfId="4" applyFill="1" applyBorder="1" applyAlignment="1" applyProtection="1">
      <alignment horizontal="center"/>
    </xf>
    <xf numFmtId="0" fontId="8" fillId="3" borderId="0" xfId="0" applyFont="1" applyFill="1" applyBorder="1" applyAlignment="1">
      <alignment vertical="top" wrapText="1"/>
    </xf>
    <xf numFmtId="49" fontId="14" fillId="3" borderId="40" xfId="0" applyNumberFormat="1" applyFont="1" applyFill="1" applyBorder="1" applyAlignment="1" applyProtection="1">
      <alignment horizontal="right"/>
    </xf>
    <xf numFmtId="0" fontId="14" fillId="3" borderId="40" xfId="0" applyFont="1" applyFill="1" applyBorder="1" applyProtection="1"/>
    <xf numFmtId="0" fontId="14" fillId="3" borderId="40" xfId="0" applyFont="1" applyFill="1" applyBorder="1" applyAlignment="1" applyProtection="1">
      <alignment horizontal="left"/>
    </xf>
    <xf numFmtId="0" fontId="21" fillId="2" borderId="37" xfId="0" applyFont="1" applyFill="1" applyBorder="1" applyAlignment="1" applyProtection="1">
      <alignment horizontal="center" wrapText="1"/>
    </xf>
    <xf numFmtId="0" fontId="21" fillId="2" borderId="31" xfId="0" applyFont="1" applyFill="1" applyBorder="1" applyAlignment="1" applyProtection="1">
      <alignment horizontal="center" wrapText="1"/>
    </xf>
    <xf numFmtId="0" fontId="6" fillId="2" borderId="31" xfId="0" applyFont="1" applyFill="1" applyBorder="1" applyAlignment="1" applyProtection="1">
      <alignment horizontal="center"/>
    </xf>
    <xf numFmtId="0" fontId="6" fillId="2" borderId="38" xfId="0" applyFont="1" applyFill="1" applyBorder="1" applyAlignment="1" applyProtection="1">
      <alignment horizontal="center"/>
    </xf>
    <xf numFmtId="0" fontId="0" fillId="3" borderId="40" xfId="0" applyFill="1" applyBorder="1" applyAlignment="1" applyProtection="1"/>
    <xf numFmtId="9" fontId="15" fillId="3" borderId="40" xfId="4" applyNumberFormat="1" applyFont="1" applyFill="1" applyBorder="1" applyAlignment="1" applyProtection="1">
      <alignment horizontal="center"/>
    </xf>
    <xf numFmtId="0" fontId="0" fillId="3" borderId="0" xfId="0" applyFill="1"/>
    <xf numFmtId="0" fontId="0" fillId="2" borderId="0" xfId="0" applyFill="1"/>
    <xf numFmtId="0" fontId="0" fillId="3" borderId="39" xfId="0" applyFill="1" applyBorder="1" applyProtection="1"/>
    <xf numFmtId="0" fontId="9" fillId="3" borderId="39" xfId="0" applyFont="1" applyFill="1" applyBorder="1" applyProtection="1"/>
    <xf numFmtId="0" fontId="8" fillId="3" borderId="5" xfId="0" applyFont="1" applyFill="1" applyBorder="1"/>
    <xf numFmtId="0" fontId="0" fillId="3" borderId="0" xfId="0" applyFill="1" applyBorder="1"/>
    <xf numFmtId="0" fontId="3" fillId="3" borderId="0" xfId="0" applyFont="1" applyFill="1" applyBorder="1" applyAlignment="1">
      <alignment horizontal="left"/>
    </xf>
    <xf numFmtId="0" fontId="13" fillId="3" borderId="0" xfId="0" applyFont="1" applyFill="1" applyBorder="1"/>
    <xf numFmtId="0" fontId="15" fillId="3" borderId="0" xfId="0" applyFont="1" applyFill="1" applyBorder="1" applyAlignment="1"/>
    <xf numFmtId="0" fontId="3" fillId="3" borderId="0" xfId="0" applyFont="1" applyFill="1" applyBorder="1" applyAlignment="1"/>
    <xf numFmtId="165" fontId="3" fillId="3" borderId="0" xfId="0" applyNumberFormat="1" applyFont="1" applyFill="1" applyBorder="1" applyAlignment="1"/>
    <xf numFmtId="167" fontId="3" fillId="3" borderId="0" xfId="0" applyNumberFormat="1" applyFont="1" applyFill="1" applyBorder="1" applyAlignment="1"/>
    <xf numFmtId="0" fontId="15" fillId="2" borderId="0" xfId="0" applyFont="1" applyFill="1" applyBorder="1" applyAlignment="1">
      <alignment horizontal="right"/>
    </xf>
    <xf numFmtId="0" fontId="15" fillId="3" borderId="0" xfId="0" applyFont="1" applyFill="1" applyBorder="1" applyAlignment="1">
      <alignment horizontal="right" vertical="top" wrapText="1"/>
    </xf>
    <xf numFmtId="0" fontId="3" fillId="3" borderId="0" xfId="0" applyFont="1" applyFill="1" applyBorder="1" applyAlignment="1">
      <alignment horizontal="right"/>
    </xf>
    <xf numFmtId="0" fontId="3" fillId="3" borderId="0" xfId="0" applyFont="1" applyFill="1"/>
    <xf numFmtId="0" fontId="6" fillId="3" borderId="32" xfId="0" applyFont="1" applyFill="1" applyBorder="1" applyAlignment="1" applyProtection="1">
      <alignment horizontal="center" vertical="center"/>
      <protection locked="0"/>
    </xf>
    <xf numFmtId="0" fontId="9" fillId="3" borderId="0" xfId="0" applyFont="1" applyFill="1"/>
    <xf numFmtId="0" fontId="8" fillId="3" borderId="13" xfId="0" applyFont="1" applyFill="1" applyBorder="1"/>
    <xf numFmtId="0" fontId="8" fillId="3" borderId="20" xfId="0" applyFont="1" applyFill="1" applyBorder="1"/>
    <xf numFmtId="0" fontId="8" fillId="3" borderId="45" xfId="0" applyFont="1" applyFill="1" applyBorder="1"/>
    <xf numFmtId="0" fontId="8" fillId="3" borderId="49" xfId="0" applyFont="1" applyFill="1" applyBorder="1"/>
    <xf numFmtId="0" fontId="8" fillId="3" borderId="7" xfId="0" applyFont="1" applyFill="1" applyBorder="1"/>
    <xf numFmtId="0" fontId="13" fillId="3" borderId="2" xfId="0" applyFont="1" applyFill="1" applyBorder="1"/>
    <xf numFmtId="49" fontId="9" fillId="3" borderId="2" xfId="0" applyNumberFormat="1" applyFont="1" applyFill="1" applyBorder="1" applyAlignment="1" applyProtection="1">
      <alignment horizontal="right" vertical="top"/>
    </xf>
    <xf numFmtId="0" fontId="9" fillId="3" borderId="4" xfId="0" applyFont="1" applyFill="1" applyBorder="1" applyProtection="1"/>
    <xf numFmtId="0" fontId="0" fillId="3" borderId="5" xfId="0" applyFill="1" applyBorder="1" applyProtection="1"/>
    <xf numFmtId="0" fontId="0" fillId="3" borderId="4" xfId="0" applyFill="1" applyBorder="1" applyProtection="1"/>
    <xf numFmtId="49" fontId="0" fillId="3" borderId="2" xfId="0" applyNumberFormat="1" applyFill="1" applyBorder="1" applyAlignment="1" applyProtection="1">
      <alignment horizontal="right"/>
    </xf>
    <xf numFmtId="49" fontId="0" fillId="3" borderId="10" xfId="0" applyNumberFormat="1" applyFill="1" applyBorder="1" applyAlignment="1" applyProtection="1">
      <alignment horizontal="right"/>
    </xf>
    <xf numFmtId="0" fontId="9" fillId="3" borderId="0" xfId="0" applyFont="1" applyFill="1" applyBorder="1" applyAlignment="1" applyProtection="1">
      <alignment vertical="top" wrapText="1"/>
    </xf>
    <xf numFmtId="0" fontId="0" fillId="0" borderId="0" xfId="0" applyBorder="1" applyProtection="1"/>
    <xf numFmtId="49" fontId="17" fillId="3" borderId="0" xfId="0" applyNumberFormat="1" applyFont="1" applyFill="1" applyBorder="1" applyAlignment="1" applyProtection="1">
      <alignment horizontal="right"/>
    </xf>
    <xf numFmtId="0" fontId="0" fillId="0" borderId="18" xfId="0" applyBorder="1" applyProtection="1"/>
    <xf numFmtId="0" fontId="0" fillId="3" borderId="21" xfId="0" applyFill="1" applyBorder="1" applyProtection="1"/>
    <xf numFmtId="0" fontId="22" fillId="2" borderId="37" xfId="0" applyFont="1" applyFill="1" applyBorder="1" applyAlignment="1" applyProtection="1">
      <alignment horizontal="center"/>
    </xf>
    <xf numFmtId="1" fontId="0" fillId="2" borderId="31" xfId="0" applyNumberFormat="1" applyFill="1" applyBorder="1" applyAlignment="1" applyProtection="1">
      <alignment horizontal="center"/>
    </xf>
    <xf numFmtId="1" fontId="0" fillId="2" borderId="38" xfId="0" applyNumberFormat="1" applyFill="1" applyBorder="1" applyAlignment="1" applyProtection="1">
      <alignment horizontal="center"/>
    </xf>
    <xf numFmtId="0" fontId="6" fillId="3" borderId="0" xfId="0" applyFont="1" applyFill="1" applyAlignment="1">
      <alignment horizontal="right"/>
    </xf>
    <xf numFmtId="0" fontId="22" fillId="2" borderId="0" xfId="0" applyFont="1" applyFill="1" applyBorder="1" applyAlignment="1" applyProtection="1">
      <alignment horizontal="center"/>
    </xf>
    <xf numFmtId="0" fontId="9" fillId="0" borderId="0" xfId="0" applyFont="1" applyBorder="1" applyProtection="1"/>
    <xf numFmtId="49" fontId="0" fillId="3" borderId="35" xfId="0" applyNumberFormat="1" applyFill="1" applyBorder="1" applyAlignment="1" applyProtection="1">
      <alignment horizontal="right"/>
    </xf>
    <xf numFmtId="0" fontId="0" fillId="3" borderId="50" xfId="0" applyFill="1" applyBorder="1" applyProtection="1"/>
    <xf numFmtId="0" fontId="0" fillId="3" borderId="10" xfId="0" applyFill="1" applyBorder="1" applyProtection="1"/>
    <xf numFmtId="49" fontId="0" fillId="3" borderId="11" xfId="0" applyNumberFormat="1" applyFill="1" applyBorder="1" applyAlignment="1" applyProtection="1">
      <alignment horizontal="right"/>
    </xf>
    <xf numFmtId="0" fontId="0" fillId="3" borderId="44" xfId="0" applyFill="1" applyBorder="1" applyProtection="1"/>
    <xf numFmtId="0" fontId="0" fillId="3" borderId="51" xfId="0" applyFill="1" applyBorder="1" applyProtection="1"/>
    <xf numFmtId="0" fontId="8" fillId="2" borderId="2" xfId="0" applyFont="1" applyFill="1" applyBorder="1"/>
    <xf numFmtId="0" fontId="0" fillId="2" borderId="13" xfId="0" applyFill="1" applyBorder="1" applyProtection="1"/>
    <xf numFmtId="0" fontId="0" fillId="2" borderId="7" xfId="0" applyFill="1" applyBorder="1" applyProtection="1"/>
    <xf numFmtId="0" fontId="0" fillId="2" borderId="4" xfId="0" applyFill="1" applyBorder="1" applyProtection="1"/>
    <xf numFmtId="0" fontId="0" fillId="2" borderId="2" xfId="0" applyFill="1" applyBorder="1" applyProtection="1"/>
    <xf numFmtId="0" fontId="0" fillId="3" borderId="52" xfId="0" applyFill="1" applyBorder="1" applyProtection="1"/>
    <xf numFmtId="0" fontId="0" fillId="2" borderId="0" xfId="0" applyFill="1" applyBorder="1"/>
    <xf numFmtId="0" fontId="0" fillId="0" borderId="6" xfId="0" applyBorder="1" applyProtection="1"/>
    <xf numFmtId="0" fontId="7" fillId="0" borderId="6" xfId="0" applyFont="1" applyBorder="1"/>
    <xf numFmtId="0" fontId="9" fillId="3" borderId="21" xfId="0" applyFont="1" applyFill="1" applyBorder="1" applyProtection="1"/>
    <xf numFmtId="0" fontId="0" fillId="3" borderId="53" xfId="0" applyFill="1" applyBorder="1" applyProtection="1"/>
    <xf numFmtId="49" fontId="0" fillId="2" borderId="0" xfId="0" applyNumberFormat="1" applyFill="1" applyBorder="1" applyAlignment="1" applyProtection="1">
      <alignment horizontal="right"/>
    </xf>
    <xf numFmtId="49" fontId="2" fillId="2" borderId="0" xfId="0" applyNumberFormat="1" applyFont="1" applyFill="1" applyBorder="1" applyAlignment="1" applyProtection="1">
      <alignment horizontal="right"/>
    </xf>
    <xf numFmtId="0" fontId="2" fillId="2" borderId="0" xfId="0" applyFont="1" applyFill="1" applyBorder="1" applyProtection="1"/>
    <xf numFmtId="0" fontId="6" fillId="2" borderId="0" xfId="0" applyFont="1" applyFill="1" applyBorder="1" applyAlignment="1" applyProtection="1">
      <alignment horizontal="center"/>
    </xf>
    <xf numFmtId="9" fontId="2" fillId="2" borderId="0" xfId="4" applyFill="1" applyBorder="1" applyAlignment="1" applyProtection="1">
      <alignment horizontal="center"/>
    </xf>
    <xf numFmtId="49" fontId="9" fillId="2" borderId="0" xfId="0" applyNumberFormat="1" applyFont="1" applyFill="1" applyBorder="1" applyAlignment="1" applyProtection="1">
      <alignment horizontal="right" vertical="top"/>
    </xf>
    <xf numFmtId="0" fontId="15" fillId="2" borderId="0" xfId="0" applyFont="1" applyFill="1" applyBorder="1" applyProtection="1"/>
    <xf numFmtId="1" fontId="2" fillId="2" borderId="0" xfId="0" applyNumberFormat="1" applyFont="1" applyFill="1" applyBorder="1" applyAlignment="1" applyProtection="1">
      <alignment horizontal="center"/>
    </xf>
    <xf numFmtId="49" fontId="9" fillId="2" borderId="0" xfId="0" applyNumberFormat="1" applyFont="1" applyFill="1" applyBorder="1" applyAlignment="1" applyProtection="1">
      <alignment horizontal="right"/>
    </xf>
    <xf numFmtId="0" fontId="9" fillId="2" borderId="0" xfId="0" applyFont="1" applyFill="1" applyBorder="1" applyAlignment="1" applyProtection="1">
      <alignment horizontal="right"/>
    </xf>
    <xf numFmtId="167" fontId="15" fillId="2" borderId="0" xfId="0" applyNumberFormat="1" applyFont="1" applyFill="1" applyBorder="1" applyAlignment="1"/>
    <xf numFmtId="0" fontId="8" fillId="2" borderId="0" xfId="0" applyFont="1" applyFill="1" applyBorder="1" applyProtection="1"/>
    <xf numFmtId="0" fontId="15" fillId="3" borderId="31" xfId="0" applyFont="1" applyFill="1" applyBorder="1" applyAlignment="1" applyProtection="1">
      <alignment horizontal="right" vertical="center" wrapText="1"/>
    </xf>
    <xf numFmtId="0" fontId="32" fillId="3" borderId="31" xfId="0" applyFont="1" applyFill="1" applyBorder="1" applyAlignment="1" applyProtection="1">
      <alignment vertical="center"/>
    </xf>
    <xf numFmtId="0" fontId="0" fillId="3" borderId="26" xfId="0" applyFill="1" applyBorder="1" applyAlignment="1" applyProtection="1">
      <alignment vertical="center" wrapText="1"/>
    </xf>
    <xf numFmtId="0" fontId="15" fillId="3" borderId="27" xfId="0" applyFont="1" applyFill="1" applyBorder="1" applyAlignment="1" applyProtection="1">
      <alignment horizontal="right" vertical="center" wrapText="1"/>
    </xf>
    <xf numFmtId="0" fontId="32" fillId="3" borderId="31" xfId="0" applyFont="1" applyFill="1" applyBorder="1" applyAlignment="1" applyProtection="1">
      <alignment vertical="center" wrapText="1"/>
    </xf>
    <xf numFmtId="0" fontId="32" fillId="3" borderId="31" xfId="0" applyFont="1" applyFill="1" applyBorder="1" applyAlignment="1" applyProtection="1"/>
    <xf numFmtId="0" fontId="15" fillId="3" borderId="0" xfId="0" applyFont="1" applyFill="1"/>
    <xf numFmtId="167" fontId="15" fillId="3" borderId="0" xfId="0" applyNumberFormat="1" applyFont="1" applyFill="1" applyBorder="1" applyAlignment="1"/>
    <xf numFmtId="0" fontId="15" fillId="3" borderId="38" xfId="0" applyFont="1" applyFill="1" applyBorder="1" applyAlignment="1" applyProtection="1">
      <alignment horizontal="center" vertical="center"/>
      <protection locked="0"/>
    </xf>
    <xf numFmtId="0" fontId="15" fillId="0" borderId="32" xfId="0" applyFont="1" applyBorder="1" applyAlignment="1" applyProtection="1">
      <alignment horizontal="center" vertical="center"/>
    </xf>
    <xf numFmtId="0" fontId="0" fillId="0" borderId="13" xfId="0" applyBorder="1" applyProtection="1">
      <protection locked="0"/>
    </xf>
    <xf numFmtId="0" fontId="0" fillId="2" borderId="33" xfId="0" applyFill="1" applyBorder="1" applyProtection="1">
      <protection locked="0"/>
    </xf>
    <xf numFmtId="0" fontId="0" fillId="2" borderId="0" xfId="0" applyFill="1" applyBorder="1" applyProtection="1">
      <protection locked="0"/>
    </xf>
    <xf numFmtId="0" fontId="0" fillId="0" borderId="2" xfId="0" applyBorder="1" applyProtection="1">
      <protection locked="0"/>
    </xf>
    <xf numFmtId="0" fontId="8" fillId="3" borderId="39" xfId="0" applyFont="1" applyFill="1" applyBorder="1" applyProtection="1">
      <protection locked="0"/>
    </xf>
    <xf numFmtId="0" fontId="8" fillId="2" borderId="33" xfId="0" applyFont="1" applyFill="1" applyBorder="1" applyProtection="1">
      <protection locked="0"/>
    </xf>
    <xf numFmtId="0" fontId="8" fillId="2" borderId="0" xfId="0" applyFont="1" applyFill="1" applyBorder="1" applyProtection="1">
      <protection locked="0"/>
    </xf>
    <xf numFmtId="0" fontId="8" fillId="0" borderId="5" xfId="0" applyFont="1" applyBorder="1" applyProtection="1">
      <protection locked="0"/>
    </xf>
    <xf numFmtId="0" fontId="8" fillId="0" borderId="2" xfId="0" applyFont="1" applyBorder="1" applyProtection="1">
      <protection locked="0"/>
    </xf>
    <xf numFmtId="0" fontId="15" fillId="3" borderId="0" xfId="0" applyFont="1" applyFill="1" applyBorder="1" applyAlignment="1" applyProtection="1">
      <alignment horizontal="left"/>
      <protection locked="0"/>
    </xf>
    <xf numFmtId="0" fontId="8" fillId="3" borderId="0" xfId="0" applyFont="1" applyFill="1" applyBorder="1" applyProtection="1">
      <protection locked="0"/>
    </xf>
    <xf numFmtId="49" fontId="0" fillId="0" borderId="7" xfId="0" applyNumberFormat="1" applyBorder="1" applyAlignment="1" applyProtection="1">
      <alignment horizontal="right"/>
      <protection locked="0"/>
    </xf>
    <xf numFmtId="0" fontId="0" fillId="0" borderId="7" xfId="0" applyBorder="1" applyProtection="1">
      <protection locked="0"/>
    </xf>
    <xf numFmtId="0" fontId="0" fillId="0" borderId="18" xfId="0" applyBorder="1" applyProtection="1">
      <protection locked="0"/>
    </xf>
    <xf numFmtId="0" fontId="0" fillId="2" borderId="0" xfId="0" applyFill="1" applyBorder="1" applyAlignment="1" applyProtection="1">
      <alignment horizontal="right"/>
      <protection locked="0"/>
    </xf>
    <xf numFmtId="0" fontId="0" fillId="2" borderId="0" xfId="0" applyFill="1" applyBorder="1" applyAlignment="1" applyProtection="1">
      <alignment horizontal="left"/>
      <protection locked="0"/>
    </xf>
    <xf numFmtId="0" fontId="0" fillId="0" borderId="5" xfId="0" applyBorder="1" applyProtection="1">
      <protection locked="0"/>
    </xf>
    <xf numFmtId="0" fontId="8" fillId="0" borderId="0" xfId="0" applyFont="1" applyBorder="1" applyProtection="1">
      <protection locked="0"/>
    </xf>
    <xf numFmtId="49" fontId="0" fillId="3" borderId="19" xfId="0" applyNumberFormat="1" applyFill="1" applyBorder="1" applyAlignment="1" applyProtection="1">
      <alignment horizontal="right"/>
      <protection locked="0"/>
    </xf>
    <xf numFmtId="0" fontId="0" fillId="3" borderId="19" xfId="0" applyFill="1" applyBorder="1" applyProtection="1">
      <protection locked="0"/>
    </xf>
    <xf numFmtId="0" fontId="0" fillId="3" borderId="56" xfId="0" applyFill="1" applyBorder="1" applyProtection="1">
      <protection locked="0"/>
    </xf>
    <xf numFmtId="0" fontId="0" fillId="3" borderId="39" xfId="0" applyFill="1" applyBorder="1" applyProtection="1">
      <protection locked="0"/>
    </xf>
    <xf numFmtId="0" fontId="0" fillId="3" borderId="0" xfId="0" applyFill="1" applyBorder="1" applyProtection="1">
      <protection locked="0"/>
    </xf>
    <xf numFmtId="0" fontId="8" fillId="0" borderId="4" xfId="0" applyFont="1" applyBorder="1" applyProtection="1">
      <protection locked="0"/>
    </xf>
    <xf numFmtId="0" fontId="0" fillId="0" borderId="24" xfId="0" applyBorder="1" applyProtection="1"/>
    <xf numFmtId="49" fontId="0" fillId="3" borderId="0" xfId="0" applyNumberFormat="1" applyFill="1" applyBorder="1" applyAlignment="1" applyProtection="1">
      <alignment horizontal="right"/>
      <protection locked="0"/>
    </xf>
    <xf numFmtId="0" fontId="0" fillId="3" borderId="34" xfId="0" applyFill="1" applyBorder="1" applyProtection="1">
      <protection locked="0"/>
    </xf>
    <xf numFmtId="0" fontId="17" fillId="3" borderId="0" xfId="3" applyFill="1" applyBorder="1" applyProtection="1"/>
    <xf numFmtId="2" fontId="17" fillId="3" borderId="0" xfId="3" applyNumberFormat="1" applyFill="1" applyBorder="1" applyProtection="1"/>
    <xf numFmtId="168" fontId="25" fillId="3" borderId="0" xfId="3" applyNumberFormat="1" applyFont="1" applyFill="1" applyBorder="1" applyAlignment="1" applyProtection="1">
      <alignment horizontal="center"/>
    </xf>
    <xf numFmtId="0" fontId="17" fillId="3" borderId="0" xfId="3" applyFill="1" applyBorder="1" applyAlignment="1" applyProtection="1">
      <alignment wrapText="1"/>
    </xf>
    <xf numFmtId="0" fontId="17" fillId="3" borderId="34" xfId="3" applyFill="1" applyBorder="1" applyProtection="1"/>
    <xf numFmtId="0" fontId="17" fillId="2" borderId="0" xfId="3" applyFill="1" applyProtection="1"/>
    <xf numFmtId="0" fontId="17" fillId="0" borderId="0" xfId="3" applyProtection="1"/>
    <xf numFmtId="0" fontId="24" fillId="3" borderId="32" xfId="3" applyFont="1" applyFill="1" applyBorder="1" applyProtection="1"/>
    <xf numFmtId="164" fontId="17" fillId="3" borderId="57" xfId="3" applyNumberFormat="1" applyFill="1" applyBorder="1" applyAlignment="1" applyProtection="1">
      <alignment horizontal="left" wrapText="1"/>
    </xf>
    <xf numFmtId="0" fontId="24" fillId="3" borderId="58" xfId="3" applyFont="1" applyFill="1" applyBorder="1" applyAlignment="1" applyProtection="1">
      <alignment horizontal="left"/>
    </xf>
    <xf numFmtId="0" fontId="17" fillId="3" borderId="59" xfId="3" applyFill="1" applyBorder="1" applyAlignment="1" applyProtection="1">
      <alignment horizontal="left" wrapText="1"/>
    </xf>
    <xf numFmtId="0" fontId="24" fillId="3" borderId="0" xfId="3" applyFont="1" applyFill="1" applyBorder="1" applyProtection="1"/>
    <xf numFmtId="2" fontId="24" fillId="3" borderId="0" xfId="3" applyNumberFormat="1" applyFont="1" applyFill="1" applyBorder="1" applyProtection="1"/>
    <xf numFmtId="168" fontId="24" fillId="3" borderId="0" xfId="3" applyNumberFormat="1" applyFont="1" applyFill="1" applyBorder="1" applyAlignment="1" applyProtection="1">
      <alignment horizontal="center"/>
    </xf>
    <xf numFmtId="0" fontId="24" fillId="3" borderId="0" xfId="3" applyFont="1" applyFill="1" applyBorder="1" applyAlignment="1" applyProtection="1">
      <alignment horizontal="center"/>
    </xf>
    <xf numFmtId="0" fontId="24" fillId="3" borderId="0" xfId="3" applyFont="1" applyFill="1" applyBorder="1" applyAlignment="1" applyProtection="1">
      <alignment wrapText="1"/>
    </xf>
    <xf numFmtId="0" fontId="24" fillId="3" borderId="34" xfId="3" applyFont="1" applyFill="1" applyBorder="1" applyProtection="1"/>
    <xf numFmtId="0" fontId="24" fillId="2" borderId="0" xfId="3" applyFont="1" applyFill="1" applyProtection="1"/>
    <xf numFmtId="0" fontId="24" fillId="0" borderId="0" xfId="3" applyFont="1" applyProtection="1"/>
    <xf numFmtId="0" fontId="24" fillId="3" borderId="0" xfId="3" applyFont="1" applyFill="1" applyBorder="1" applyAlignment="1" applyProtection="1">
      <alignment vertical="center"/>
    </xf>
    <xf numFmtId="0" fontId="24" fillId="3" borderId="34" xfId="3" applyFont="1" applyFill="1" applyBorder="1" applyAlignment="1" applyProtection="1">
      <alignment vertical="center"/>
    </xf>
    <xf numFmtId="0" fontId="24" fillId="2" borderId="0" xfId="3" applyFont="1" applyFill="1" applyAlignment="1" applyProtection="1">
      <alignment vertical="center"/>
    </xf>
    <xf numFmtId="0" fontId="24" fillId="0" borderId="0" xfId="3" applyFont="1" applyAlignment="1" applyProtection="1">
      <alignment vertical="center"/>
    </xf>
    <xf numFmtId="1" fontId="24" fillId="0" borderId="60" xfId="3" applyNumberFormat="1" applyFont="1" applyFill="1" applyBorder="1" applyAlignment="1" applyProtection="1">
      <alignment horizontal="center" vertical="center"/>
    </xf>
    <xf numFmtId="0" fontId="24" fillId="0" borderId="61" xfId="3" applyFont="1" applyFill="1" applyBorder="1" applyAlignment="1" applyProtection="1">
      <alignment horizontal="left" vertical="center" wrapText="1"/>
    </xf>
    <xf numFmtId="1" fontId="24" fillId="0" borderId="61" xfId="3" applyNumberFormat="1" applyFont="1" applyFill="1" applyBorder="1" applyAlignment="1" applyProtection="1">
      <alignment horizontal="center" vertical="center"/>
    </xf>
    <xf numFmtId="0" fontId="24" fillId="0" borderId="62" xfId="3" applyFont="1" applyFill="1" applyBorder="1" applyAlignment="1" applyProtection="1">
      <alignment horizontal="left" vertical="center" wrapText="1"/>
    </xf>
    <xf numFmtId="0" fontId="26" fillId="3" borderId="0" xfId="3" applyFont="1" applyFill="1" applyBorder="1" applyAlignment="1" applyProtection="1">
      <alignment vertical="center"/>
    </xf>
    <xf numFmtId="0" fontId="24" fillId="0" borderId="63" xfId="3" applyFont="1" applyBorder="1" applyAlignment="1" applyProtection="1">
      <alignment vertical="center" wrapText="1"/>
    </xf>
    <xf numFmtId="0" fontId="26" fillId="3" borderId="34" xfId="3" applyFont="1" applyFill="1" applyBorder="1" applyAlignment="1" applyProtection="1">
      <alignment vertical="center"/>
    </xf>
    <xf numFmtId="0" fontId="26" fillId="2" borderId="0" xfId="3" applyFont="1" applyFill="1" applyAlignment="1" applyProtection="1">
      <alignment vertical="center"/>
    </xf>
    <xf numFmtId="0" fontId="26" fillId="0" borderId="0" xfId="3" applyFont="1" applyAlignment="1" applyProtection="1">
      <alignment vertical="center"/>
    </xf>
    <xf numFmtId="1" fontId="24" fillId="0" borderId="64" xfId="3" applyNumberFormat="1" applyFont="1" applyFill="1" applyBorder="1" applyAlignment="1" applyProtection="1">
      <alignment horizontal="center" vertical="center"/>
    </xf>
    <xf numFmtId="0" fontId="24" fillId="0" borderId="65" xfId="3" applyFont="1" applyBorder="1" applyAlignment="1" applyProtection="1">
      <alignment vertical="center" wrapText="1"/>
    </xf>
    <xf numFmtId="0" fontId="30" fillId="7" borderId="66" xfId="3" applyFont="1" applyFill="1" applyBorder="1" applyAlignment="1" applyProtection="1">
      <alignment horizontal="centerContinuous" vertical="center" wrapText="1"/>
    </xf>
    <xf numFmtId="0" fontId="17" fillId="2" borderId="0" xfId="3" applyFill="1" applyAlignment="1" applyProtection="1">
      <alignment vertical="center"/>
    </xf>
    <xf numFmtId="0" fontId="17" fillId="0" borderId="0" xfId="3" applyAlignment="1" applyProtection="1">
      <alignment vertical="center"/>
    </xf>
    <xf numFmtId="0" fontId="17" fillId="3" borderId="35" xfId="3" applyFill="1" applyBorder="1" applyProtection="1"/>
    <xf numFmtId="2" fontId="17" fillId="3" borderId="35" xfId="3" applyNumberFormat="1" applyFill="1" applyBorder="1" applyProtection="1"/>
    <xf numFmtId="0" fontId="17" fillId="3" borderId="35" xfId="3" applyFill="1" applyBorder="1" applyAlignment="1" applyProtection="1">
      <alignment horizontal="center"/>
    </xf>
    <xf numFmtId="168" fontId="25" fillId="3" borderId="35" xfId="3" applyNumberFormat="1" applyFont="1" applyFill="1" applyBorder="1" applyAlignment="1" applyProtection="1">
      <alignment horizontal="center"/>
    </xf>
    <xf numFmtId="0" fontId="17" fillId="3" borderId="35" xfId="3" applyFill="1" applyBorder="1" applyAlignment="1" applyProtection="1">
      <alignment horizontal="center" vertical="center"/>
    </xf>
    <xf numFmtId="0" fontId="17" fillId="3" borderId="35" xfId="3" applyFill="1" applyBorder="1" applyAlignment="1" applyProtection="1">
      <alignment wrapText="1"/>
    </xf>
    <xf numFmtId="0" fontId="17" fillId="3" borderId="36" xfId="3" applyFill="1" applyBorder="1" applyProtection="1"/>
    <xf numFmtId="2" fontId="17" fillId="2" borderId="0" xfId="3" applyNumberFormat="1" applyFill="1" applyProtection="1"/>
    <xf numFmtId="0" fontId="17" fillId="2" borderId="0" xfId="3" applyFill="1" applyAlignment="1" applyProtection="1">
      <alignment horizontal="center"/>
    </xf>
    <xf numFmtId="168" fontId="25" fillId="2" borderId="0" xfId="3" applyNumberFormat="1" applyFont="1" applyFill="1" applyAlignment="1" applyProtection="1">
      <alignment horizontal="center"/>
    </xf>
    <xf numFmtId="0" fontId="17" fillId="2" borderId="0" xfId="3" applyFill="1" applyAlignment="1" applyProtection="1">
      <alignment horizontal="center" vertical="center"/>
    </xf>
    <xf numFmtId="0" fontId="17" fillId="2" borderId="0" xfId="3" applyFill="1" applyAlignment="1" applyProtection="1">
      <alignment wrapText="1"/>
    </xf>
    <xf numFmtId="2" fontId="17" fillId="0" borderId="0" xfId="3" applyNumberFormat="1" applyProtection="1"/>
    <xf numFmtId="0" fontId="17" fillId="0" borderId="0" xfId="3" applyAlignment="1" applyProtection="1">
      <alignment horizontal="center"/>
    </xf>
    <xf numFmtId="168" fontId="25" fillId="0" borderId="0" xfId="3" applyNumberFormat="1" applyFont="1" applyAlignment="1" applyProtection="1">
      <alignment horizontal="center"/>
    </xf>
    <xf numFmtId="0" fontId="17" fillId="0" borderId="0" xfId="3" applyAlignment="1" applyProtection="1">
      <alignment horizontal="center" vertical="center"/>
    </xf>
    <xf numFmtId="0" fontId="17" fillId="0" borderId="0" xfId="3" applyAlignment="1" applyProtection="1">
      <alignment wrapText="1"/>
    </xf>
    <xf numFmtId="0" fontId="3" fillId="0" borderId="5" xfId="0" applyFont="1" applyBorder="1" applyAlignment="1">
      <alignment horizontal="right"/>
    </xf>
    <xf numFmtId="0" fontId="6" fillId="3" borderId="43" xfId="0" applyFont="1" applyFill="1" applyBorder="1" applyAlignment="1"/>
    <xf numFmtId="0" fontId="6" fillId="3" borderId="40" xfId="0" applyFont="1" applyFill="1" applyBorder="1" applyAlignment="1"/>
    <xf numFmtId="1" fontId="24" fillId="0" borderId="68" xfId="3" applyNumberFormat="1" applyFont="1" applyFill="1" applyBorder="1" applyAlignment="1" applyProtection="1">
      <alignment horizontal="center" vertical="center"/>
    </xf>
    <xf numFmtId="0" fontId="0" fillId="3" borderId="69" xfId="0" applyFill="1" applyBorder="1" applyProtection="1"/>
    <xf numFmtId="0" fontId="2" fillId="3" borderId="0" xfId="0" applyFont="1" applyFill="1" applyBorder="1" applyProtection="1"/>
    <xf numFmtId="0" fontId="2" fillId="0" borderId="4" xfId="0" applyNumberFormat="1" applyFont="1" applyBorder="1" applyAlignment="1" applyProtection="1">
      <alignment horizontal="right" vertical="top"/>
    </xf>
    <xf numFmtId="0" fontId="2" fillId="3" borderId="0" xfId="0" applyNumberFormat="1" applyFont="1" applyFill="1" applyBorder="1" applyAlignment="1" applyProtection="1">
      <alignment horizontal="right"/>
    </xf>
    <xf numFmtId="0" fontId="9" fillId="3" borderId="69" xfId="0" applyFont="1" applyFill="1" applyBorder="1" applyProtection="1"/>
    <xf numFmtId="167" fontId="35" fillId="2" borderId="60" xfId="3" applyNumberFormat="1" applyFont="1" applyFill="1" applyBorder="1" applyAlignment="1" applyProtection="1">
      <alignment horizontal="center" vertical="center"/>
    </xf>
    <xf numFmtId="0" fontId="35" fillId="2" borderId="61" xfId="3" applyFont="1" applyFill="1" applyBorder="1" applyAlignment="1" applyProtection="1">
      <alignment horizontal="left" vertical="center" wrapText="1"/>
    </xf>
    <xf numFmtId="9" fontId="35" fillId="2" borderId="61" xfId="3" applyNumberFormat="1" applyFont="1" applyFill="1" applyBorder="1" applyAlignment="1" applyProtection="1">
      <alignment horizontal="center" vertical="center"/>
    </xf>
    <xf numFmtId="0" fontId="35" fillId="2" borderId="61" xfId="3" applyFont="1" applyFill="1" applyBorder="1" applyAlignment="1" applyProtection="1">
      <alignment horizontal="center" vertical="center"/>
      <protection locked="0"/>
    </xf>
    <xf numFmtId="0" fontId="35" fillId="2" borderId="70" xfId="3" applyFont="1" applyFill="1" applyBorder="1" applyAlignment="1" applyProtection="1">
      <alignment horizontal="left" vertical="center" wrapText="1"/>
      <protection locked="0"/>
    </xf>
    <xf numFmtId="0" fontId="34" fillId="0" borderId="32" xfId="0" applyFont="1" applyBorder="1" applyAlignment="1" applyProtection="1">
      <alignment horizontal="center" vertical="center"/>
    </xf>
    <xf numFmtId="0" fontId="17" fillId="0" borderId="0" xfId="3" applyBorder="1" applyAlignment="1" applyProtection="1">
      <alignment vertical="top" wrapText="1"/>
    </xf>
    <xf numFmtId="9" fontId="14" fillId="7" borderId="71" xfId="3" applyNumberFormat="1" applyFont="1" applyFill="1" applyBorder="1" applyAlignment="1" applyProtection="1">
      <alignment horizontal="center" vertical="center"/>
    </xf>
    <xf numFmtId="0" fontId="29" fillId="7" borderId="72" xfId="3" applyFont="1" applyFill="1" applyBorder="1" applyAlignment="1" applyProtection="1">
      <alignment horizontal="center" vertical="center"/>
    </xf>
    <xf numFmtId="0" fontId="29" fillId="7" borderId="73" xfId="3" applyFont="1" applyFill="1" applyBorder="1" applyAlignment="1" applyProtection="1">
      <alignment horizontal="center" vertical="center"/>
    </xf>
    <xf numFmtId="0" fontId="29" fillId="7" borderId="74" xfId="3" applyFont="1" applyFill="1" applyBorder="1" applyAlignment="1" applyProtection="1">
      <alignment horizontal="center" vertical="center" textRotation="255"/>
    </xf>
    <xf numFmtId="0" fontId="0" fillId="3" borderId="75" xfId="0" applyFill="1" applyBorder="1"/>
    <xf numFmtId="0" fontId="0" fillId="3" borderId="76" xfId="0" applyFill="1" applyBorder="1"/>
    <xf numFmtId="0" fontId="0" fillId="3" borderId="77" xfId="0" applyFill="1" applyBorder="1"/>
    <xf numFmtId="0" fontId="2" fillId="3" borderId="78" xfId="0" applyFont="1" applyFill="1" applyBorder="1"/>
    <xf numFmtId="0" fontId="14" fillId="5" borderId="79" xfId="0" applyFont="1" applyFill="1" applyBorder="1" applyAlignment="1"/>
    <xf numFmtId="0" fontId="14" fillId="5" borderId="73" xfId="0" applyFont="1" applyFill="1" applyBorder="1" applyAlignment="1"/>
    <xf numFmtId="0" fontId="2" fillId="5" borderId="73" xfId="0" applyFont="1" applyFill="1" applyBorder="1"/>
    <xf numFmtId="0" fontId="2" fillId="5" borderId="80" xfId="0" applyFont="1" applyFill="1" applyBorder="1"/>
    <xf numFmtId="0" fontId="2" fillId="3" borderId="81" xfId="0" applyFont="1" applyFill="1" applyBorder="1"/>
    <xf numFmtId="0" fontId="2" fillId="2" borderId="0" xfId="0" applyFont="1" applyFill="1"/>
    <xf numFmtId="0" fontId="2" fillId="0" borderId="0" xfId="0" applyFont="1"/>
    <xf numFmtId="0" fontId="9" fillId="3" borderId="78" xfId="0" applyFont="1" applyFill="1" applyBorder="1"/>
    <xf numFmtId="0" fontId="9" fillId="3" borderId="81" xfId="0" applyFont="1" applyFill="1" applyBorder="1"/>
    <xf numFmtId="0" fontId="9" fillId="2" borderId="0" xfId="0" applyFont="1" applyFill="1"/>
    <xf numFmtId="0" fontId="9" fillId="0" borderId="0" xfId="0" applyFont="1"/>
    <xf numFmtId="0" fontId="23" fillId="3" borderId="78" xfId="0" applyFont="1" applyFill="1" applyBorder="1"/>
    <xf numFmtId="0" fontId="23" fillId="3" borderId="81" xfId="0" applyFont="1" applyFill="1" applyBorder="1"/>
    <xf numFmtId="0" fontId="23" fillId="2" borderId="0" xfId="0" applyFont="1" applyFill="1"/>
    <xf numFmtId="0" fontId="23" fillId="3" borderId="0" xfId="0" applyFont="1" applyFill="1"/>
    <xf numFmtId="0" fontId="9" fillId="3" borderId="0" xfId="0" applyFont="1" applyFill="1" applyBorder="1" applyAlignment="1">
      <alignment vertical="top" wrapText="1"/>
    </xf>
    <xf numFmtId="0" fontId="23" fillId="3" borderId="0" xfId="0" applyFont="1" applyFill="1" applyBorder="1"/>
    <xf numFmtId="0" fontId="35" fillId="5" borderId="82" xfId="0" applyFont="1" applyFill="1" applyBorder="1" applyAlignment="1">
      <alignment wrapText="1"/>
    </xf>
    <xf numFmtId="0" fontId="35" fillId="5" borderId="82" xfId="0" applyFont="1" applyFill="1" applyBorder="1" applyAlignment="1">
      <alignment horizontal="center" wrapText="1"/>
    </xf>
    <xf numFmtId="0" fontId="35" fillId="5" borderId="32" xfId="0" applyFont="1" applyFill="1" applyBorder="1" applyAlignment="1">
      <alignment horizontal="center" wrapText="1"/>
    </xf>
    <xf numFmtId="0" fontId="35" fillId="5" borderId="32" xfId="0" applyFont="1" applyFill="1" applyBorder="1" applyAlignment="1">
      <alignment wrapText="1"/>
    </xf>
    <xf numFmtId="0" fontId="6" fillId="3" borderId="32" xfId="0" applyFont="1" applyFill="1" applyBorder="1" applyAlignment="1">
      <alignment vertical="top" wrapText="1"/>
    </xf>
    <xf numFmtId="0" fontId="9" fillId="3" borderId="32" xfId="0" applyFont="1" applyFill="1" applyBorder="1" applyAlignment="1">
      <alignment vertical="top" wrapText="1"/>
    </xf>
    <xf numFmtId="0" fontId="9" fillId="3" borderId="32" xfId="0" applyFont="1" applyFill="1" applyBorder="1" applyAlignment="1">
      <alignment horizontal="center" vertical="top" wrapText="1"/>
    </xf>
    <xf numFmtId="0" fontId="0" fillId="3" borderId="78" xfId="0" applyFill="1" applyBorder="1"/>
    <xf numFmtId="0" fontId="0" fillId="3" borderId="81" xfId="0" applyFill="1" applyBorder="1"/>
    <xf numFmtId="0" fontId="0" fillId="3" borderId="83" xfId="0" applyFill="1" applyBorder="1"/>
    <xf numFmtId="0" fontId="0" fillId="3" borderId="84" xfId="0" applyFill="1" applyBorder="1"/>
    <xf numFmtId="0" fontId="0" fillId="3" borderId="85" xfId="0" applyFill="1" applyBorder="1"/>
    <xf numFmtId="0" fontId="6" fillId="3" borderId="37" xfId="0" applyFont="1" applyFill="1" applyBorder="1" applyAlignment="1" applyProtection="1">
      <alignment horizontal="centerContinuous"/>
    </xf>
    <xf numFmtId="0" fontId="6" fillId="3" borderId="31" xfId="0" applyFont="1" applyFill="1" applyBorder="1" applyAlignment="1" applyProtection="1">
      <alignment horizontal="centerContinuous"/>
    </xf>
    <xf numFmtId="0" fontId="6" fillId="3" borderId="38" xfId="0" applyFont="1" applyFill="1" applyBorder="1" applyAlignment="1" applyProtection="1">
      <alignment horizontal="centerContinuous"/>
    </xf>
    <xf numFmtId="0" fontId="21" fillId="2" borderId="42" xfId="0" applyFont="1" applyFill="1" applyBorder="1" applyAlignment="1" applyProtection="1">
      <alignment horizontal="center" wrapText="1"/>
    </xf>
    <xf numFmtId="0" fontId="9" fillId="2" borderId="86" xfId="0" applyFont="1" applyFill="1" applyBorder="1" applyProtection="1"/>
    <xf numFmtId="0" fontId="8" fillId="0" borderId="21" xfId="0" applyFont="1" applyBorder="1" applyProtection="1"/>
    <xf numFmtId="0" fontId="15" fillId="3" borderId="32" xfId="0" applyFont="1" applyFill="1" applyBorder="1" applyAlignment="1" applyProtection="1">
      <alignment horizontal="center" vertical="center"/>
      <protection locked="0"/>
    </xf>
    <xf numFmtId="0" fontId="0" fillId="0" borderId="2" xfId="0" applyBorder="1" applyAlignment="1" applyProtection="1">
      <alignment horizontal="left"/>
    </xf>
    <xf numFmtId="0" fontId="3" fillId="3" borderId="40" xfId="0" applyFont="1" applyFill="1" applyBorder="1" applyAlignment="1">
      <alignment vertical="center" wrapText="1"/>
    </xf>
    <xf numFmtId="0" fontId="3" fillId="3" borderId="87" xfId="0" applyFont="1" applyFill="1" applyBorder="1" applyAlignment="1">
      <alignment vertical="center" wrapText="1"/>
    </xf>
    <xf numFmtId="0" fontId="3" fillId="3" borderId="88" xfId="0" applyFont="1" applyFill="1" applyBorder="1" applyAlignment="1">
      <alignment wrapText="1"/>
    </xf>
    <xf numFmtId="0" fontId="3" fillId="3" borderId="40" xfId="0" applyFont="1" applyFill="1" applyBorder="1" applyAlignment="1">
      <alignment wrapText="1"/>
    </xf>
    <xf numFmtId="0" fontId="3" fillId="3" borderId="56" xfId="0" applyFont="1" applyFill="1" applyBorder="1" applyAlignment="1">
      <alignment vertical="center" wrapText="1"/>
    </xf>
    <xf numFmtId="0" fontId="3" fillId="3" borderId="0" xfId="0" applyFont="1" applyFill="1" applyBorder="1" applyAlignment="1">
      <alignment vertical="center" wrapText="1"/>
    </xf>
    <xf numFmtId="0" fontId="5" fillId="0" borderId="7" xfId="0" applyFont="1" applyBorder="1" applyProtection="1"/>
    <xf numFmtId="0" fontId="3" fillId="3" borderId="40" xfId="0" applyFont="1" applyFill="1" applyBorder="1" applyAlignment="1" applyProtection="1">
      <alignment vertical="center" wrapText="1"/>
    </xf>
    <xf numFmtId="0" fontId="3" fillId="3" borderId="87" xfId="0" applyFont="1" applyFill="1" applyBorder="1" applyAlignment="1" applyProtection="1">
      <alignment vertical="center" wrapText="1"/>
    </xf>
    <xf numFmtId="0" fontId="3" fillId="3" borderId="88" xfId="0" applyFont="1" applyFill="1" applyBorder="1" applyAlignment="1" applyProtection="1">
      <alignment vertical="center" wrapText="1"/>
    </xf>
    <xf numFmtId="0" fontId="3" fillId="3" borderId="88" xfId="0" applyFont="1" applyFill="1" applyBorder="1" applyAlignment="1" applyProtection="1">
      <alignment wrapText="1"/>
    </xf>
    <xf numFmtId="0" fontId="3" fillId="3" borderId="40" xfId="0" applyFont="1" applyFill="1" applyBorder="1" applyAlignment="1" applyProtection="1">
      <alignment wrapText="1"/>
    </xf>
    <xf numFmtId="0" fontId="3" fillId="3" borderId="41" xfId="0" applyFont="1" applyFill="1" applyBorder="1" applyAlignment="1" applyProtection="1">
      <alignment wrapText="1"/>
    </xf>
    <xf numFmtId="0" fontId="3" fillId="3" borderId="0" xfId="0" applyFont="1" applyFill="1" applyBorder="1" applyAlignment="1" applyProtection="1">
      <alignment wrapText="1"/>
    </xf>
    <xf numFmtId="0" fontId="3" fillId="3" borderId="34" xfId="0" applyFont="1" applyFill="1" applyBorder="1" applyAlignment="1" applyProtection="1">
      <alignment wrapText="1"/>
    </xf>
    <xf numFmtId="0" fontId="3" fillId="3" borderId="5" xfId="0" applyFont="1" applyFill="1" applyBorder="1" applyAlignment="1">
      <alignment horizontal="right"/>
    </xf>
    <xf numFmtId="0" fontId="3" fillId="3" borderId="87" xfId="0" applyFont="1" applyFill="1" applyBorder="1" applyAlignment="1">
      <alignment wrapText="1"/>
    </xf>
    <xf numFmtId="0" fontId="38" fillId="3" borderId="0" xfId="0" applyFont="1" applyFill="1" applyBorder="1" applyAlignment="1"/>
    <xf numFmtId="0" fontId="39" fillId="3" borderId="0" xfId="0" applyFont="1" applyFill="1" applyBorder="1"/>
    <xf numFmtId="0" fontId="9" fillId="3" borderId="0" xfId="0" applyFont="1" applyFill="1" applyAlignment="1">
      <alignment horizontal="right"/>
    </xf>
    <xf numFmtId="169" fontId="29" fillId="7" borderId="73" xfId="3" applyNumberFormat="1" applyFont="1" applyFill="1" applyBorder="1" applyAlignment="1" applyProtection="1">
      <alignment vertical="center"/>
    </xf>
    <xf numFmtId="169" fontId="35" fillId="2" borderId="61" xfId="3" applyNumberFormat="1" applyFont="1" applyFill="1" applyBorder="1" applyAlignment="1" applyProtection="1">
      <alignment horizontal="center" vertical="center"/>
      <protection locked="0"/>
    </xf>
    <xf numFmtId="169" fontId="35" fillId="2" borderId="61" xfId="3" applyNumberFormat="1" applyFont="1" applyFill="1" applyBorder="1" applyAlignment="1" applyProtection="1">
      <alignment horizontal="center" vertical="center"/>
    </xf>
    <xf numFmtId="169" fontId="24" fillId="0" borderId="61" xfId="3" applyNumberFormat="1" applyFont="1" applyFill="1" applyBorder="1" applyAlignment="1" applyProtection="1">
      <alignment horizontal="center" vertical="center"/>
    </xf>
    <xf numFmtId="0" fontId="24" fillId="3" borderId="32" xfId="3" applyFont="1" applyFill="1" applyBorder="1" applyAlignment="1" applyProtection="1">
      <alignment horizontal="right"/>
    </xf>
    <xf numFmtId="0" fontId="24" fillId="3" borderId="58" xfId="3" applyFont="1" applyFill="1" applyBorder="1" applyAlignment="1" applyProtection="1">
      <alignment horizontal="right"/>
    </xf>
    <xf numFmtId="2" fontId="24" fillId="0" borderId="89" xfId="3" applyNumberFormat="1" applyFont="1" applyBorder="1" applyAlignment="1" applyProtection="1">
      <alignment horizontal="right"/>
    </xf>
    <xf numFmtId="2" fontId="24" fillId="0" borderId="90" xfId="3" applyNumberFormat="1" applyFont="1" applyBorder="1" applyAlignment="1" applyProtection="1">
      <alignment horizontal="right"/>
    </xf>
    <xf numFmtId="169" fontId="24" fillId="0" borderId="91" xfId="3" applyNumberFormat="1" applyFont="1" applyFill="1" applyBorder="1" applyAlignment="1" applyProtection="1">
      <alignment horizontal="center" vertical="center"/>
    </xf>
    <xf numFmtId="168" fontId="25" fillId="3" borderId="32" xfId="3" applyNumberFormat="1" applyFont="1" applyFill="1" applyBorder="1" applyAlignment="1" applyProtection="1">
      <alignment horizontal="center"/>
    </xf>
    <xf numFmtId="0" fontId="17" fillId="3" borderId="57" xfId="3" applyFill="1" applyBorder="1" applyAlignment="1" applyProtection="1">
      <alignment horizontal="left" wrapText="1"/>
    </xf>
    <xf numFmtId="170" fontId="25" fillId="3" borderId="32" xfId="3" applyNumberFormat="1" applyFont="1" applyFill="1" applyBorder="1" applyAlignment="1" applyProtection="1">
      <alignment horizontal="center"/>
    </xf>
    <xf numFmtId="170" fontId="25" fillId="3" borderId="58" xfId="3" quotePrefix="1" applyNumberFormat="1" applyFont="1" applyFill="1" applyBorder="1" applyAlignment="1" applyProtection="1">
      <alignment horizontal="center"/>
      <protection locked="0"/>
    </xf>
    <xf numFmtId="168" fontId="25" fillId="3" borderId="58" xfId="3" applyNumberFormat="1" applyFont="1" applyFill="1" applyBorder="1" applyAlignment="1" applyProtection="1">
      <alignment horizontal="center"/>
    </xf>
    <xf numFmtId="2" fontId="17" fillId="3" borderId="92" xfId="3" applyNumberFormat="1" applyFill="1" applyBorder="1" applyProtection="1"/>
    <xf numFmtId="0" fontId="24" fillId="3" borderId="86" xfId="3" applyFont="1" applyFill="1" applyBorder="1" applyAlignment="1" applyProtection="1">
      <alignment horizontal="left"/>
    </xf>
    <xf numFmtId="170" fontId="25" fillId="3" borderId="93" xfId="3" applyNumberFormat="1" applyFont="1" applyFill="1" applyBorder="1" applyAlignment="1" applyProtection="1">
      <alignment horizontal="center"/>
    </xf>
    <xf numFmtId="168" fontId="25" fillId="3" borderId="43" xfId="3" applyNumberFormat="1" applyFont="1" applyFill="1" applyBorder="1" applyAlignment="1" applyProtection="1"/>
    <xf numFmtId="0" fontId="17" fillId="3" borderId="41" xfId="3" applyFill="1" applyBorder="1" applyProtection="1"/>
    <xf numFmtId="0" fontId="23" fillId="3" borderId="33" xfId="3" applyFont="1" applyFill="1" applyBorder="1" applyAlignment="1" applyProtection="1"/>
    <xf numFmtId="0" fontId="23" fillId="3" borderId="94" xfId="3" applyNumberFormat="1" applyFont="1" applyFill="1" applyBorder="1" applyAlignment="1" applyProtection="1"/>
    <xf numFmtId="0" fontId="17" fillId="3" borderId="95" xfId="3" applyFill="1" applyBorder="1" applyProtection="1"/>
    <xf numFmtId="170" fontId="25" fillId="3" borderId="96" xfId="3" quotePrefix="1" applyNumberFormat="1" applyFont="1" applyFill="1" applyBorder="1" applyAlignment="1" applyProtection="1">
      <alignment horizontal="center"/>
    </xf>
    <xf numFmtId="0" fontId="42" fillId="0" borderId="32" xfId="0" applyFont="1" applyBorder="1" applyAlignment="1" applyProtection="1">
      <alignment horizontal="center" vertical="center"/>
    </xf>
    <xf numFmtId="0" fontId="0" fillId="3" borderId="0" xfId="0" applyFill="1" applyProtection="1"/>
    <xf numFmtId="0" fontId="11" fillId="3" borderId="0" xfId="2" applyFill="1" applyAlignment="1" applyProtection="1"/>
    <xf numFmtId="0" fontId="9" fillId="3" borderId="0" xfId="0" applyFont="1" applyFill="1" applyAlignment="1" applyProtection="1">
      <alignment horizontal="right"/>
    </xf>
    <xf numFmtId="0" fontId="40" fillId="3" borderId="0" xfId="2" applyFont="1" applyFill="1" applyAlignment="1" applyProtection="1"/>
    <xf numFmtId="0" fontId="9" fillId="3" borderId="0" xfId="0" applyFont="1" applyFill="1" applyProtection="1"/>
    <xf numFmtId="0" fontId="0" fillId="3" borderId="17" xfId="0" applyFill="1" applyBorder="1" applyProtection="1"/>
    <xf numFmtId="0" fontId="0" fillId="3" borderId="21" xfId="0" applyFill="1" applyBorder="1" applyProtection="1">
      <protection locked="0"/>
    </xf>
    <xf numFmtId="0" fontId="0" fillId="3" borderId="18" xfId="0" applyFill="1" applyBorder="1" applyProtection="1">
      <protection locked="0"/>
    </xf>
    <xf numFmtId="0" fontId="0" fillId="3" borderId="4" xfId="0" applyFill="1" applyBorder="1" applyProtection="1">
      <protection locked="0"/>
    </xf>
    <xf numFmtId="0" fontId="0" fillId="0" borderId="56" xfId="0" applyBorder="1" applyProtection="1"/>
    <xf numFmtId="0" fontId="0" fillId="3" borderId="41" xfId="0" applyFill="1" applyBorder="1"/>
    <xf numFmtId="0" fontId="0" fillId="3" borderId="34" xfId="0" applyFill="1" applyBorder="1"/>
    <xf numFmtId="0" fontId="8" fillId="0" borderId="19" xfId="0" applyFont="1" applyBorder="1" applyProtection="1"/>
    <xf numFmtId="0" fontId="0" fillId="3" borderId="34" xfId="0" applyFill="1" applyBorder="1" applyProtection="1"/>
    <xf numFmtId="0" fontId="8" fillId="3" borderId="34" xfId="0" applyFont="1" applyFill="1" applyBorder="1" applyProtection="1"/>
    <xf numFmtId="0" fontId="8" fillId="3" borderId="21" xfId="0" applyFont="1" applyFill="1" applyBorder="1" applyProtection="1">
      <protection locked="0"/>
    </xf>
    <xf numFmtId="168" fontId="25" fillId="3" borderId="0" xfId="3" applyNumberFormat="1" applyFont="1" applyFill="1" applyAlignment="1" applyProtection="1">
      <alignment horizontal="center"/>
    </xf>
    <xf numFmtId="169" fontId="44" fillId="7" borderId="73" xfId="3" applyNumberFormat="1" applyFont="1" applyFill="1" applyBorder="1" applyAlignment="1" applyProtection="1">
      <alignment vertical="center"/>
    </xf>
    <xf numFmtId="0" fontId="0" fillId="3" borderId="0" xfId="0" applyFont="1" applyFill="1" applyBorder="1"/>
    <xf numFmtId="0" fontId="0" fillId="0" borderId="13" xfId="0" applyFont="1" applyBorder="1"/>
    <xf numFmtId="0" fontId="0" fillId="0" borderId="7" xfId="0" applyFont="1" applyBorder="1"/>
    <xf numFmtId="0" fontId="0" fillId="0" borderId="19" xfId="0" applyFont="1" applyBorder="1"/>
    <xf numFmtId="0" fontId="0" fillId="0" borderId="18" xfId="0" applyFont="1" applyBorder="1"/>
    <xf numFmtId="0" fontId="0" fillId="0" borderId="6" xfId="0" applyFont="1" applyBorder="1"/>
    <xf numFmtId="0" fontId="0" fillId="2" borderId="0" xfId="0" applyFont="1" applyFill="1" applyBorder="1"/>
    <xf numFmtId="0" fontId="0" fillId="2" borderId="1" xfId="0" applyFont="1" applyFill="1" applyBorder="1"/>
    <xf numFmtId="0" fontId="0" fillId="0" borderId="5" xfId="0" applyFont="1" applyBorder="1"/>
    <xf numFmtId="0" fontId="0" fillId="0" borderId="2" xfId="0" applyFont="1" applyBorder="1"/>
    <xf numFmtId="0" fontId="0" fillId="3" borderId="22" xfId="0" applyFont="1" applyFill="1" applyBorder="1"/>
    <xf numFmtId="0" fontId="0" fillId="3" borderId="23" xfId="0" applyFont="1" applyFill="1" applyBorder="1"/>
    <xf numFmtId="0" fontId="0" fillId="3" borderId="24" xfId="0" applyFont="1" applyFill="1" applyBorder="1"/>
    <xf numFmtId="0" fontId="0" fillId="3" borderId="25" xfId="0" applyFont="1" applyFill="1" applyBorder="1"/>
    <xf numFmtId="0" fontId="0" fillId="3" borderId="3" xfId="0" applyFont="1" applyFill="1" applyBorder="1"/>
    <xf numFmtId="0" fontId="0" fillId="3" borderId="2" xfId="0" applyFont="1" applyFill="1" applyBorder="1"/>
    <xf numFmtId="0" fontId="0" fillId="3" borderId="4" xfId="0" applyFont="1" applyFill="1" applyBorder="1"/>
    <xf numFmtId="0" fontId="0" fillId="3" borderId="21" xfId="0" applyFont="1" applyFill="1" applyBorder="1"/>
    <xf numFmtId="0" fontId="0" fillId="3" borderId="8" xfId="0" applyFont="1" applyFill="1" applyBorder="1"/>
    <xf numFmtId="0" fontId="0" fillId="3" borderId="19" xfId="0" applyFont="1" applyFill="1" applyBorder="1"/>
    <xf numFmtId="0" fontId="0" fillId="3" borderId="16" xfId="0" applyFont="1" applyFill="1" applyBorder="1"/>
    <xf numFmtId="0" fontId="0" fillId="3" borderId="34" xfId="0" applyFont="1" applyFill="1" applyBorder="1"/>
    <xf numFmtId="0" fontId="0" fillId="0" borderId="21" xfId="0" applyFont="1" applyBorder="1"/>
    <xf numFmtId="0" fontId="0" fillId="3" borderId="0" xfId="0" applyFont="1" applyFill="1" applyBorder="1" applyProtection="1"/>
    <xf numFmtId="0" fontId="0" fillId="3" borderId="9" xfId="0" applyFont="1" applyFill="1" applyBorder="1"/>
    <xf numFmtId="0" fontId="0" fillId="3" borderId="10" xfId="0" applyFont="1" applyFill="1" applyBorder="1"/>
    <xf numFmtId="0" fontId="0" fillId="3" borderId="11" xfId="0" applyFont="1" applyFill="1" applyBorder="1"/>
    <xf numFmtId="0" fontId="0" fillId="3" borderId="44" xfId="0" applyFont="1" applyFill="1" applyBorder="1"/>
    <xf numFmtId="0" fontId="0" fillId="3" borderId="35" xfId="0" applyFont="1" applyFill="1" applyBorder="1"/>
    <xf numFmtId="0" fontId="0" fillId="3" borderId="36" xfId="0" applyFont="1" applyFill="1" applyBorder="1"/>
    <xf numFmtId="0" fontId="0" fillId="0" borderId="54" xfId="0" applyFont="1" applyBorder="1"/>
    <xf numFmtId="0" fontId="0" fillId="0" borderId="27" xfId="0" applyFont="1" applyBorder="1" applyProtection="1"/>
    <xf numFmtId="0" fontId="0" fillId="0" borderId="17" xfId="0" applyFont="1" applyBorder="1"/>
    <xf numFmtId="0" fontId="0" fillId="0" borderId="14" xfId="0" applyFont="1" applyBorder="1"/>
    <xf numFmtId="0" fontId="0" fillId="3" borderId="22" xfId="0" applyFont="1" applyFill="1" applyBorder="1" applyProtection="1"/>
    <xf numFmtId="0" fontId="0" fillId="3" borderId="23" xfId="0" applyFont="1" applyFill="1" applyBorder="1" applyProtection="1"/>
    <xf numFmtId="0" fontId="0" fillId="0" borderId="3" xfId="0" applyFont="1" applyBorder="1"/>
    <xf numFmtId="0" fontId="0" fillId="0" borderId="4" xfId="0" applyFont="1" applyBorder="1"/>
    <xf numFmtId="0" fontId="0" fillId="0" borderId="15" xfId="0" applyFont="1" applyBorder="1"/>
    <xf numFmtId="0" fontId="0" fillId="0" borderId="8" xfId="0" applyFont="1" applyBorder="1"/>
    <xf numFmtId="0" fontId="0" fillId="0" borderId="67" xfId="0" applyFont="1" applyBorder="1"/>
    <xf numFmtId="0" fontId="0" fillId="0" borderId="9" xfId="0" applyFont="1" applyBorder="1"/>
    <xf numFmtId="0" fontId="0" fillId="0" borderId="10" xfId="0" applyFont="1" applyBorder="1"/>
    <xf numFmtId="0" fontId="0" fillId="0" borderId="12" xfId="0" applyFont="1" applyBorder="1"/>
    <xf numFmtId="0" fontId="0" fillId="0" borderId="20" xfId="0" applyFont="1" applyBorder="1"/>
    <xf numFmtId="0" fontId="0" fillId="0" borderId="16" xfId="0" applyFont="1" applyBorder="1"/>
    <xf numFmtId="0" fontId="0" fillId="2" borderId="0" xfId="0" applyFont="1" applyFill="1" applyBorder="1" applyAlignment="1"/>
    <xf numFmtId="0" fontId="0" fillId="0" borderId="5" xfId="0" applyFont="1" applyBorder="1" applyProtection="1"/>
    <xf numFmtId="0" fontId="0" fillId="0" borderId="2" xfId="0" applyFont="1" applyBorder="1" applyProtection="1"/>
    <xf numFmtId="0" fontId="0" fillId="0" borderId="4" xfId="0" applyFont="1" applyBorder="1" applyProtection="1"/>
    <xf numFmtId="0" fontId="0" fillId="0" borderId="11" xfId="0" applyFont="1" applyBorder="1"/>
    <xf numFmtId="0" fontId="0" fillId="0" borderId="55" xfId="0" applyFont="1" applyBorder="1"/>
    <xf numFmtId="0" fontId="0" fillId="3" borderId="0" xfId="0" applyFont="1" applyFill="1"/>
    <xf numFmtId="49" fontId="0" fillId="3" borderId="19" xfId="0" applyNumberFormat="1" applyFill="1" applyBorder="1" applyAlignment="1" applyProtection="1">
      <alignment horizontal="right"/>
    </xf>
    <xf numFmtId="0" fontId="3" fillId="3" borderId="35" xfId="0" applyFont="1" applyFill="1" applyBorder="1" applyProtection="1"/>
    <xf numFmtId="49" fontId="3" fillId="3" borderId="2" xfId="0" applyNumberFormat="1" applyFont="1" applyFill="1" applyBorder="1" applyAlignment="1" applyProtection="1">
      <alignment horizontal="right" vertical="top"/>
    </xf>
    <xf numFmtId="0" fontId="3" fillId="3" borderId="0" xfId="0" applyFont="1" applyFill="1" applyBorder="1" applyAlignment="1" applyProtection="1">
      <alignment vertical="top" wrapText="1"/>
    </xf>
    <xf numFmtId="0" fontId="3" fillId="0" borderId="2" xfId="0" applyFont="1" applyBorder="1" applyProtection="1"/>
    <xf numFmtId="0" fontId="3" fillId="3" borderId="39" xfId="0" applyFont="1" applyFill="1" applyBorder="1" applyProtection="1"/>
    <xf numFmtId="0" fontId="3" fillId="3" borderId="32" xfId="0" applyFont="1" applyFill="1" applyBorder="1" applyAlignment="1" applyProtection="1">
      <alignment horizontal="center" vertical="center"/>
      <protection locked="0"/>
    </xf>
    <xf numFmtId="49" fontId="3" fillId="0" borderId="2" xfId="0" applyNumberFormat="1" applyFont="1" applyFill="1" applyBorder="1" applyAlignment="1" applyProtection="1">
      <alignment horizontal="right" vertical="top"/>
    </xf>
    <xf numFmtId="0" fontId="0" fillId="0" borderId="2" xfId="0" applyFont="1" applyFill="1" applyBorder="1" applyProtection="1"/>
    <xf numFmtId="0" fontId="3" fillId="3" borderId="35" xfId="0" quotePrefix="1" applyFont="1" applyFill="1" applyBorder="1" applyProtection="1"/>
    <xf numFmtId="0" fontId="23" fillId="3" borderId="58" xfId="3" applyFont="1" applyFill="1" applyBorder="1" applyAlignment="1" applyProtection="1">
      <alignment horizontal="center"/>
      <protection locked="0"/>
    </xf>
    <xf numFmtId="0" fontId="23" fillId="3" borderId="119" xfId="3" applyNumberFormat="1" applyFont="1" applyFill="1" applyBorder="1" applyAlignment="1" applyProtection="1">
      <alignment horizontal="center"/>
      <protection locked="0"/>
    </xf>
    <xf numFmtId="0" fontId="51" fillId="0" borderId="0" xfId="0" applyFont="1" applyAlignment="1">
      <alignment horizontal="left" readingOrder="1"/>
    </xf>
    <xf numFmtId="49" fontId="53" fillId="3" borderId="2" xfId="0" applyNumberFormat="1" applyFont="1" applyFill="1" applyBorder="1" applyAlignment="1" applyProtection="1">
      <alignment horizontal="right" vertical="top"/>
    </xf>
    <xf numFmtId="0" fontId="55" fillId="3" borderId="0" xfId="0" applyFont="1" applyFill="1" applyBorder="1"/>
    <xf numFmtId="0" fontId="55" fillId="3" borderId="0" xfId="0" applyFont="1" applyFill="1" applyBorder="1" applyAlignment="1"/>
    <xf numFmtId="0" fontId="54" fillId="3" borderId="0" xfId="0" applyFont="1" applyFill="1" applyBorder="1" applyAlignment="1"/>
    <xf numFmtId="0" fontId="35" fillId="2" borderId="61" xfId="3" applyFont="1" applyFill="1" applyBorder="1" applyAlignment="1" applyProtection="1">
      <alignment horizontal="left" vertical="center"/>
    </xf>
    <xf numFmtId="1" fontId="24" fillId="0" borderId="122" xfId="3" applyNumberFormat="1" applyFont="1" applyFill="1" applyBorder="1" applyAlignment="1" applyProtection="1">
      <alignment horizontal="center" vertical="center"/>
    </xf>
    <xf numFmtId="1" fontId="24" fillId="0" borderId="62" xfId="3" applyNumberFormat="1" applyFont="1" applyFill="1" applyBorder="1" applyAlignment="1" applyProtection="1">
      <alignment horizontal="center" vertical="center"/>
    </xf>
    <xf numFmtId="169" fontId="24" fillId="0" borderId="62" xfId="3" applyNumberFormat="1" applyFont="1" applyFill="1" applyBorder="1" applyAlignment="1" applyProtection="1">
      <alignment horizontal="center" vertical="center"/>
    </xf>
    <xf numFmtId="1" fontId="24" fillId="0" borderId="91" xfId="3" applyNumberFormat="1" applyFont="1" applyFill="1" applyBorder="1" applyAlignment="1" applyProtection="1">
      <alignment horizontal="center" vertical="center"/>
    </xf>
    <xf numFmtId="0" fontId="15" fillId="2" borderId="37" xfId="0" applyFont="1" applyFill="1" applyBorder="1" applyAlignment="1" applyProtection="1">
      <alignment horizontal="left"/>
    </xf>
    <xf numFmtId="0" fontId="15" fillId="2" borderId="31" xfId="0" applyFont="1" applyFill="1" applyBorder="1" applyAlignment="1" applyProtection="1">
      <alignment horizontal="left"/>
    </xf>
    <xf numFmtId="0" fontId="1" fillId="0" borderId="0" xfId="5"/>
    <xf numFmtId="0" fontId="57" fillId="9" borderId="85" xfId="5" applyFont="1" applyFill="1" applyBorder="1" applyAlignment="1">
      <alignment vertical="center" wrapText="1"/>
    </xf>
    <xf numFmtId="0" fontId="58" fillId="10" borderId="85" xfId="5" applyFont="1" applyFill="1" applyBorder="1" applyAlignment="1">
      <alignment horizontal="left" vertical="center" wrapText="1" indent="1"/>
    </xf>
    <xf numFmtId="0" fontId="59" fillId="10" borderId="85" xfId="5" applyFont="1" applyFill="1" applyBorder="1" applyAlignment="1">
      <alignment vertical="center" wrapText="1"/>
    </xf>
    <xf numFmtId="0" fontId="60" fillId="0" borderId="123" xfId="5" applyFont="1" applyBorder="1" applyAlignment="1">
      <alignment vertical="center" wrapText="1"/>
    </xf>
    <xf numFmtId="0" fontId="57" fillId="10" borderId="85" xfId="5" applyFont="1" applyFill="1" applyBorder="1" applyAlignment="1">
      <alignment vertical="center" wrapText="1"/>
    </xf>
    <xf numFmtId="0" fontId="57" fillId="9" borderId="80" xfId="5" applyFont="1" applyFill="1" applyBorder="1" applyAlignment="1">
      <alignment vertical="center" wrapText="1"/>
    </xf>
    <xf numFmtId="0" fontId="62" fillId="10" borderId="80" xfId="5" applyFont="1" applyFill="1" applyBorder="1" applyAlignment="1">
      <alignment horizontal="left" vertical="center" wrapText="1" indent="1"/>
    </xf>
    <xf numFmtId="0" fontId="59" fillId="10" borderId="80" xfId="5" applyFont="1" applyFill="1" applyBorder="1" applyAlignment="1">
      <alignment vertical="center" wrapText="1"/>
    </xf>
    <xf numFmtId="0" fontId="60" fillId="0" borderId="71" xfId="5" applyFont="1" applyBorder="1" applyAlignment="1">
      <alignment vertical="center" wrapText="1"/>
    </xf>
    <xf numFmtId="0" fontId="57" fillId="9" borderId="124" xfId="5" applyFont="1" applyFill="1" applyBorder="1" applyAlignment="1">
      <alignment vertical="center" wrapText="1"/>
    </xf>
    <xf numFmtId="0" fontId="58" fillId="10" borderId="124" xfId="5" applyFont="1" applyFill="1" applyBorder="1" applyAlignment="1">
      <alignment horizontal="left" vertical="center" wrapText="1" indent="1"/>
    </xf>
    <xf numFmtId="0" fontId="59" fillId="10" borderId="124" xfId="5" applyFont="1" applyFill="1" applyBorder="1" applyAlignment="1">
      <alignment vertical="center" wrapText="1"/>
    </xf>
    <xf numFmtId="0" fontId="60" fillId="0" borderId="124" xfId="5" applyFont="1" applyBorder="1" applyAlignment="1">
      <alignment vertical="center" wrapText="1"/>
    </xf>
    <xf numFmtId="0" fontId="57" fillId="10" borderId="80" xfId="5" applyFont="1" applyFill="1" applyBorder="1" applyAlignment="1">
      <alignment vertical="center" wrapText="1"/>
    </xf>
    <xf numFmtId="0" fontId="63" fillId="10" borderId="124" xfId="5" applyFont="1" applyFill="1" applyBorder="1" applyAlignment="1">
      <alignment vertical="center" wrapText="1"/>
    </xf>
    <xf numFmtId="0" fontId="57" fillId="9" borderId="71" xfId="5" applyFont="1" applyFill="1" applyBorder="1" applyAlignment="1">
      <alignment vertical="center" wrapText="1"/>
    </xf>
    <xf numFmtId="0" fontId="58" fillId="10" borderId="80" xfId="5" applyFont="1" applyFill="1" applyBorder="1" applyAlignment="1">
      <alignment horizontal="left" vertical="center" wrapText="1" indent="1"/>
    </xf>
    <xf numFmtId="0" fontId="58" fillId="10" borderId="81" xfId="5" applyFont="1" applyFill="1" applyBorder="1" applyAlignment="1">
      <alignment horizontal="left" vertical="center" wrapText="1" indent="1"/>
    </xf>
    <xf numFmtId="0" fontId="62" fillId="10" borderId="85" xfId="5" applyFont="1" applyFill="1" applyBorder="1" applyAlignment="1">
      <alignment horizontal="left" vertical="center" wrapText="1" indent="1"/>
    </xf>
    <xf numFmtId="0" fontId="58" fillId="10" borderId="71" xfId="5" applyFont="1" applyFill="1" applyBorder="1" applyAlignment="1">
      <alignment horizontal="left" vertical="center" wrapText="1" indent="1"/>
    </xf>
    <xf numFmtId="0" fontId="59" fillId="10" borderId="71" xfId="5" applyFont="1" applyFill="1" applyBorder="1" applyAlignment="1">
      <alignment vertical="center" wrapText="1"/>
    </xf>
    <xf numFmtId="0" fontId="61" fillId="0" borderId="123" xfId="5" applyFont="1" applyBorder="1" applyAlignment="1">
      <alignment vertical="center" wrapText="1"/>
    </xf>
    <xf numFmtId="0" fontId="63" fillId="10" borderId="80" xfId="5" applyFont="1" applyFill="1" applyBorder="1" applyAlignment="1">
      <alignment vertical="center" wrapText="1"/>
    </xf>
    <xf numFmtId="0" fontId="61" fillId="0" borderId="125" xfId="5" applyFont="1" applyBorder="1" applyAlignment="1">
      <alignment vertical="center" wrapText="1"/>
    </xf>
    <xf numFmtId="0" fontId="64" fillId="0" borderId="123" xfId="5" applyFont="1" applyBorder="1" applyAlignment="1">
      <alignment vertical="center" wrapText="1"/>
    </xf>
    <xf numFmtId="0" fontId="65" fillId="0" borderId="125" xfId="5" applyFont="1" applyBorder="1" applyAlignment="1">
      <alignment vertical="center" wrapText="1"/>
    </xf>
    <xf numFmtId="0" fontId="67" fillId="0" borderId="125" xfId="5" applyFont="1" applyBorder="1" applyAlignment="1">
      <alignment vertical="center" wrapText="1"/>
    </xf>
    <xf numFmtId="0" fontId="69" fillId="0" borderId="77" xfId="5" applyFont="1" applyBorder="1" applyAlignment="1">
      <alignment horizontal="center" vertical="center" wrapText="1"/>
    </xf>
    <xf numFmtId="0" fontId="70" fillId="0" borderId="77" xfId="5" applyFont="1" applyBorder="1" applyAlignment="1">
      <alignment horizontal="center" vertical="center" wrapText="1"/>
    </xf>
    <xf numFmtId="0" fontId="70" fillId="0" borderId="124" xfId="5" applyFont="1" applyBorder="1" applyAlignment="1">
      <alignment horizontal="center" vertical="center" wrapText="1"/>
    </xf>
    <xf numFmtId="0" fontId="14" fillId="5" borderId="80" xfId="0" applyFont="1" applyFill="1" applyBorder="1" applyAlignment="1"/>
    <xf numFmtId="0" fontId="1" fillId="11" borderId="0" xfId="5" applyFill="1" applyBorder="1"/>
    <xf numFmtId="0" fontId="2" fillId="11" borderId="0" xfId="0" applyFont="1" applyFill="1" applyBorder="1"/>
    <xf numFmtId="49" fontId="0" fillId="3" borderId="126" xfId="0" applyNumberFormat="1" applyFill="1" applyBorder="1" applyAlignment="1" applyProtection="1">
      <alignment horizontal="right"/>
    </xf>
    <xf numFmtId="0" fontId="56" fillId="2" borderId="0" xfId="0" applyFont="1" applyFill="1" applyBorder="1"/>
    <xf numFmtId="9" fontId="56" fillId="2" borderId="0" xfId="4" applyFont="1" applyFill="1" applyBorder="1"/>
    <xf numFmtId="9" fontId="71" fillId="2" borderId="0" xfId="0" applyNumberFormat="1" applyFont="1" applyFill="1" applyBorder="1" applyAlignment="1">
      <alignment horizontal="center"/>
    </xf>
    <xf numFmtId="0" fontId="71" fillId="2" borderId="0" xfId="0" applyFont="1" applyFill="1" applyBorder="1"/>
    <xf numFmtId="0" fontId="0" fillId="12" borderId="0" xfId="0" applyFill="1" applyBorder="1" applyProtection="1"/>
    <xf numFmtId="0" fontId="7" fillId="0" borderId="5" xfId="0" applyFont="1" applyBorder="1"/>
    <xf numFmtId="0" fontId="9" fillId="0" borderId="5" xfId="0" applyFont="1" applyBorder="1" applyProtection="1"/>
    <xf numFmtId="0" fontId="8" fillId="12" borderId="0" xfId="0" applyFont="1" applyFill="1" applyBorder="1"/>
    <xf numFmtId="0" fontId="7" fillId="12" borderId="0" xfId="0" applyFont="1" applyFill="1" applyBorder="1"/>
    <xf numFmtId="0" fontId="9" fillId="12" borderId="0" xfId="0" applyFont="1" applyFill="1" applyBorder="1" applyProtection="1"/>
    <xf numFmtId="0" fontId="4" fillId="3" borderId="2" xfId="0" applyFont="1" applyFill="1" applyBorder="1" applyAlignment="1" applyProtection="1">
      <alignment horizontal="center"/>
    </xf>
    <xf numFmtId="0" fontId="4" fillId="3" borderId="0" xfId="0" applyFont="1" applyFill="1" applyBorder="1" applyAlignment="1">
      <alignment vertical="center" wrapText="1"/>
    </xf>
    <xf numFmtId="0" fontId="4" fillId="3" borderId="69" xfId="0" applyFont="1" applyFill="1" applyBorder="1" applyAlignment="1">
      <alignment vertical="center" wrapText="1"/>
    </xf>
    <xf numFmtId="0" fontId="4" fillId="3" borderId="18" xfId="0" applyFont="1" applyFill="1" applyBorder="1" applyAlignment="1">
      <alignment wrapText="1"/>
    </xf>
    <xf numFmtId="0" fontId="4" fillId="3" borderId="45" xfId="0" applyFont="1" applyFill="1" applyBorder="1" applyAlignment="1">
      <alignment wrapText="1"/>
    </xf>
    <xf numFmtId="0" fontId="4" fillId="0" borderId="2" xfId="0" applyFont="1" applyBorder="1"/>
    <xf numFmtId="0" fontId="4" fillId="0" borderId="2" xfId="0" applyFont="1" applyBorder="1" applyAlignment="1">
      <alignment horizontal="center"/>
    </xf>
    <xf numFmtId="0" fontId="4" fillId="0" borderId="4" xfId="0" applyFont="1" applyBorder="1"/>
    <xf numFmtId="0" fontId="4" fillId="3" borderId="3" xfId="0" applyFont="1" applyFill="1" applyBorder="1" applyProtection="1"/>
    <xf numFmtId="0" fontId="4" fillId="3" borderId="56" xfId="0" applyFont="1" applyFill="1" applyBorder="1" applyAlignment="1" applyProtection="1">
      <alignment vertical="center" wrapText="1"/>
    </xf>
    <xf numFmtId="0" fontId="4" fillId="3" borderId="0" xfId="0" applyFont="1" applyFill="1" applyBorder="1" applyAlignment="1" applyProtection="1">
      <alignment vertical="center" wrapText="1"/>
    </xf>
    <xf numFmtId="0" fontId="4" fillId="0" borderId="2" xfId="0" applyFont="1" applyBorder="1" applyAlignment="1" applyProtection="1">
      <alignment horizontal="center"/>
    </xf>
    <xf numFmtId="0" fontId="4" fillId="3" borderId="69" xfId="0" applyFont="1" applyFill="1" applyBorder="1" applyAlignment="1" applyProtection="1">
      <alignment vertical="center" wrapText="1"/>
    </xf>
    <xf numFmtId="0" fontId="4" fillId="3" borderId="2" xfId="0" applyFont="1" applyFill="1" applyBorder="1" applyProtection="1"/>
    <xf numFmtId="0" fontId="4" fillId="3" borderId="56" xfId="0" applyFont="1" applyFill="1" applyBorder="1" applyAlignment="1" applyProtection="1">
      <alignment wrapText="1"/>
    </xf>
    <xf numFmtId="0" fontId="4" fillId="3" borderId="0" xfId="0" applyFont="1" applyFill="1" applyBorder="1" applyAlignment="1" applyProtection="1">
      <alignment wrapText="1"/>
    </xf>
    <xf numFmtId="0" fontId="72" fillId="3" borderId="0" xfId="0" applyFont="1" applyFill="1" applyBorder="1"/>
    <xf numFmtId="0" fontId="74" fillId="3" borderId="0" xfId="0" applyFont="1" applyFill="1" applyBorder="1"/>
    <xf numFmtId="0" fontId="74" fillId="3" borderId="0" xfId="0" applyFont="1" applyFill="1" applyBorder="1" applyAlignment="1"/>
    <xf numFmtId="0" fontId="73" fillId="3" borderId="0" xfId="0" applyFont="1" applyFill="1" applyBorder="1" applyAlignment="1"/>
    <xf numFmtId="167" fontId="73" fillId="3" borderId="35" xfId="0" applyNumberFormat="1" applyFont="1" applyFill="1" applyBorder="1" applyAlignment="1">
      <alignment horizontal="center"/>
    </xf>
    <xf numFmtId="170" fontId="73" fillId="3" borderId="35" xfId="0" applyNumberFormat="1" applyFont="1" applyFill="1" applyBorder="1" applyAlignment="1">
      <alignment horizontal="center"/>
    </xf>
    <xf numFmtId="165" fontId="73" fillId="3" borderId="35" xfId="0" applyNumberFormat="1" applyFont="1" applyFill="1" applyBorder="1" applyAlignment="1">
      <alignment horizontal="left"/>
    </xf>
    <xf numFmtId="0" fontId="2" fillId="3" borderId="2" xfId="0" applyFont="1" applyFill="1" applyBorder="1"/>
    <xf numFmtId="0" fontId="2" fillId="2" borderId="0" xfId="0" applyFont="1" applyFill="1" applyBorder="1"/>
    <xf numFmtId="0" fontId="3" fillId="2" borderId="0" xfId="0" applyFont="1" applyFill="1" applyBorder="1" applyAlignment="1" applyProtection="1">
      <alignment horizontal="center"/>
    </xf>
    <xf numFmtId="0" fontId="3" fillId="2" borderId="0" xfId="0" applyFont="1" applyFill="1" applyBorder="1" applyProtection="1"/>
    <xf numFmtId="1" fontId="3" fillId="2" borderId="0" xfId="0" applyNumberFormat="1" applyFont="1" applyFill="1" applyBorder="1" applyAlignment="1" applyProtection="1">
      <alignment horizontal="center"/>
    </xf>
    <xf numFmtId="0" fontId="3" fillId="2" borderId="0" xfId="0" applyFont="1" applyFill="1" applyBorder="1" applyAlignment="1" applyProtection="1">
      <alignment horizontal="right"/>
    </xf>
    <xf numFmtId="49" fontId="3" fillId="2" borderId="0" xfId="0" applyNumberFormat="1" applyFont="1" applyFill="1" applyBorder="1" applyAlignment="1" applyProtection="1">
      <alignment horizontal="right"/>
    </xf>
    <xf numFmtId="49" fontId="3" fillId="2" borderId="0" xfId="0" applyNumberFormat="1" applyFont="1" applyFill="1" applyBorder="1" applyAlignment="1" applyProtection="1">
      <alignment horizontal="right" vertical="top"/>
    </xf>
    <xf numFmtId="0" fontId="2" fillId="3" borderId="35" xfId="0" applyFont="1" applyFill="1" applyBorder="1"/>
    <xf numFmtId="0" fontId="3" fillId="2" borderId="33" xfId="0" applyFont="1" applyFill="1" applyBorder="1" applyProtection="1"/>
    <xf numFmtId="0" fontId="2" fillId="3" borderId="8" xfId="0" applyFont="1" applyFill="1" applyBorder="1"/>
    <xf numFmtId="1" fontId="3" fillId="2" borderId="34" xfId="0" applyNumberFormat="1" applyFont="1" applyFill="1" applyBorder="1" applyAlignment="1" applyProtection="1">
      <alignment horizontal="center"/>
    </xf>
    <xf numFmtId="0" fontId="3" fillId="3" borderId="40" xfId="0" applyFont="1" applyFill="1" applyBorder="1" applyProtection="1"/>
    <xf numFmtId="0" fontId="75" fillId="3" borderId="40" xfId="0" applyFont="1" applyFill="1" applyBorder="1" applyProtection="1"/>
    <xf numFmtId="0" fontId="75" fillId="3" borderId="35" xfId="0" applyFont="1" applyFill="1" applyBorder="1" applyProtection="1"/>
    <xf numFmtId="0" fontId="3" fillId="3" borderId="45" xfId="0" applyFont="1" applyFill="1" applyBorder="1" applyProtection="1"/>
    <xf numFmtId="0" fontId="3" fillId="3" borderId="34" xfId="0" applyFont="1" applyFill="1" applyBorder="1" applyProtection="1"/>
    <xf numFmtId="0" fontId="3" fillId="3" borderId="47" xfId="0" applyFont="1" applyFill="1" applyBorder="1" applyProtection="1"/>
    <xf numFmtId="49" fontId="3" fillId="3" borderId="18" xfId="0" applyNumberFormat="1" applyFont="1" applyFill="1" applyBorder="1" applyAlignment="1" applyProtection="1">
      <alignment horizontal="right"/>
    </xf>
    <xf numFmtId="0" fontId="3" fillId="3" borderId="69" xfId="0" applyFont="1" applyFill="1" applyBorder="1" applyProtection="1"/>
    <xf numFmtId="49" fontId="3" fillId="3" borderId="0" xfId="0" applyNumberFormat="1" applyFont="1" applyFill="1" applyBorder="1" applyAlignment="1" applyProtection="1">
      <alignment horizontal="right"/>
    </xf>
    <xf numFmtId="1" fontId="3" fillId="2" borderId="40" xfId="0" applyNumberFormat="1" applyFont="1" applyFill="1" applyBorder="1" applyAlignment="1" applyProtection="1">
      <alignment horizontal="center"/>
    </xf>
    <xf numFmtId="0" fontId="4" fillId="3" borderId="40" xfId="0" applyFont="1" applyFill="1" applyBorder="1" applyProtection="1"/>
    <xf numFmtId="0" fontId="71" fillId="3" borderId="0" xfId="0" applyFont="1" applyFill="1" applyBorder="1" applyAlignment="1" applyProtection="1">
      <alignment horizontal="right"/>
    </xf>
    <xf numFmtId="0" fontId="2" fillId="3" borderId="7" xfId="0" applyFont="1" applyFill="1" applyBorder="1"/>
    <xf numFmtId="0" fontId="2" fillId="3" borderId="20" xfId="0" applyFont="1" applyFill="1" applyBorder="1"/>
    <xf numFmtId="0" fontId="2" fillId="3" borderId="45" xfId="0" applyFont="1" applyFill="1" applyBorder="1"/>
    <xf numFmtId="0" fontId="2" fillId="3" borderId="49" xfId="0" applyFont="1" applyFill="1" applyBorder="1"/>
    <xf numFmtId="0" fontId="2" fillId="3" borderId="13" xfId="0" applyFont="1" applyFill="1" applyBorder="1"/>
    <xf numFmtId="0" fontId="2" fillId="3" borderId="0" xfId="0" applyFont="1" applyFill="1" applyBorder="1"/>
    <xf numFmtId="0" fontId="2" fillId="3" borderId="19" xfId="0" applyFont="1" applyFill="1" applyBorder="1"/>
    <xf numFmtId="0" fontId="3" fillId="2" borderId="86" xfId="0" applyFont="1" applyFill="1" applyBorder="1" applyProtection="1"/>
    <xf numFmtId="0" fontId="3" fillId="3" borderId="31" xfId="0" applyFont="1" applyFill="1" applyBorder="1" applyAlignment="1" applyProtection="1">
      <alignment vertical="center" wrapText="1"/>
    </xf>
    <xf numFmtId="0" fontId="3" fillId="3" borderId="48" xfId="0" applyFont="1" applyFill="1" applyBorder="1" applyAlignment="1" applyProtection="1">
      <alignment vertical="center"/>
    </xf>
    <xf numFmtId="0" fontId="2" fillId="3" borderId="5" xfId="0" applyFont="1" applyFill="1" applyBorder="1"/>
    <xf numFmtId="0" fontId="2" fillId="0" borderId="2" xfId="0" applyFont="1" applyBorder="1"/>
    <xf numFmtId="9" fontId="2" fillId="3" borderId="32" xfId="4" applyFont="1" applyFill="1" applyBorder="1" applyAlignment="1" applyProtection="1">
      <alignment horizontal="center"/>
    </xf>
    <xf numFmtId="1" fontId="2" fillId="3" borderId="32" xfId="0" applyNumberFormat="1" applyFont="1" applyFill="1" applyBorder="1" applyAlignment="1" applyProtection="1">
      <alignment horizontal="center"/>
    </xf>
    <xf numFmtId="0" fontId="2" fillId="3" borderId="33" xfId="0" applyFont="1" applyFill="1" applyBorder="1" applyProtection="1"/>
    <xf numFmtId="0" fontId="2" fillId="2" borderId="33" xfId="0" applyFont="1" applyFill="1" applyBorder="1"/>
    <xf numFmtId="0" fontId="2" fillId="0" borderId="4" xfId="0" applyFont="1" applyBorder="1"/>
    <xf numFmtId="0" fontId="2" fillId="3" borderId="0" xfId="0" applyFont="1" applyFill="1" applyBorder="1" applyAlignment="1" applyProtection="1">
      <alignment horizontal="center"/>
    </xf>
    <xf numFmtId="0" fontId="2" fillId="3" borderId="40" xfId="0" applyFont="1" applyFill="1" applyBorder="1" applyAlignment="1" applyProtection="1">
      <alignment horizontal="center"/>
    </xf>
    <xf numFmtId="0" fontId="2" fillId="3" borderId="40" xfId="0" applyFont="1" applyFill="1" applyBorder="1" applyProtection="1"/>
    <xf numFmtId="0" fontId="2" fillId="3" borderId="43" xfId="0" applyFont="1" applyFill="1" applyBorder="1" applyProtection="1"/>
    <xf numFmtId="0" fontId="2" fillId="0" borderId="12" xfId="0" applyFont="1" applyBorder="1" applyProtection="1"/>
    <xf numFmtId="0" fontId="2" fillId="0" borderId="11" xfId="0" applyFont="1" applyBorder="1" applyProtection="1"/>
    <xf numFmtId="0" fontId="2" fillId="0" borderId="10" xfId="0" applyFont="1" applyBorder="1" applyProtection="1"/>
    <xf numFmtId="0" fontId="2" fillId="0" borderId="8" xfId="0" applyFont="1" applyBorder="1" applyProtection="1"/>
    <xf numFmtId="0" fontId="2" fillId="0" borderId="9" xfId="0" applyFont="1" applyBorder="1" applyProtection="1"/>
    <xf numFmtId="0" fontId="2" fillId="0" borderId="6" xfId="0" applyFont="1" applyBorder="1" applyProtection="1"/>
    <xf numFmtId="0" fontId="2" fillId="0" borderId="4" xfId="0" applyFont="1" applyBorder="1" applyProtection="1"/>
    <xf numFmtId="0" fontId="2" fillId="0" borderId="2" xfId="0" applyFont="1" applyBorder="1" applyProtection="1"/>
    <xf numFmtId="0" fontId="2" fillId="0" borderId="3" xfId="0" applyFont="1" applyBorder="1" applyProtection="1"/>
    <xf numFmtId="0" fontId="2" fillId="3" borderId="19" xfId="0" applyFont="1" applyFill="1" applyBorder="1" applyProtection="1"/>
    <xf numFmtId="0" fontId="2" fillId="3" borderId="8" xfId="0" applyFont="1" applyFill="1" applyBorder="1" applyProtection="1"/>
    <xf numFmtId="0" fontId="2" fillId="3" borderId="4" xfId="0" applyFont="1" applyFill="1" applyBorder="1" applyProtection="1"/>
    <xf numFmtId="0" fontId="2" fillId="0" borderId="25" xfId="0" applyFont="1" applyBorder="1" applyProtection="1"/>
    <xf numFmtId="0" fontId="2" fillId="0" borderId="23" xfId="0" applyFont="1" applyBorder="1" applyProtection="1"/>
    <xf numFmtId="0" fontId="2" fillId="0" borderId="24" xfId="0" applyFont="1" applyBorder="1" applyProtection="1"/>
    <xf numFmtId="0" fontId="2" fillId="0" borderId="22" xfId="0" applyFont="1" applyBorder="1" applyProtection="1"/>
    <xf numFmtId="0" fontId="61" fillId="3" borderId="40" xfId="0" applyFont="1" applyFill="1" applyBorder="1" applyAlignment="1" applyProtection="1">
      <alignment horizontal="left"/>
    </xf>
    <xf numFmtId="0" fontId="56" fillId="3" borderId="40" xfId="0" applyFont="1" applyFill="1" applyBorder="1" applyAlignment="1" applyProtection="1"/>
    <xf numFmtId="0" fontId="56" fillId="3" borderId="0" xfId="0" applyNumberFormat="1" applyFont="1" applyFill="1" applyBorder="1" applyAlignment="1" applyProtection="1">
      <alignment horizontal="right"/>
    </xf>
    <xf numFmtId="0" fontId="56" fillId="3" borderId="0" xfId="0" applyFont="1" applyFill="1" applyBorder="1" applyProtection="1"/>
    <xf numFmtId="49" fontId="56" fillId="3" borderId="0" xfId="0" applyNumberFormat="1" applyFont="1" applyFill="1" applyBorder="1" applyAlignment="1" applyProtection="1">
      <alignment horizontal="right"/>
    </xf>
    <xf numFmtId="0" fontId="56" fillId="3" borderId="69" xfId="0" applyFont="1" applyFill="1" applyBorder="1" applyProtection="1"/>
    <xf numFmtId="49" fontId="56" fillId="0" borderId="7" xfId="0" applyNumberFormat="1" applyFont="1" applyBorder="1" applyAlignment="1" applyProtection="1">
      <alignment horizontal="right"/>
    </xf>
    <xf numFmtId="0" fontId="56" fillId="0" borderId="19" xfId="0" applyFont="1" applyBorder="1" applyProtection="1"/>
    <xf numFmtId="0" fontId="56" fillId="0" borderId="4" xfId="0" applyNumberFormat="1" applyFont="1" applyBorder="1" applyAlignment="1" applyProtection="1">
      <alignment horizontal="right" vertical="top"/>
    </xf>
    <xf numFmtId="0" fontId="56" fillId="3" borderId="46" xfId="0" applyFont="1" applyFill="1" applyBorder="1" applyProtection="1"/>
    <xf numFmtId="0" fontId="83" fillId="3" borderId="40" xfId="0" applyFont="1" applyFill="1" applyBorder="1" applyProtection="1"/>
    <xf numFmtId="0" fontId="56" fillId="3" borderId="40" xfId="0" applyFont="1" applyFill="1" applyBorder="1" applyProtection="1"/>
    <xf numFmtId="0" fontId="82" fillId="3" borderId="40" xfId="0" applyFont="1" applyFill="1" applyBorder="1" applyProtection="1"/>
    <xf numFmtId="0" fontId="56" fillId="3" borderId="41" xfId="0" applyFont="1" applyFill="1" applyBorder="1" applyProtection="1"/>
    <xf numFmtId="49" fontId="56" fillId="3" borderId="18" xfId="0" applyNumberFormat="1" applyFont="1" applyFill="1" applyBorder="1" applyAlignment="1" applyProtection="1">
      <alignment horizontal="right"/>
    </xf>
    <xf numFmtId="0" fontId="56" fillId="3" borderId="42" xfId="0" applyFont="1" applyFill="1" applyBorder="1" applyProtection="1"/>
    <xf numFmtId="0" fontId="83" fillId="3" borderId="35" xfId="0" applyFont="1" applyFill="1" applyBorder="1" applyProtection="1"/>
    <xf numFmtId="0" fontId="56" fillId="3" borderId="35" xfId="0" applyFont="1" applyFill="1" applyBorder="1" applyProtection="1"/>
    <xf numFmtId="0" fontId="56" fillId="3" borderId="36" xfId="0" applyFont="1" applyFill="1" applyBorder="1" applyProtection="1"/>
    <xf numFmtId="49" fontId="71" fillId="3" borderId="0" xfId="0" applyNumberFormat="1" applyFont="1" applyFill="1" applyBorder="1" applyAlignment="1" applyProtection="1">
      <alignment horizontal="right"/>
    </xf>
    <xf numFmtId="0" fontId="71" fillId="3" borderId="69" xfId="0" applyFont="1" applyFill="1" applyBorder="1" applyProtection="1"/>
    <xf numFmtId="49" fontId="71" fillId="3" borderId="18" xfId="0" applyNumberFormat="1" applyFont="1" applyFill="1" applyBorder="1" applyAlignment="1" applyProtection="1">
      <alignment horizontal="right"/>
    </xf>
    <xf numFmtId="0" fontId="71" fillId="3" borderId="47" xfId="0" applyFont="1" applyFill="1" applyBorder="1" applyProtection="1"/>
    <xf numFmtId="0" fontId="83" fillId="3" borderId="0" xfId="0" applyFont="1" applyFill="1" applyBorder="1" applyAlignment="1" applyProtection="1">
      <alignment horizontal="right"/>
    </xf>
    <xf numFmtId="0" fontId="83" fillId="3" borderId="0" xfId="0" applyFont="1" applyFill="1" applyBorder="1" applyProtection="1"/>
    <xf numFmtId="0" fontId="71" fillId="3" borderId="35" xfId="0" applyFont="1" applyFill="1" applyBorder="1" applyProtection="1"/>
    <xf numFmtId="0" fontId="71" fillId="3" borderId="0" xfId="0" applyFont="1" applyFill="1" applyBorder="1" applyProtection="1"/>
    <xf numFmtId="0" fontId="71" fillId="3" borderId="34" xfId="0" applyFont="1" applyFill="1" applyBorder="1" applyProtection="1"/>
    <xf numFmtId="49" fontId="56" fillId="3" borderId="7" xfId="0" applyNumberFormat="1" applyFont="1" applyFill="1" applyBorder="1" applyAlignment="1" applyProtection="1">
      <alignment horizontal="right"/>
    </xf>
    <xf numFmtId="0" fontId="56" fillId="3" borderId="18" xfId="0" applyFont="1" applyFill="1" applyBorder="1" applyProtection="1"/>
    <xf numFmtId="0" fontId="71" fillId="3" borderId="40" xfId="0" applyFont="1" applyFill="1" applyBorder="1" applyProtection="1"/>
    <xf numFmtId="0" fontId="84" fillId="3" borderId="40" xfId="0" applyFont="1" applyFill="1" applyBorder="1" applyProtection="1"/>
    <xf numFmtId="0" fontId="8" fillId="11" borderId="0" xfId="0" applyFont="1" applyFill="1" applyBorder="1" applyProtection="1">
      <protection locked="0"/>
    </xf>
    <xf numFmtId="0" fontId="0" fillId="11" borderId="0" xfId="0" applyFill="1" applyBorder="1" applyProtection="1">
      <protection locked="0"/>
    </xf>
    <xf numFmtId="167" fontId="54" fillId="3" borderId="35" xfId="0" applyNumberFormat="1" applyFont="1" applyFill="1" applyBorder="1" applyAlignment="1">
      <alignment horizontal="center"/>
    </xf>
    <xf numFmtId="170" fontId="54" fillId="3" borderId="35" xfId="0" applyNumberFormat="1" applyFont="1" applyFill="1" applyBorder="1" applyAlignment="1">
      <alignment horizontal="center"/>
    </xf>
    <xf numFmtId="165" fontId="54" fillId="3" borderId="35" xfId="0" applyNumberFormat="1" applyFont="1" applyFill="1" applyBorder="1" applyAlignment="1">
      <alignment horizontal="left"/>
    </xf>
    <xf numFmtId="0" fontId="54" fillId="3" borderId="35" xfId="0" applyFont="1" applyFill="1" applyBorder="1" applyAlignment="1">
      <alignment horizontal="left" wrapText="1"/>
    </xf>
    <xf numFmtId="0" fontId="54" fillId="3" borderId="35" xfId="0" applyFont="1" applyFill="1" applyBorder="1" applyAlignment="1">
      <alignment horizontal="left"/>
    </xf>
    <xf numFmtId="167" fontId="3" fillId="3" borderId="35" xfId="0" applyNumberFormat="1" applyFont="1" applyFill="1" applyBorder="1" applyAlignment="1">
      <alignment horizontal="center"/>
    </xf>
    <xf numFmtId="170" fontId="3" fillId="3" borderId="35" xfId="0" applyNumberFormat="1" applyFont="1" applyFill="1" applyBorder="1" applyAlignment="1">
      <alignment horizontal="center"/>
    </xf>
    <xf numFmtId="165" fontId="3" fillId="3" borderId="35" xfId="0" applyNumberFormat="1" applyFont="1" applyFill="1" applyBorder="1" applyAlignment="1">
      <alignment horizontal="left"/>
    </xf>
    <xf numFmtId="0" fontId="3" fillId="3" borderId="35" xfId="0" applyFont="1" applyFill="1" applyBorder="1" applyAlignment="1">
      <alignment horizontal="left" wrapText="1"/>
    </xf>
    <xf numFmtId="0" fontId="3" fillId="3" borderId="35" xfId="0" applyFont="1" applyFill="1" applyBorder="1" applyAlignment="1">
      <alignment horizontal="left"/>
    </xf>
    <xf numFmtId="0" fontId="40" fillId="3" borderId="0" xfId="2" applyFont="1" applyFill="1" applyAlignment="1" applyProtection="1">
      <alignment horizontal="center"/>
      <protection locked="0"/>
    </xf>
    <xf numFmtId="165" fontId="38" fillId="3" borderId="35" xfId="0" applyNumberFormat="1" applyFont="1" applyFill="1" applyBorder="1" applyAlignment="1">
      <alignment horizontal="left"/>
    </xf>
    <xf numFmtId="170" fontId="38" fillId="3" borderId="35" xfId="0" applyNumberFormat="1" applyFont="1" applyFill="1" applyBorder="1" applyAlignment="1">
      <alignment horizontal="center"/>
    </xf>
    <xf numFmtId="0" fontId="11" fillId="3" borderId="0" xfId="2" applyFont="1" applyFill="1" applyAlignment="1" applyProtection="1">
      <alignment horizontal="center"/>
      <protection locked="0"/>
    </xf>
    <xf numFmtId="0" fontId="11" fillId="3" borderId="0" xfId="2" applyFill="1" applyAlignment="1" applyProtection="1">
      <alignment horizontal="center"/>
      <protection locked="0"/>
    </xf>
    <xf numFmtId="0" fontId="50" fillId="0" borderId="0" xfId="0" applyFont="1" applyAlignment="1">
      <alignment horizontal="left" readingOrder="1"/>
    </xf>
    <xf numFmtId="0" fontId="3" fillId="3" borderId="0" xfId="0" quotePrefix="1" applyFont="1" applyFill="1" applyBorder="1" applyAlignment="1">
      <alignment horizontal="left" vertical="top" wrapText="1"/>
    </xf>
    <xf numFmtId="0" fontId="8" fillId="3" borderId="0" xfId="0" applyFont="1" applyFill="1" applyBorder="1" applyAlignment="1">
      <alignment horizontal="left" vertical="top" wrapText="1"/>
    </xf>
    <xf numFmtId="0" fontId="3" fillId="3" borderId="0" xfId="0" applyFont="1" applyFill="1" applyBorder="1" applyAlignment="1">
      <alignment horizontal="left" vertical="top" wrapText="1"/>
    </xf>
    <xf numFmtId="0" fontId="38" fillId="3" borderId="31" xfId="0" applyFont="1" applyFill="1" applyBorder="1" applyAlignment="1">
      <alignment horizontal="left"/>
    </xf>
    <xf numFmtId="0" fontId="15" fillId="3" borderId="0" xfId="0" applyFont="1" applyFill="1" applyAlignment="1">
      <alignment horizontal="right"/>
    </xf>
    <xf numFmtId="0" fontId="6" fillId="3" borderId="0" xfId="0" applyFont="1" applyFill="1" applyBorder="1" applyAlignment="1">
      <alignment horizontal="left" vertical="top" wrapText="1"/>
    </xf>
    <xf numFmtId="167" fontId="38" fillId="3" borderId="35" xfId="0" applyNumberFormat="1" applyFont="1" applyFill="1" applyBorder="1" applyAlignment="1">
      <alignment horizontal="center"/>
    </xf>
    <xf numFmtId="0" fontId="3" fillId="3" borderId="31" xfId="0" applyFont="1" applyFill="1" applyBorder="1" applyAlignment="1">
      <alignment horizontal="left"/>
    </xf>
    <xf numFmtId="0" fontId="15" fillId="3" borderId="0" xfId="0" applyFont="1" applyFill="1" applyAlignment="1">
      <alignment horizontal="center"/>
    </xf>
    <xf numFmtId="167" fontId="15" fillId="2" borderId="0" xfId="0" applyNumberFormat="1" applyFont="1" applyFill="1" applyBorder="1" applyAlignment="1">
      <alignment horizontal="left"/>
    </xf>
    <xf numFmtId="0" fontId="38" fillId="3" borderId="35" xfId="0" applyFont="1" applyFill="1" applyBorder="1" applyAlignment="1">
      <alignment horizontal="left"/>
    </xf>
    <xf numFmtId="167" fontId="73" fillId="3" borderId="35" xfId="0" applyNumberFormat="1" applyFont="1" applyFill="1" applyBorder="1" applyAlignment="1">
      <alignment horizontal="center"/>
    </xf>
    <xf numFmtId="170" fontId="73" fillId="3" borderId="35" xfId="0" applyNumberFormat="1" applyFont="1" applyFill="1" applyBorder="1" applyAlignment="1">
      <alignment horizontal="center"/>
    </xf>
    <xf numFmtId="165" fontId="73" fillId="3" borderId="35" xfId="0" applyNumberFormat="1" applyFont="1" applyFill="1" applyBorder="1" applyAlignment="1">
      <alignment horizontal="left"/>
    </xf>
    <xf numFmtId="1" fontId="71" fillId="2" borderId="0" xfId="0" applyNumberFormat="1" applyFont="1" applyFill="1" applyBorder="1" applyAlignment="1">
      <alignment horizontal="center"/>
    </xf>
    <xf numFmtId="0" fontId="71" fillId="2" borderId="0" xfId="0" applyFont="1" applyFill="1" applyBorder="1" applyAlignment="1">
      <alignment horizontal="center"/>
    </xf>
    <xf numFmtId="0" fontId="3" fillId="3" borderId="37" xfId="0" applyFont="1" applyFill="1" applyBorder="1" applyAlignment="1">
      <alignment horizontal="center"/>
    </xf>
    <xf numFmtId="0" fontId="3" fillId="3" borderId="31" xfId="0" applyFont="1" applyFill="1" applyBorder="1" applyAlignment="1">
      <alignment horizontal="center"/>
    </xf>
    <xf numFmtId="0" fontId="3" fillId="3" borderId="38" xfId="0" applyFont="1" applyFill="1" applyBorder="1" applyAlignment="1">
      <alignment horizontal="center"/>
    </xf>
    <xf numFmtId="0" fontId="3" fillId="3" borderId="37" xfId="0" applyFont="1" applyFill="1" applyBorder="1" applyAlignment="1">
      <alignment horizontal="left"/>
    </xf>
    <xf numFmtId="0" fontId="3" fillId="3" borderId="38" xfId="0" applyFont="1" applyFill="1" applyBorder="1" applyAlignment="1">
      <alignment horizontal="left"/>
    </xf>
    <xf numFmtId="9" fontId="3" fillId="0" borderId="37" xfId="4" applyFont="1" applyFill="1" applyBorder="1" applyAlignment="1">
      <alignment horizontal="center"/>
    </xf>
    <xf numFmtId="9" fontId="3" fillId="0" borderId="31" xfId="4" applyFont="1" applyFill="1" applyBorder="1" applyAlignment="1">
      <alignment horizontal="center"/>
    </xf>
    <xf numFmtId="9" fontId="3" fillId="0" borderId="38" xfId="4" applyFont="1" applyFill="1" applyBorder="1" applyAlignment="1">
      <alignment horizontal="center"/>
    </xf>
    <xf numFmtId="0" fontId="18" fillId="0" borderId="43" xfId="0" applyFont="1" applyBorder="1" applyAlignment="1" applyProtection="1">
      <alignment horizontal="left"/>
      <protection locked="0"/>
    </xf>
    <xf numFmtId="0" fontId="18" fillId="0" borderId="40" xfId="0" applyFont="1" applyBorder="1" applyAlignment="1" applyProtection="1">
      <alignment horizontal="left"/>
      <protection locked="0"/>
    </xf>
    <xf numFmtId="0" fontId="18" fillId="0" borderId="41" xfId="0" applyFont="1" applyBorder="1" applyAlignment="1" applyProtection="1">
      <alignment horizontal="left"/>
      <protection locked="0"/>
    </xf>
    <xf numFmtId="44" fontId="18" fillId="0" borderId="43" xfId="1" applyFont="1" applyBorder="1" applyAlignment="1" applyProtection="1">
      <alignment horizontal="left"/>
      <protection locked="0"/>
    </xf>
    <xf numFmtId="44" fontId="18" fillId="0" borderId="40" xfId="1" applyFont="1" applyBorder="1" applyAlignment="1" applyProtection="1">
      <alignment horizontal="left"/>
      <protection locked="0"/>
    </xf>
    <xf numFmtId="44" fontId="18" fillId="0" borderId="41" xfId="1" applyFont="1" applyBorder="1" applyAlignment="1" applyProtection="1">
      <alignment horizontal="left"/>
      <protection locked="0"/>
    </xf>
    <xf numFmtId="0" fontId="3" fillId="0" borderId="43" xfId="0" applyFont="1" applyBorder="1" applyAlignment="1">
      <alignment horizontal="right"/>
    </xf>
    <xf numFmtId="0" fontId="3" fillId="0" borderId="40" xfId="0" applyFont="1" applyBorder="1" applyAlignment="1">
      <alignment horizontal="right"/>
    </xf>
    <xf numFmtId="0" fontId="3" fillId="0" borderId="41" xfId="0" applyFont="1" applyBorder="1" applyAlignment="1">
      <alignment horizontal="right"/>
    </xf>
    <xf numFmtId="0" fontId="45" fillId="2" borderId="37" xfId="0" applyFont="1" applyFill="1" applyBorder="1" applyAlignment="1">
      <alignment horizontal="left"/>
    </xf>
    <xf numFmtId="0" fontId="45" fillId="2" borderId="31" xfId="0" applyFont="1" applyFill="1" applyBorder="1" applyAlignment="1">
      <alignment horizontal="left"/>
    </xf>
    <xf numFmtId="0" fontId="45" fillId="2" borderId="38" xfId="0" applyFont="1" applyFill="1" applyBorder="1" applyAlignment="1">
      <alignment horizontal="left"/>
    </xf>
    <xf numFmtId="9" fontId="3" fillId="0" borderId="42" xfId="4" applyFont="1" applyFill="1" applyBorder="1" applyAlignment="1">
      <alignment horizontal="center"/>
    </xf>
    <xf numFmtId="9" fontId="3" fillId="0" borderId="35" xfId="4" applyFont="1" applyFill="1" applyBorder="1" applyAlignment="1">
      <alignment horizontal="center"/>
    </xf>
    <xf numFmtId="9" fontId="3" fillId="0" borderId="36" xfId="4" applyFont="1" applyFill="1" applyBorder="1" applyAlignment="1">
      <alignment horizontal="center"/>
    </xf>
    <xf numFmtId="0" fontId="3" fillId="3" borderId="32" xfId="0" applyFont="1" applyFill="1" applyBorder="1" applyAlignment="1">
      <alignment horizontal="left"/>
    </xf>
    <xf numFmtId="0" fontId="3" fillId="3" borderId="32" xfId="0" applyFont="1" applyFill="1" applyBorder="1" applyAlignment="1">
      <alignment horizontal="center"/>
    </xf>
    <xf numFmtId="9" fontId="19" fillId="3" borderId="37" xfId="4" applyFont="1" applyFill="1" applyBorder="1" applyAlignment="1" applyProtection="1">
      <alignment horizontal="center" vertical="center"/>
    </xf>
    <xf numFmtId="9" fontId="19" fillId="3" borderId="31" xfId="4" applyFont="1" applyFill="1" applyBorder="1" applyAlignment="1" applyProtection="1">
      <alignment horizontal="center" vertical="center"/>
    </xf>
    <xf numFmtId="9" fontId="19" fillId="3" borderId="38" xfId="4" applyFont="1" applyFill="1" applyBorder="1" applyAlignment="1" applyProtection="1">
      <alignment horizontal="center" vertical="center"/>
    </xf>
    <xf numFmtId="0" fontId="12" fillId="3" borderId="67" xfId="0" applyFont="1" applyFill="1" applyBorder="1" applyAlignment="1">
      <alignment horizontal="center" vertical="center"/>
    </xf>
    <xf numFmtId="0" fontId="12" fillId="3" borderId="49" xfId="0" applyFont="1" applyFill="1" applyBorder="1" applyAlignment="1">
      <alignment horizontal="center" vertical="center"/>
    </xf>
    <xf numFmtId="0" fontId="12" fillId="3" borderId="56" xfId="0" applyFont="1" applyFill="1" applyBorder="1" applyAlignment="1">
      <alignment horizontal="center" vertical="center"/>
    </xf>
    <xf numFmtId="0" fontId="12" fillId="3" borderId="0" xfId="0" applyFont="1" applyFill="1" applyBorder="1" applyAlignment="1">
      <alignment horizontal="center" vertical="center"/>
    </xf>
    <xf numFmtId="0" fontId="16" fillId="3" borderId="56" xfId="0" applyFont="1" applyFill="1" applyBorder="1" applyAlignment="1">
      <alignment horizontal="center" vertical="center"/>
    </xf>
    <xf numFmtId="0" fontId="16" fillId="3" borderId="0" xfId="0" applyFont="1" applyFill="1" applyBorder="1" applyAlignment="1">
      <alignment horizontal="center" vertical="center"/>
    </xf>
    <xf numFmtId="49" fontId="18" fillId="0" borderId="37" xfId="0" applyNumberFormat="1" applyFont="1" applyBorder="1" applyAlignment="1" applyProtection="1">
      <alignment horizontal="left"/>
      <protection locked="0"/>
    </xf>
    <xf numFmtId="49" fontId="18" fillId="0" borderId="31" xfId="0" applyNumberFormat="1" applyFont="1" applyBorder="1" applyAlignment="1" applyProtection="1">
      <alignment horizontal="left"/>
      <protection locked="0"/>
    </xf>
    <xf numFmtId="49" fontId="18" fillId="0" borderId="38" xfId="0" applyNumberFormat="1" applyFont="1" applyBorder="1" applyAlignment="1" applyProtection="1">
      <alignment horizontal="left"/>
      <protection locked="0"/>
    </xf>
    <xf numFmtId="170" fontId="18" fillId="3" borderId="37" xfId="0" applyNumberFormat="1" applyFont="1" applyFill="1" applyBorder="1" applyAlignment="1" applyProtection="1">
      <alignment horizontal="center" vertical="center"/>
      <protection locked="0"/>
    </xf>
    <xf numFmtId="170" fontId="18" fillId="3" borderId="31" xfId="0" applyNumberFormat="1" applyFont="1" applyFill="1" applyBorder="1" applyAlignment="1" applyProtection="1">
      <alignment horizontal="center" vertical="center"/>
      <protection locked="0"/>
    </xf>
    <xf numFmtId="170" fontId="18" fillId="3" borderId="38" xfId="0" applyNumberFormat="1" applyFont="1" applyFill="1" applyBorder="1" applyAlignment="1" applyProtection="1">
      <alignment horizontal="center" vertical="center"/>
      <protection locked="0"/>
    </xf>
    <xf numFmtId="0" fontId="18" fillId="0" borderId="37" xfId="0" applyFont="1" applyBorder="1" applyAlignment="1" applyProtection="1">
      <alignment horizontal="left"/>
      <protection locked="0"/>
    </xf>
    <xf numFmtId="0" fontId="18" fillId="0" borderId="31" xfId="0" applyFont="1" applyBorder="1" applyAlignment="1" applyProtection="1">
      <alignment horizontal="left"/>
      <protection locked="0"/>
    </xf>
    <xf numFmtId="0" fontId="18" fillId="0" borderId="38" xfId="0" applyFont="1" applyBorder="1" applyAlignment="1" applyProtection="1">
      <alignment horizontal="left"/>
      <protection locked="0"/>
    </xf>
    <xf numFmtId="0" fontId="3" fillId="0" borderId="37" xfId="0" applyFont="1" applyBorder="1" applyAlignment="1">
      <alignment horizontal="right"/>
    </xf>
    <xf numFmtId="0" fontId="0" fillId="0" borderId="31" xfId="0" applyFont="1" applyBorder="1" applyAlignment="1">
      <alignment horizontal="right"/>
    </xf>
    <xf numFmtId="0" fontId="0" fillId="0" borderId="38" xfId="0" applyFont="1" applyBorder="1" applyAlignment="1">
      <alignment horizontal="right"/>
    </xf>
    <xf numFmtId="0" fontId="0" fillId="0" borderId="31" xfId="0" applyFont="1" applyBorder="1" applyAlignment="1" applyProtection="1">
      <alignment horizontal="left"/>
      <protection locked="0"/>
    </xf>
    <xf numFmtId="0" fontId="0" fillId="0" borderId="38" xfId="0" applyFont="1" applyBorder="1" applyAlignment="1" applyProtection="1">
      <alignment horizontal="left"/>
      <protection locked="0"/>
    </xf>
    <xf numFmtId="0" fontId="3" fillId="0" borderId="37" xfId="0" applyFont="1" applyBorder="1" applyAlignment="1" applyProtection="1">
      <alignment horizontal="right"/>
    </xf>
    <xf numFmtId="0" fontId="3" fillId="0" borderId="31" xfId="0" applyFont="1" applyBorder="1" applyAlignment="1" applyProtection="1">
      <alignment horizontal="right"/>
    </xf>
    <xf numFmtId="167" fontId="6" fillId="3" borderId="0" xfId="0" applyNumberFormat="1" applyFont="1" applyFill="1" applyBorder="1" applyAlignment="1">
      <alignment horizontal="center" vertical="center"/>
    </xf>
    <xf numFmtId="166" fontId="18" fillId="0" borderId="37" xfId="0" applyNumberFormat="1" applyFont="1" applyBorder="1" applyAlignment="1" applyProtection="1">
      <alignment horizontal="center"/>
      <protection locked="0"/>
    </xf>
    <xf numFmtId="166" fontId="18" fillId="0" borderId="31" xfId="0" applyNumberFormat="1" applyFont="1" applyBorder="1" applyAlignment="1" applyProtection="1">
      <alignment horizontal="center"/>
      <protection locked="0"/>
    </xf>
    <xf numFmtId="166" fontId="18" fillId="0" borderId="38" xfId="0" applyNumberFormat="1" applyFont="1" applyBorder="1" applyAlignment="1" applyProtection="1">
      <alignment horizontal="center"/>
      <protection locked="0"/>
    </xf>
    <xf numFmtId="0" fontId="3" fillId="0" borderId="38" xfId="0" applyFont="1" applyBorder="1" applyAlignment="1" applyProtection="1">
      <alignment horizontal="right"/>
    </xf>
    <xf numFmtId="0" fontId="3" fillId="0" borderId="31" xfId="0" applyFont="1" applyBorder="1" applyAlignment="1">
      <alignment horizontal="right"/>
    </xf>
    <xf numFmtId="0" fontId="3" fillId="0" borderId="38" xfId="0" applyFont="1" applyBorder="1" applyAlignment="1">
      <alignment horizontal="right"/>
    </xf>
    <xf numFmtId="0" fontId="18" fillId="0" borderId="37" xfId="0" applyFont="1" applyBorder="1" applyAlignment="1" applyProtection="1">
      <alignment horizontal="center"/>
      <protection locked="0"/>
    </xf>
    <xf numFmtId="0" fontId="18" fillId="0" borderId="31" xfId="0" applyFont="1" applyBorder="1" applyAlignment="1" applyProtection="1">
      <alignment horizontal="center"/>
      <protection locked="0"/>
    </xf>
    <xf numFmtId="0" fontId="18" fillId="0" borderId="38" xfId="0" applyFont="1" applyBorder="1" applyAlignment="1" applyProtection="1">
      <alignment horizontal="center"/>
      <protection locked="0"/>
    </xf>
    <xf numFmtId="0" fontId="19" fillId="3" borderId="37" xfId="4" applyNumberFormat="1" applyFont="1" applyFill="1" applyBorder="1" applyAlignment="1" applyProtection="1">
      <alignment horizontal="center" vertical="center"/>
      <protection locked="0"/>
    </xf>
    <xf numFmtId="0" fontId="19" fillId="3" borderId="31" xfId="4" applyNumberFormat="1" applyFont="1" applyFill="1" applyBorder="1" applyAlignment="1" applyProtection="1">
      <alignment horizontal="center" vertical="center"/>
      <protection locked="0"/>
    </xf>
    <xf numFmtId="0" fontId="19" fillId="3" borderId="38" xfId="4" applyNumberFormat="1" applyFont="1" applyFill="1" applyBorder="1" applyAlignment="1" applyProtection="1">
      <alignment horizontal="center" vertical="center"/>
      <protection locked="0"/>
    </xf>
    <xf numFmtId="0" fontId="3" fillId="0" borderId="32" xfId="0" applyFont="1" applyBorder="1" applyAlignment="1">
      <alignment horizontal="right"/>
    </xf>
    <xf numFmtId="0" fontId="4" fillId="0" borderId="43" xfId="0" applyFont="1" applyBorder="1" applyAlignment="1">
      <alignment horizontal="right"/>
    </xf>
    <xf numFmtId="0" fontId="4" fillId="0" borderId="40" xfId="0" applyFont="1" applyBorder="1" applyAlignment="1">
      <alignment horizontal="right"/>
    </xf>
    <xf numFmtId="0" fontId="4" fillId="0" borderId="41" xfId="0" applyFont="1" applyBorder="1" applyAlignment="1">
      <alignment horizontal="right"/>
    </xf>
    <xf numFmtId="49" fontId="18" fillId="0" borderId="40" xfId="0" applyNumberFormat="1" applyFont="1" applyBorder="1" applyAlignment="1" applyProtection="1">
      <alignment horizontal="left"/>
      <protection locked="0"/>
    </xf>
    <xf numFmtId="49" fontId="18" fillId="0" borderId="41" xfId="0" applyNumberFormat="1" applyFont="1" applyBorder="1" applyAlignment="1" applyProtection="1">
      <alignment horizontal="left"/>
      <protection locked="0"/>
    </xf>
    <xf numFmtId="170" fontId="18" fillId="0" borderId="43" xfId="0" applyNumberFormat="1" applyFont="1" applyBorder="1" applyAlignment="1" applyProtection="1">
      <alignment horizontal="left"/>
      <protection locked="0"/>
    </xf>
    <xf numFmtId="170" fontId="18" fillId="0" borderId="40" xfId="0" applyNumberFormat="1" applyFont="1" applyBorder="1" applyAlignment="1" applyProtection="1">
      <alignment horizontal="left"/>
      <protection locked="0"/>
    </xf>
    <xf numFmtId="170" fontId="18" fillId="0" borderId="41" xfId="0" applyNumberFormat="1" applyFont="1" applyBorder="1" applyAlignment="1" applyProtection="1">
      <alignment horizontal="left"/>
      <protection locked="0"/>
    </xf>
    <xf numFmtId="0" fontId="45" fillId="2" borderId="43" xfId="0" applyFont="1" applyFill="1" applyBorder="1" applyAlignment="1">
      <alignment horizontal="left"/>
    </xf>
    <xf numFmtId="0" fontId="45" fillId="2" borderId="40" xfId="0" applyFont="1" applyFill="1" applyBorder="1" applyAlignment="1">
      <alignment horizontal="left"/>
    </xf>
    <xf numFmtId="0" fontId="6" fillId="2" borderId="40" xfId="0" applyFont="1" applyFill="1" applyBorder="1" applyAlignment="1">
      <alignment horizontal="left"/>
    </xf>
    <xf numFmtId="0" fontId="6" fillId="2" borderId="41" xfId="0" applyFont="1" applyFill="1" applyBorder="1" applyAlignment="1">
      <alignment horizontal="left"/>
    </xf>
    <xf numFmtId="0" fontId="18" fillId="0" borderId="43" xfId="0" applyFont="1" applyBorder="1" applyAlignment="1" applyProtection="1">
      <alignment horizontal="center"/>
      <protection locked="0"/>
    </xf>
    <xf numFmtId="0" fontId="18" fillId="0" borderId="40" xfId="0" applyFont="1" applyBorder="1" applyAlignment="1" applyProtection="1">
      <alignment horizontal="center"/>
      <protection locked="0"/>
    </xf>
    <xf numFmtId="0" fontId="18" fillId="0" borderId="41" xfId="0" applyFont="1" applyBorder="1" applyAlignment="1" applyProtection="1">
      <alignment horizontal="center"/>
      <protection locked="0"/>
    </xf>
    <xf numFmtId="9" fontId="18" fillId="0" borderId="43" xfId="4" quotePrefix="1" applyFont="1" applyBorder="1" applyAlignment="1" applyProtection="1">
      <alignment horizontal="center"/>
      <protection locked="0"/>
    </xf>
    <xf numFmtId="9" fontId="18" fillId="0" borderId="40" xfId="4" quotePrefix="1" applyFont="1" applyBorder="1" applyAlignment="1" applyProtection="1">
      <alignment horizontal="center"/>
      <protection locked="0"/>
    </xf>
    <xf numFmtId="9" fontId="18" fillId="0" borderId="41" xfId="4" quotePrefix="1" applyFont="1" applyBorder="1" applyAlignment="1" applyProtection="1">
      <alignment horizontal="center"/>
      <protection locked="0"/>
    </xf>
    <xf numFmtId="0" fontId="3" fillId="0" borderId="97"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3" xfId="0" applyFont="1" applyBorder="1" applyAlignment="1">
      <alignment horizontal="center" vertical="center" wrapText="1"/>
    </xf>
    <xf numFmtId="170" fontId="43" fillId="0" borderId="43" xfId="0" applyNumberFormat="1" applyFont="1" applyBorder="1" applyAlignment="1" applyProtection="1">
      <alignment horizontal="center" vertical="center"/>
    </xf>
    <xf numFmtId="170" fontId="43" fillId="0" borderId="40" xfId="0" applyNumberFormat="1" applyFont="1" applyBorder="1" applyAlignment="1" applyProtection="1">
      <alignment horizontal="center" vertical="center"/>
    </xf>
    <xf numFmtId="170" fontId="43" fillId="0" borderId="41" xfId="0" applyNumberFormat="1" applyFont="1" applyBorder="1" applyAlignment="1" applyProtection="1">
      <alignment horizontal="center" vertical="center"/>
    </xf>
    <xf numFmtId="170" fontId="43" fillId="0" borderId="42" xfId="0" applyNumberFormat="1" applyFont="1" applyBorder="1" applyAlignment="1" applyProtection="1">
      <alignment horizontal="center" vertical="center"/>
    </xf>
    <xf numFmtId="170" fontId="43" fillId="0" borderId="35" xfId="0" applyNumberFormat="1" applyFont="1" applyBorder="1" applyAlignment="1" applyProtection="1">
      <alignment horizontal="center" vertical="center"/>
    </xf>
    <xf numFmtId="170" fontId="43" fillId="0" borderId="36" xfId="0" applyNumberFormat="1" applyFont="1" applyBorder="1" applyAlignment="1" applyProtection="1">
      <alignment horizontal="center" vertical="center"/>
    </xf>
    <xf numFmtId="0" fontId="3" fillId="0" borderId="67" xfId="0" applyFont="1" applyBorder="1" applyAlignment="1">
      <alignment horizontal="center" wrapText="1"/>
    </xf>
    <xf numFmtId="0" fontId="3" fillId="0" borderId="49" xfId="0" applyFont="1" applyBorder="1" applyAlignment="1">
      <alignment horizontal="center" wrapText="1"/>
    </xf>
    <xf numFmtId="0" fontId="3" fillId="0" borderId="20" xfId="0" applyFont="1" applyBorder="1" applyAlignment="1">
      <alignment horizontal="center" wrapText="1"/>
    </xf>
    <xf numFmtId="0" fontId="3" fillId="0" borderId="18" xfId="0" applyFont="1" applyBorder="1" applyAlignment="1">
      <alignment horizontal="center" wrapText="1"/>
    </xf>
    <xf numFmtId="0" fontId="3" fillId="0" borderId="45" xfId="0" applyFont="1" applyBorder="1" applyAlignment="1">
      <alignment horizontal="center" wrapText="1"/>
    </xf>
    <xf numFmtId="0" fontId="3" fillId="0" borderId="13" xfId="0" applyFont="1" applyBorder="1" applyAlignment="1">
      <alignment horizontal="center" wrapText="1"/>
    </xf>
    <xf numFmtId="0" fontId="3" fillId="0" borderId="43" xfId="0" applyFont="1" applyBorder="1" applyAlignment="1">
      <alignment horizontal="center" vertical="center" textRotation="90" wrapText="1"/>
    </xf>
    <xf numFmtId="0" fontId="3" fillId="0" borderId="40" xfId="0" applyFont="1" applyBorder="1" applyAlignment="1">
      <alignment horizontal="center" vertical="center" textRotation="90" wrapText="1"/>
    </xf>
    <xf numFmtId="0" fontId="3" fillId="0" borderId="41" xfId="0" applyFont="1" applyBorder="1" applyAlignment="1">
      <alignment horizontal="center" vertical="center" textRotation="90" wrapText="1"/>
    </xf>
    <xf numFmtId="0" fontId="3" fillId="0" borderId="33" xfId="0" applyFont="1" applyBorder="1" applyAlignment="1">
      <alignment horizontal="center" vertical="center" textRotation="90" wrapText="1"/>
    </xf>
    <xf numFmtId="0" fontId="3" fillId="0" borderId="0" xfId="0" applyFont="1" applyBorder="1" applyAlignment="1">
      <alignment horizontal="center" vertical="center" textRotation="90" wrapText="1"/>
    </xf>
    <xf numFmtId="0" fontId="3" fillId="0" borderId="34" xfId="0" applyFont="1" applyBorder="1" applyAlignment="1">
      <alignment horizontal="center" vertical="center" textRotation="90" wrapText="1"/>
    </xf>
    <xf numFmtId="0" fontId="3" fillId="0" borderId="42" xfId="0" applyFont="1" applyBorder="1" applyAlignment="1">
      <alignment horizontal="center" vertical="center" textRotation="90" wrapText="1"/>
    </xf>
    <xf numFmtId="0" fontId="3" fillId="0" borderId="35" xfId="0" applyFont="1" applyBorder="1" applyAlignment="1">
      <alignment horizontal="center" vertical="center" textRotation="90" wrapText="1"/>
    </xf>
    <xf numFmtId="0" fontId="3" fillId="0" borderId="36" xfId="0" applyFont="1" applyBorder="1" applyAlignment="1">
      <alignment horizontal="center" vertical="center" textRotation="90" wrapText="1"/>
    </xf>
    <xf numFmtId="0" fontId="3" fillId="0" borderId="98" xfId="0" applyFont="1" applyBorder="1" applyAlignment="1">
      <alignment horizontal="left"/>
    </xf>
    <xf numFmtId="164" fontId="3" fillId="0" borderId="98" xfId="0" applyNumberFormat="1" applyFont="1" applyBorder="1" applyAlignment="1">
      <alignment horizontal="left"/>
    </xf>
    <xf numFmtId="0" fontId="3" fillId="0" borderId="40" xfId="0" applyFont="1" applyBorder="1" applyAlignment="1">
      <alignment horizontal="left"/>
    </xf>
    <xf numFmtId="0" fontId="3" fillId="0" borderId="41" xfId="0" applyFont="1" applyBorder="1" applyAlignment="1">
      <alignment horizontal="left"/>
    </xf>
    <xf numFmtId="0" fontId="3" fillId="0" borderId="32" xfId="0" applyFont="1" applyBorder="1" applyAlignment="1">
      <alignment horizontal="center" vertical="center" textRotation="90" wrapText="1"/>
    </xf>
    <xf numFmtId="0" fontId="18" fillId="0" borderId="99" xfId="0" applyFont="1" applyBorder="1" applyAlignment="1" applyProtection="1">
      <alignment horizontal="left"/>
      <protection locked="0"/>
    </xf>
    <xf numFmtId="0" fontId="18" fillId="0" borderId="52" xfId="0" applyFont="1" applyBorder="1" applyAlignment="1" applyProtection="1">
      <alignment horizontal="left"/>
      <protection locked="0"/>
    </xf>
    <xf numFmtId="0" fontId="18" fillId="0" borderId="51" xfId="0" applyFont="1" applyBorder="1" applyAlignment="1" applyProtection="1">
      <alignment horizontal="left"/>
      <protection locked="0"/>
    </xf>
    <xf numFmtId="0" fontId="18" fillId="0" borderId="100" xfId="0" applyFont="1" applyBorder="1" applyAlignment="1" applyProtection="1">
      <alignment horizontal="left"/>
      <protection locked="0"/>
    </xf>
    <xf numFmtId="0" fontId="18" fillId="0" borderId="32" xfId="0" applyFont="1" applyBorder="1" applyAlignment="1" applyProtection="1">
      <alignment horizontal="left"/>
      <protection locked="0"/>
    </xf>
    <xf numFmtId="0" fontId="0" fillId="0" borderId="55" xfId="0" applyFont="1" applyBorder="1" applyAlignment="1" applyProtection="1">
      <alignment horizontal="left"/>
      <protection locked="0"/>
    </xf>
    <xf numFmtId="0" fontId="0" fillId="0" borderId="52" xfId="0" applyFont="1" applyBorder="1" applyAlignment="1" applyProtection="1">
      <alignment horizontal="left"/>
      <protection locked="0"/>
    </xf>
    <xf numFmtId="0" fontId="0" fillId="0" borderId="50" xfId="0" applyFont="1" applyBorder="1" applyAlignment="1" applyProtection="1">
      <alignment horizontal="left"/>
      <protection locked="0"/>
    </xf>
    <xf numFmtId="49" fontId="18" fillId="0" borderId="99" xfId="0" applyNumberFormat="1" applyFont="1" applyBorder="1" applyAlignment="1" applyProtection="1">
      <alignment horizontal="left"/>
      <protection locked="0"/>
    </xf>
    <xf numFmtId="49" fontId="18" fillId="0" borderId="52" xfId="0" applyNumberFormat="1" applyFont="1" applyBorder="1" applyAlignment="1" applyProtection="1">
      <alignment horizontal="left"/>
      <protection locked="0"/>
    </xf>
    <xf numFmtId="49" fontId="18" fillId="0" borderId="51" xfId="0" applyNumberFormat="1" applyFont="1" applyBorder="1" applyAlignment="1" applyProtection="1">
      <alignment horizontal="left"/>
      <protection locked="0"/>
    </xf>
    <xf numFmtId="0" fontId="3" fillId="0" borderId="86" xfId="0" applyFont="1" applyBorder="1" applyAlignment="1">
      <alignment horizontal="left"/>
    </xf>
    <xf numFmtId="9" fontId="0" fillId="8" borderId="37" xfId="4" applyFont="1" applyFill="1" applyBorder="1" applyAlignment="1" applyProtection="1">
      <alignment horizontal="center"/>
      <protection locked="0"/>
    </xf>
    <xf numFmtId="9" fontId="0" fillId="8" borderId="31" xfId="4" applyFont="1" applyFill="1" applyBorder="1" applyAlignment="1" applyProtection="1">
      <alignment horizontal="center"/>
      <protection locked="0"/>
    </xf>
    <xf numFmtId="9" fontId="0" fillId="8" borderId="38" xfId="4" applyFont="1" applyFill="1" applyBorder="1" applyAlignment="1" applyProtection="1">
      <alignment horizontal="center"/>
      <protection locked="0"/>
    </xf>
    <xf numFmtId="0" fontId="3" fillId="0" borderId="37" xfId="0" applyFont="1" applyBorder="1" applyAlignment="1">
      <alignment horizontal="center"/>
    </xf>
    <xf numFmtId="0" fontId="3" fillId="0" borderId="31" xfId="0" applyFont="1" applyBorder="1" applyAlignment="1">
      <alignment horizontal="center"/>
    </xf>
    <xf numFmtId="0" fontId="3" fillId="0" borderId="38" xfId="0" applyFont="1" applyBorder="1" applyAlignment="1">
      <alignment horizontal="center"/>
    </xf>
    <xf numFmtId="170" fontId="18" fillId="0" borderId="37" xfId="0" applyNumberFormat="1" applyFont="1" applyBorder="1" applyAlignment="1" applyProtection="1">
      <alignment horizontal="center"/>
      <protection locked="0"/>
    </xf>
    <xf numFmtId="170" fontId="18" fillId="0" borderId="31" xfId="0" applyNumberFormat="1" applyFont="1" applyBorder="1" applyAlignment="1" applyProtection="1">
      <alignment horizontal="center"/>
      <protection locked="0"/>
    </xf>
    <xf numFmtId="170" fontId="18" fillId="0" borderId="38" xfId="0" applyNumberFormat="1" applyFont="1" applyBorder="1" applyAlignment="1" applyProtection="1">
      <alignment horizontal="center"/>
      <protection locked="0"/>
    </xf>
    <xf numFmtId="170" fontId="3" fillId="0" borderId="37" xfId="0" applyNumberFormat="1" applyFont="1" applyBorder="1" applyAlignment="1" applyProtection="1">
      <alignment horizontal="center"/>
      <protection locked="0"/>
    </xf>
    <xf numFmtId="1" fontId="3" fillId="0" borderId="37" xfId="0" applyNumberFormat="1" applyFont="1" applyBorder="1" applyAlignment="1">
      <alignment horizontal="center"/>
    </xf>
    <xf numFmtId="1" fontId="3" fillId="0" borderId="31" xfId="0" applyNumberFormat="1" applyFont="1" applyBorder="1" applyAlignment="1">
      <alignment horizontal="center"/>
    </xf>
    <xf numFmtId="0" fontId="3" fillId="0" borderId="37" xfId="4" applyNumberFormat="1" applyFont="1" applyBorder="1" applyAlignment="1" applyProtection="1">
      <alignment horizontal="right"/>
      <protection locked="0"/>
    </xf>
    <xf numFmtId="0" fontId="18" fillId="0" borderId="31" xfId="4" applyNumberFormat="1" applyFont="1" applyBorder="1" applyAlignment="1" applyProtection="1">
      <alignment horizontal="right"/>
      <protection locked="0"/>
    </xf>
    <xf numFmtId="0" fontId="18" fillId="0" borderId="38" xfId="4" applyNumberFormat="1" applyFont="1" applyBorder="1" applyAlignment="1" applyProtection="1">
      <alignment horizontal="right"/>
      <protection locked="0"/>
    </xf>
    <xf numFmtId="0" fontId="3" fillId="0" borderId="37" xfId="4" applyNumberFormat="1" applyFont="1" applyBorder="1" applyAlignment="1" applyProtection="1">
      <alignment horizontal="center"/>
      <protection locked="0"/>
    </xf>
    <xf numFmtId="0" fontId="3" fillId="0" borderId="31" xfId="4" applyNumberFormat="1" applyFont="1" applyBorder="1" applyAlignment="1" applyProtection="1">
      <alignment horizontal="center"/>
      <protection locked="0"/>
    </xf>
    <xf numFmtId="0" fontId="3" fillId="0" borderId="38" xfId="4" applyNumberFormat="1" applyFont="1" applyBorder="1" applyAlignment="1" applyProtection="1">
      <alignment horizontal="center"/>
      <protection locked="0"/>
    </xf>
    <xf numFmtId="3" fontId="33" fillId="0" borderId="43" xfId="0" applyNumberFormat="1" applyFont="1" applyBorder="1" applyAlignment="1" applyProtection="1">
      <alignment horizontal="center"/>
      <protection locked="0"/>
    </xf>
    <xf numFmtId="3" fontId="33" fillId="0" borderId="40" xfId="0" applyNumberFormat="1" applyFont="1" applyBorder="1" applyAlignment="1" applyProtection="1">
      <alignment horizontal="center"/>
      <protection locked="0"/>
    </xf>
    <xf numFmtId="3" fontId="33" fillId="0" borderId="41" xfId="0" applyNumberFormat="1" applyFont="1" applyBorder="1" applyAlignment="1" applyProtection="1">
      <alignment horizontal="center"/>
      <protection locked="0"/>
    </xf>
    <xf numFmtId="0" fontId="6" fillId="3" borderId="37" xfId="0" applyFont="1" applyFill="1" applyBorder="1" applyAlignment="1">
      <alignment horizontal="center"/>
    </xf>
    <xf numFmtId="0" fontId="6" fillId="3" borderId="31" xfId="0" applyFont="1" applyFill="1" applyBorder="1" applyAlignment="1">
      <alignment horizontal="center"/>
    </xf>
    <xf numFmtId="0" fontId="6" fillId="3" borderId="38" xfId="0" applyFont="1" applyFill="1" applyBorder="1" applyAlignment="1">
      <alignment horizontal="center"/>
    </xf>
    <xf numFmtId="9" fontId="6" fillId="0" borderId="42" xfId="4" applyFont="1" applyFill="1" applyBorder="1" applyAlignment="1">
      <alignment horizontal="center"/>
    </xf>
    <xf numFmtId="9" fontId="6" fillId="0" borderId="35" xfId="4" applyFont="1" applyFill="1" applyBorder="1" applyAlignment="1">
      <alignment horizontal="center"/>
    </xf>
    <xf numFmtId="9" fontId="6" fillId="0" borderId="36" xfId="4" applyFont="1" applyFill="1" applyBorder="1" applyAlignment="1">
      <alignment horizontal="center"/>
    </xf>
    <xf numFmtId="0" fontId="6" fillId="3" borderId="37" xfId="0" applyFont="1" applyFill="1" applyBorder="1" applyAlignment="1">
      <alignment horizontal="right"/>
    </xf>
    <xf numFmtId="0" fontId="6" fillId="3" borderId="31" xfId="0" applyFont="1" applyFill="1" applyBorder="1" applyAlignment="1">
      <alignment horizontal="right"/>
    </xf>
    <xf numFmtId="0" fontId="6" fillId="3" borderId="38" xfId="0" applyFont="1" applyFill="1" applyBorder="1" applyAlignment="1">
      <alignment horizontal="right"/>
    </xf>
    <xf numFmtId="0" fontId="3" fillId="0" borderId="67" xfId="0" applyFont="1" applyFill="1" applyBorder="1" applyAlignment="1" applyProtection="1">
      <alignment horizontal="left" vertical="top" wrapText="1"/>
    </xf>
    <xf numFmtId="0" fontId="3" fillId="0" borderId="49" xfId="0" applyFont="1" applyFill="1" applyBorder="1" applyAlignment="1" applyProtection="1">
      <alignment horizontal="left" vertical="top" wrapText="1"/>
    </xf>
    <xf numFmtId="0" fontId="3" fillId="0" borderId="18" xfId="0" applyFont="1" applyFill="1" applyBorder="1" applyAlignment="1" applyProtection="1">
      <alignment horizontal="left" vertical="top" wrapText="1"/>
    </xf>
    <xf numFmtId="0" fontId="3" fillId="0" borderId="45" xfId="0" applyFont="1" applyFill="1" applyBorder="1" applyAlignment="1" applyProtection="1">
      <alignment horizontal="left" vertical="top" wrapText="1"/>
    </xf>
    <xf numFmtId="0" fontId="6" fillId="3" borderId="39" xfId="0" applyFont="1" applyFill="1" applyBorder="1" applyAlignment="1" applyProtection="1">
      <alignment horizontal="center" vertical="top" wrapText="1"/>
    </xf>
    <xf numFmtId="0" fontId="3" fillId="3" borderId="39" xfId="0" applyFont="1" applyFill="1" applyBorder="1" applyAlignment="1" applyProtection="1">
      <alignment horizontal="center" vertical="top" wrapText="1"/>
    </xf>
    <xf numFmtId="0" fontId="9" fillId="3" borderId="67" xfId="0" applyFont="1" applyFill="1" applyBorder="1" applyAlignment="1" applyProtection="1">
      <alignment horizontal="left" vertical="top" wrapText="1"/>
    </xf>
    <xf numFmtId="0" fontId="9" fillId="3" borderId="49" xfId="0" applyFont="1" applyFill="1" applyBorder="1" applyAlignment="1" applyProtection="1">
      <alignment horizontal="left" vertical="top" wrapText="1"/>
    </xf>
    <xf numFmtId="0" fontId="9" fillId="3" borderId="18" xfId="0" applyFont="1" applyFill="1" applyBorder="1" applyAlignment="1" applyProtection="1">
      <alignment horizontal="left" vertical="top" wrapText="1"/>
    </xf>
    <xf numFmtId="0" fontId="9" fillId="3" borderId="45" xfId="0" applyFont="1" applyFill="1" applyBorder="1" applyAlignment="1" applyProtection="1">
      <alignment horizontal="left" vertical="top" wrapText="1"/>
    </xf>
    <xf numFmtId="0" fontId="6" fillId="3" borderId="0" xfId="0" applyFont="1" applyFill="1" applyBorder="1" applyAlignment="1" applyProtection="1">
      <alignment horizontal="center" vertical="top" wrapText="1"/>
    </xf>
    <xf numFmtId="0" fontId="3" fillId="3" borderId="67" xfId="0" applyFont="1" applyFill="1" applyBorder="1" applyAlignment="1" applyProtection="1">
      <alignment horizontal="left" vertical="top" wrapText="1"/>
    </xf>
    <xf numFmtId="0" fontId="8" fillId="0" borderId="43" xfId="0" applyFont="1" applyBorder="1" applyAlignment="1" applyProtection="1">
      <alignment horizontal="left"/>
    </xf>
    <xf numFmtId="0" fontId="8" fillId="0" borderId="40" xfId="0" applyFont="1" applyBorder="1" applyAlignment="1" applyProtection="1">
      <alignment horizontal="left"/>
    </xf>
    <xf numFmtId="0" fontId="8" fillId="0" borderId="41" xfId="0" applyFont="1" applyBorder="1" applyAlignment="1" applyProtection="1">
      <alignment horizontal="left"/>
    </xf>
    <xf numFmtId="0" fontId="8" fillId="0" borderId="42" xfId="0" applyFont="1" applyBorder="1" applyAlignment="1" applyProtection="1">
      <alignment horizontal="left"/>
    </xf>
    <xf numFmtId="0" fontId="8" fillId="0" borderId="35" xfId="0" applyFont="1" applyBorder="1" applyAlignment="1" applyProtection="1">
      <alignment horizontal="left"/>
    </xf>
    <xf numFmtId="0" fontId="8" fillId="0" borderId="36" xfId="0" applyFont="1" applyBorder="1" applyAlignment="1" applyProtection="1">
      <alignment horizontal="left"/>
    </xf>
    <xf numFmtId="0" fontId="3" fillId="0" borderId="43" xfId="0" applyFont="1" applyBorder="1" applyAlignment="1" applyProtection="1">
      <alignment horizontal="right"/>
    </xf>
    <xf numFmtId="0" fontId="3" fillId="0" borderId="40" xfId="0" applyFont="1" applyBorder="1" applyAlignment="1" applyProtection="1">
      <alignment horizontal="right"/>
    </xf>
    <xf numFmtId="0" fontId="3" fillId="0" borderId="41" xfId="0" applyFont="1" applyBorder="1" applyAlignment="1" applyProtection="1">
      <alignment horizontal="right"/>
    </xf>
    <xf numFmtId="0" fontId="3" fillId="0" borderId="42" xfId="0" applyFont="1" applyBorder="1" applyAlignment="1" applyProtection="1">
      <alignment horizontal="right"/>
    </xf>
    <xf numFmtId="0" fontId="3" fillId="0" borderId="35" xfId="0" applyFont="1" applyBorder="1" applyAlignment="1" applyProtection="1">
      <alignment horizontal="right"/>
    </xf>
    <xf numFmtId="0" fontId="3" fillId="0" borderId="36" xfId="0" applyFont="1" applyBorder="1" applyAlignment="1" applyProtection="1">
      <alignment horizontal="right"/>
    </xf>
    <xf numFmtId="0" fontId="8" fillId="0" borderId="43" xfId="0" applyFont="1" applyBorder="1" applyAlignment="1" applyProtection="1">
      <alignment horizontal="center"/>
    </xf>
    <xf numFmtId="0" fontId="8" fillId="0" borderId="40" xfId="0" applyFont="1" applyBorder="1" applyAlignment="1" applyProtection="1">
      <alignment horizontal="center"/>
    </xf>
    <xf numFmtId="0" fontId="8" fillId="0" borderId="41" xfId="0" applyFont="1" applyBorder="1" applyAlignment="1" applyProtection="1">
      <alignment horizontal="center"/>
    </xf>
    <xf numFmtId="0" fontId="8" fillId="0" borderId="42" xfId="0" applyFont="1" applyBorder="1" applyAlignment="1" applyProtection="1">
      <alignment horizontal="center"/>
    </xf>
    <xf numFmtId="0" fontId="8" fillId="0" borderId="35" xfId="0" applyFont="1" applyBorder="1" applyAlignment="1" applyProtection="1">
      <alignment horizontal="center"/>
    </xf>
    <xf numFmtId="0" fontId="8" fillId="0" borderId="36" xfId="0" applyFont="1" applyBorder="1" applyAlignment="1" applyProtection="1">
      <alignment horizontal="center"/>
    </xf>
    <xf numFmtId="170" fontId="8" fillId="3" borderId="37" xfId="0" applyNumberFormat="1" applyFont="1" applyFill="1" applyBorder="1" applyAlignment="1" applyProtection="1">
      <alignment horizontal="center" vertical="center"/>
    </xf>
    <xf numFmtId="170" fontId="8" fillId="3" borderId="31" xfId="0" applyNumberFormat="1" applyFont="1" applyFill="1" applyBorder="1" applyAlignment="1" applyProtection="1">
      <alignment horizontal="center" vertical="center"/>
    </xf>
    <xf numFmtId="170" fontId="8" fillId="3" borderId="38" xfId="0" applyNumberFormat="1" applyFont="1" applyFill="1" applyBorder="1" applyAlignment="1" applyProtection="1">
      <alignment horizontal="center" vertical="center"/>
    </xf>
    <xf numFmtId="167" fontId="6" fillId="3" borderId="4" xfId="0" applyNumberFormat="1" applyFont="1" applyFill="1" applyBorder="1" applyAlignment="1" applyProtection="1">
      <alignment horizontal="center" vertical="center"/>
    </xf>
    <xf numFmtId="167" fontId="6" fillId="3" borderId="5" xfId="0" applyNumberFormat="1" applyFont="1" applyFill="1" applyBorder="1" applyAlignment="1" applyProtection="1">
      <alignment horizontal="center" vertical="center"/>
    </xf>
    <xf numFmtId="0" fontId="41" fillId="3" borderId="37" xfId="4" applyNumberFormat="1" applyFont="1" applyFill="1" applyBorder="1" applyAlignment="1" applyProtection="1">
      <alignment horizontal="center" vertical="center"/>
    </xf>
    <xf numFmtId="0" fontId="41" fillId="3" borderId="31" xfId="4" applyNumberFormat="1" applyFont="1" applyFill="1" applyBorder="1" applyAlignment="1" applyProtection="1">
      <alignment horizontal="center" vertical="center"/>
    </xf>
    <xf numFmtId="0" fontId="41" fillId="3" borderId="38" xfId="4" applyNumberFormat="1" applyFont="1" applyFill="1" applyBorder="1" applyAlignment="1" applyProtection="1">
      <alignment horizontal="center" vertical="center"/>
    </xf>
    <xf numFmtId="0" fontId="6" fillId="0" borderId="37" xfId="0" applyFont="1" applyFill="1" applyBorder="1" applyAlignment="1" applyProtection="1">
      <alignment horizontal="center" wrapText="1"/>
    </xf>
    <xf numFmtId="0" fontId="6" fillId="0" borderId="31" xfId="0" applyFont="1" applyFill="1" applyBorder="1" applyAlignment="1" applyProtection="1">
      <alignment horizontal="center" wrapText="1"/>
    </xf>
    <xf numFmtId="0" fontId="6" fillId="0" borderId="38" xfId="0" applyFont="1" applyFill="1" applyBorder="1" applyAlignment="1" applyProtection="1">
      <alignment horizontal="center" wrapText="1"/>
    </xf>
    <xf numFmtId="9" fontId="2" fillId="2" borderId="31" xfId="4" applyNumberFormat="1" applyFill="1" applyBorder="1" applyAlignment="1" applyProtection="1">
      <alignment horizontal="right"/>
    </xf>
    <xf numFmtId="9" fontId="2" fillId="2" borderId="38" xfId="4" applyNumberFormat="1" applyFill="1" applyBorder="1" applyAlignment="1" applyProtection="1">
      <alignment horizontal="right"/>
    </xf>
    <xf numFmtId="0" fontId="2" fillId="2" borderId="42" xfId="0" applyFont="1" applyFill="1" applyBorder="1" applyAlignment="1" applyProtection="1">
      <alignment horizontal="left"/>
    </xf>
    <xf numFmtId="0" fontId="2" fillId="2" borderId="35" xfId="0" applyFont="1" applyFill="1" applyBorder="1" applyAlignment="1" applyProtection="1">
      <alignment horizontal="left"/>
    </xf>
    <xf numFmtId="0" fontId="6" fillId="3" borderId="37" xfId="0" applyFont="1" applyFill="1" applyBorder="1" applyAlignment="1" applyProtection="1">
      <alignment horizontal="center" wrapText="1"/>
    </xf>
    <xf numFmtId="0" fontId="6" fillId="3" borderId="31" xfId="0" applyFont="1" applyFill="1" applyBorder="1" applyAlignment="1" applyProtection="1">
      <alignment horizontal="center" wrapText="1"/>
    </xf>
    <xf numFmtId="166" fontId="8" fillId="0" borderId="43" xfId="0" applyNumberFormat="1" applyFont="1" applyBorder="1" applyAlignment="1" applyProtection="1">
      <alignment horizontal="center"/>
    </xf>
    <xf numFmtId="166" fontId="8" fillId="0" borderId="40" xfId="0" applyNumberFormat="1" applyFont="1" applyBorder="1" applyAlignment="1" applyProtection="1">
      <alignment horizontal="center"/>
    </xf>
    <xf numFmtId="166" fontId="8" fillId="0" borderId="41" xfId="0" applyNumberFormat="1" applyFont="1" applyBorder="1" applyAlignment="1" applyProtection="1">
      <alignment horizontal="center"/>
    </xf>
    <xf numFmtId="166" fontId="8" fillId="0" borderId="42" xfId="0" applyNumberFormat="1" applyFont="1" applyBorder="1" applyAlignment="1" applyProtection="1">
      <alignment horizontal="center"/>
    </xf>
    <xf numFmtId="166" fontId="8" fillId="0" borderId="35" xfId="0" applyNumberFormat="1" applyFont="1" applyBorder="1" applyAlignment="1" applyProtection="1">
      <alignment horizontal="center"/>
    </xf>
    <xf numFmtId="166" fontId="8" fillId="0" borderId="36" xfId="0" applyNumberFormat="1" applyFont="1" applyBorder="1" applyAlignment="1" applyProtection="1">
      <alignment horizontal="center"/>
    </xf>
    <xf numFmtId="0" fontId="3" fillId="3" borderId="37" xfId="0" applyFont="1" applyFill="1" applyBorder="1" applyAlignment="1">
      <alignment horizontal="right" vertical="center" wrapText="1"/>
    </xf>
    <xf numFmtId="0" fontId="3" fillId="3" borderId="31" xfId="0" applyFont="1" applyFill="1" applyBorder="1" applyAlignment="1">
      <alignment horizontal="right" vertical="center" wrapText="1"/>
    </xf>
    <xf numFmtId="167" fontId="6" fillId="3" borderId="0" xfId="0" applyNumberFormat="1" applyFont="1" applyFill="1" applyBorder="1" applyAlignment="1" applyProtection="1">
      <alignment horizontal="center" vertical="center"/>
    </xf>
    <xf numFmtId="9" fontId="2" fillId="2" borderId="31" xfId="4" applyNumberFormat="1" applyFill="1" applyBorder="1" applyAlignment="1" applyProtection="1">
      <alignment horizontal="center"/>
    </xf>
    <xf numFmtId="9" fontId="2" fillId="2" borderId="38" xfId="4" applyNumberFormat="1" applyFill="1" applyBorder="1" applyAlignment="1" applyProtection="1">
      <alignment horizontal="center"/>
    </xf>
    <xf numFmtId="0" fontId="15" fillId="2" borderId="37" xfId="0" applyFont="1" applyFill="1" applyBorder="1" applyAlignment="1" applyProtection="1">
      <alignment horizontal="left"/>
    </xf>
    <xf numFmtId="0" fontId="15" fillId="2" borderId="31" xfId="0" applyFont="1" applyFill="1" applyBorder="1" applyAlignment="1" applyProtection="1">
      <alignment horizontal="left"/>
    </xf>
    <xf numFmtId="0" fontId="0" fillId="2" borderId="31" xfId="0" applyFill="1" applyBorder="1" applyAlignment="1" applyProtection="1">
      <alignment horizontal="left"/>
    </xf>
    <xf numFmtId="0" fontId="15" fillId="0" borderId="37" xfId="0" applyFont="1" applyBorder="1" applyAlignment="1" applyProtection="1">
      <alignment horizontal="center" vertical="center"/>
      <protection locked="0"/>
    </xf>
    <xf numFmtId="0" fontId="15" fillId="0" borderId="31" xfId="0" applyFont="1" applyBorder="1" applyAlignment="1" applyProtection="1">
      <alignment horizontal="center" vertical="center"/>
      <protection locked="0"/>
    </xf>
    <xf numFmtId="0" fontId="15" fillId="0" borderId="38" xfId="0" applyFont="1" applyBorder="1" applyAlignment="1" applyProtection="1">
      <alignment horizontal="center" vertical="center"/>
      <protection locked="0"/>
    </xf>
    <xf numFmtId="0" fontId="3" fillId="0" borderId="42" xfId="0" applyFont="1" applyBorder="1" applyAlignment="1">
      <alignment horizontal="center"/>
    </xf>
    <xf numFmtId="0" fontId="3" fillId="0" borderId="35" xfId="0" applyFont="1" applyBorder="1" applyAlignment="1">
      <alignment horizontal="center"/>
    </xf>
    <xf numFmtId="0" fontId="3" fillId="0" borderId="36" xfId="0" applyFont="1" applyBorder="1" applyAlignment="1">
      <alignment horizontal="center"/>
    </xf>
    <xf numFmtId="0" fontId="6" fillId="3" borderId="43" xfId="0" applyFont="1" applyFill="1" applyBorder="1" applyAlignment="1">
      <alignment horizontal="left"/>
    </xf>
    <xf numFmtId="0" fontId="6" fillId="3" borderId="40" xfId="0" applyFont="1" applyFill="1" applyBorder="1" applyAlignment="1">
      <alignment horizontal="left"/>
    </xf>
    <xf numFmtId="0" fontId="6" fillId="3" borderId="42" xfId="0" applyFont="1" applyFill="1" applyBorder="1" applyAlignment="1">
      <alignment horizontal="left"/>
    </xf>
    <xf numFmtId="0" fontId="6" fillId="3" borderId="35" xfId="0" applyFont="1" applyFill="1" applyBorder="1" applyAlignment="1">
      <alignment horizontal="left"/>
    </xf>
    <xf numFmtId="0" fontId="3" fillId="0" borderId="32" xfId="0" applyFont="1" applyBorder="1" applyAlignment="1">
      <alignment horizontal="left"/>
    </xf>
    <xf numFmtId="0" fontId="6" fillId="0" borderId="43" xfId="0" applyFont="1" applyBorder="1" applyAlignment="1">
      <alignment horizontal="center"/>
    </xf>
    <xf numFmtId="0" fontId="6" fillId="0" borderId="40" xfId="0" applyFont="1" applyBorder="1" applyAlignment="1">
      <alignment horizontal="center"/>
    </xf>
    <xf numFmtId="0" fontId="6" fillId="0" borderId="41" xfId="0" applyFont="1" applyBorder="1" applyAlignment="1">
      <alignment horizontal="center"/>
    </xf>
    <xf numFmtId="0" fontId="6" fillId="0" borderId="42" xfId="0" applyFont="1" applyBorder="1" applyAlignment="1">
      <alignment horizontal="center"/>
    </xf>
    <xf numFmtId="0" fontId="6" fillId="0" borderId="35" xfId="0" applyFont="1" applyBorder="1" applyAlignment="1">
      <alignment horizontal="center"/>
    </xf>
    <xf numFmtId="0" fontId="6" fillId="0" borderId="36" xfId="0" applyFont="1" applyBorder="1" applyAlignment="1">
      <alignment horizontal="center"/>
    </xf>
    <xf numFmtId="9" fontId="8" fillId="3" borderId="37" xfId="4" applyFont="1" applyFill="1" applyBorder="1" applyAlignment="1">
      <alignment horizontal="center"/>
    </xf>
    <xf numFmtId="9" fontId="8" fillId="3" borderId="31" xfId="4" applyFont="1" applyFill="1" applyBorder="1" applyAlignment="1">
      <alignment horizontal="center"/>
    </xf>
    <xf numFmtId="9" fontId="8" fillId="3" borderId="38" xfId="4" applyFont="1" applyFill="1" applyBorder="1" applyAlignment="1">
      <alignment horizontal="center"/>
    </xf>
    <xf numFmtId="0" fontId="10" fillId="2" borderId="37" xfId="0" applyFont="1" applyFill="1" applyBorder="1" applyAlignment="1">
      <alignment horizontal="left"/>
    </xf>
    <xf numFmtId="0" fontId="10" fillId="2" borderId="31" xfId="0" applyFont="1" applyFill="1" applyBorder="1" applyAlignment="1">
      <alignment horizontal="left"/>
    </xf>
    <xf numFmtId="0" fontId="10" fillId="2" borderId="38" xfId="0" applyFont="1" applyFill="1" applyBorder="1" applyAlignment="1">
      <alignment horizontal="left"/>
    </xf>
    <xf numFmtId="0" fontId="6" fillId="0" borderId="42" xfId="0" applyFont="1" applyFill="1" applyBorder="1" applyAlignment="1" applyProtection="1">
      <alignment horizontal="center" wrapText="1"/>
    </xf>
    <xf numFmtId="0" fontId="6" fillId="0" borderId="35" xfId="0" applyFont="1" applyFill="1" applyBorder="1" applyAlignment="1" applyProtection="1">
      <alignment horizontal="center" wrapText="1"/>
    </xf>
    <xf numFmtId="0" fontId="6" fillId="0" borderId="36" xfId="0" applyFont="1" applyFill="1" applyBorder="1" applyAlignment="1" applyProtection="1">
      <alignment horizontal="center" wrapText="1"/>
    </xf>
    <xf numFmtId="0" fontId="37" fillId="3" borderId="37" xfId="0" applyFont="1" applyFill="1" applyBorder="1" applyAlignment="1" applyProtection="1">
      <alignment horizontal="right" wrapText="1"/>
    </xf>
    <xf numFmtId="0" fontId="4" fillId="0" borderId="31" xfId="0" applyFont="1" applyBorder="1"/>
    <xf numFmtId="0" fontId="32" fillId="3" borderId="101" xfId="0" applyFont="1" applyFill="1" applyBorder="1" applyAlignment="1" applyProtection="1">
      <alignment horizontal="left" vertical="center"/>
    </xf>
    <xf numFmtId="0" fontId="32" fillId="3" borderId="31" xfId="0" applyFont="1" applyFill="1" applyBorder="1" applyAlignment="1" applyProtection="1">
      <alignment horizontal="left" vertical="center"/>
    </xf>
    <xf numFmtId="0" fontId="6" fillId="3" borderId="43" xfId="0" applyFont="1" applyFill="1" applyBorder="1" applyAlignment="1" applyProtection="1">
      <alignment horizontal="center"/>
    </xf>
    <xf numFmtId="0" fontId="6" fillId="3" borderId="40" xfId="0" applyFont="1" applyFill="1" applyBorder="1" applyAlignment="1" applyProtection="1">
      <alignment horizontal="center"/>
    </xf>
    <xf numFmtId="0" fontId="6" fillId="3" borderId="41" xfId="0" applyFont="1" applyFill="1" applyBorder="1" applyAlignment="1" applyProtection="1">
      <alignment horizontal="center"/>
    </xf>
    <xf numFmtId="0" fontId="6" fillId="3" borderId="40" xfId="0" applyFont="1" applyFill="1" applyBorder="1" applyAlignment="1">
      <alignment horizontal="center"/>
    </xf>
    <xf numFmtId="0" fontId="6" fillId="3" borderId="41" xfId="0" applyFont="1" applyFill="1" applyBorder="1" applyAlignment="1">
      <alignment horizontal="center"/>
    </xf>
    <xf numFmtId="0" fontId="6" fillId="3" borderId="35" xfId="0" applyFont="1" applyFill="1" applyBorder="1" applyAlignment="1">
      <alignment horizontal="center"/>
    </xf>
    <xf numFmtId="0" fontId="6" fillId="3" borderId="36" xfId="0" applyFont="1" applyFill="1" applyBorder="1" applyAlignment="1">
      <alignment horizontal="center"/>
    </xf>
    <xf numFmtId="0" fontId="14" fillId="0" borderId="37" xfId="0" applyFont="1" applyBorder="1" applyAlignment="1">
      <alignment horizontal="right"/>
    </xf>
    <xf numFmtId="0" fontId="14" fillId="0" borderId="31" xfId="0" applyFont="1" applyBorder="1" applyAlignment="1">
      <alignment horizontal="right"/>
    </xf>
    <xf numFmtId="0" fontId="14" fillId="0" borderId="38" xfId="0" applyFont="1" applyBorder="1" applyAlignment="1">
      <alignment horizontal="right"/>
    </xf>
    <xf numFmtId="9" fontId="15" fillId="3" borderId="37" xfId="4" applyFont="1" applyFill="1" applyBorder="1" applyAlignment="1">
      <alignment horizontal="center"/>
    </xf>
    <xf numFmtId="9" fontId="15" fillId="3" borderId="31" xfId="4" applyFont="1" applyFill="1" applyBorder="1" applyAlignment="1">
      <alignment horizontal="center"/>
    </xf>
    <xf numFmtId="9" fontId="15" fillId="3" borderId="38" xfId="4" applyFont="1" applyFill="1" applyBorder="1" applyAlignment="1">
      <alignment horizontal="center"/>
    </xf>
    <xf numFmtId="0" fontId="32" fillId="3" borderId="31" xfId="0" quotePrefix="1" applyFont="1" applyFill="1" applyBorder="1" applyAlignment="1" applyProtection="1">
      <alignment horizontal="center" vertical="center"/>
    </xf>
    <xf numFmtId="0" fontId="32" fillId="3" borderId="31" xfId="0" applyFont="1" applyFill="1" applyBorder="1" applyAlignment="1" applyProtection="1">
      <alignment horizontal="center" vertical="center"/>
    </xf>
    <xf numFmtId="0" fontId="32" fillId="3" borderId="31" xfId="0" applyFont="1" applyFill="1" applyBorder="1" applyAlignment="1" applyProtection="1">
      <alignment horizontal="center" vertical="center" wrapText="1"/>
    </xf>
    <xf numFmtId="0" fontId="21" fillId="3" borderId="101" xfId="0" applyFont="1" applyFill="1" applyBorder="1" applyAlignment="1" applyProtection="1">
      <alignment horizontal="center" vertical="center" wrapText="1" shrinkToFit="1"/>
    </xf>
    <xf numFmtId="0" fontId="21" fillId="3" borderId="31" xfId="0" applyFont="1" applyFill="1" applyBorder="1" applyAlignment="1" applyProtection="1">
      <alignment horizontal="center" vertical="center" wrapText="1" shrinkToFit="1"/>
    </xf>
    <xf numFmtId="0" fontId="21" fillId="3" borderId="48" xfId="0" applyFont="1" applyFill="1" applyBorder="1" applyAlignment="1" applyProtection="1">
      <alignment horizontal="center" vertical="center" wrapText="1" shrinkToFit="1"/>
    </xf>
    <xf numFmtId="0" fontId="15" fillId="3" borderId="101"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48" fillId="2" borderId="102" xfId="0" applyFont="1" applyFill="1" applyBorder="1" applyAlignment="1" applyProtection="1">
      <alignment horizontal="left"/>
    </xf>
    <xf numFmtId="0" fontId="48" fillId="2" borderId="31" xfId="0" applyFont="1" applyFill="1" applyBorder="1" applyAlignment="1" applyProtection="1">
      <alignment horizontal="left"/>
    </xf>
    <xf numFmtId="9" fontId="15" fillId="2" borderId="31" xfId="4" applyNumberFormat="1" applyFont="1" applyFill="1" applyBorder="1" applyAlignment="1" applyProtection="1">
      <alignment horizontal="center"/>
    </xf>
    <xf numFmtId="9" fontId="15" fillId="2" borderId="38" xfId="4" applyNumberFormat="1" applyFont="1" applyFill="1" applyBorder="1" applyAlignment="1" applyProtection="1">
      <alignment horizontal="center"/>
    </xf>
    <xf numFmtId="0" fontId="3" fillId="0" borderId="37" xfId="0" applyFont="1" applyBorder="1" applyAlignment="1">
      <alignment horizontal="left"/>
    </xf>
    <xf numFmtId="0" fontId="3" fillId="0" borderId="31" xfId="0" applyFont="1" applyBorder="1" applyAlignment="1">
      <alignment horizontal="left"/>
    </xf>
    <xf numFmtId="0" fontId="3" fillId="0" borderId="38" xfId="0" applyFont="1" applyBorder="1" applyAlignment="1">
      <alignment horizontal="left"/>
    </xf>
    <xf numFmtId="0" fontId="15" fillId="2" borderId="0" xfId="0" applyFont="1" applyFill="1" applyBorder="1" applyAlignment="1" applyProtection="1">
      <alignment horizontal="center" vertical="center"/>
    </xf>
    <xf numFmtId="9" fontId="2" fillId="2" borderId="0" xfId="4" applyNumberFormat="1" applyFill="1" applyBorder="1" applyAlignment="1" applyProtection="1">
      <alignment horizontal="center"/>
    </xf>
    <xf numFmtId="0" fontId="15" fillId="2" borderId="0" xfId="0" applyFont="1" applyFill="1" applyBorder="1" applyAlignment="1" applyProtection="1">
      <alignment horizontal="left"/>
    </xf>
    <xf numFmtId="0" fontId="0" fillId="2" borderId="0" xfId="0" applyFill="1" applyBorder="1" applyAlignment="1" applyProtection="1">
      <alignment horizontal="left"/>
    </xf>
    <xf numFmtId="0" fontId="76" fillId="2" borderId="37" xfId="0" applyFont="1" applyFill="1" applyBorder="1" applyAlignment="1" applyProtection="1">
      <alignment horizontal="left"/>
    </xf>
    <xf numFmtId="0" fontId="76" fillId="2" borderId="31" xfId="0" applyFont="1" applyFill="1" applyBorder="1" applyAlignment="1" applyProtection="1">
      <alignment horizontal="left"/>
    </xf>
    <xf numFmtId="0" fontId="82" fillId="2" borderId="37" xfId="0" applyFont="1" applyFill="1" applyBorder="1" applyAlignment="1" applyProtection="1">
      <alignment horizontal="left"/>
    </xf>
    <xf numFmtId="0" fontId="82" fillId="2" borderId="31" xfId="0" applyFont="1" applyFill="1" applyBorder="1" applyAlignment="1" applyProtection="1">
      <alignment horizontal="left"/>
    </xf>
    <xf numFmtId="0" fontId="81" fillId="2" borderId="102" xfId="0" applyFont="1" applyFill="1" applyBorder="1" applyAlignment="1" applyProtection="1">
      <alignment horizontal="left"/>
    </xf>
    <xf numFmtId="0" fontId="81" fillId="2" borderId="31" xfId="0" applyFont="1" applyFill="1" applyBorder="1" applyAlignment="1" applyProtection="1">
      <alignment horizontal="left"/>
    </xf>
    <xf numFmtId="0" fontId="56" fillId="2" borderId="31" xfId="0" applyFont="1" applyFill="1" applyBorder="1" applyAlignment="1" applyProtection="1">
      <alignment horizontal="left"/>
    </xf>
    <xf numFmtId="9" fontId="2" fillId="3" borderId="37" xfId="4" applyFont="1" applyFill="1" applyBorder="1" applyAlignment="1">
      <alignment horizontal="center"/>
    </xf>
    <xf numFmtId="9" fontId="2" fillId="3" borderId="31" xfId="4" applyFont="1" applyFill="1" applyBorder="1" applyAlignment="1">
      <alignment horizontal="center"/>
    </xf>
    <xf numFmtId="9" fontId="2" fillId="3" borderId="38" xfId="4" applyFont="1" applyFill="1" applyBorder="1" applyAlignment="1">
      <alignment horizontal="center"/>
    </xf>
    <xf numFmtId="0" fontId="71" fillId="0" borderId="32" xfId="0" applyFont="1" applyBorder="1" applyAlignment="1">
      <alignment horizontal="left"/>
    </xf>
    <xf numFmtId="0" fontId="2" fillId="0" borderId="43" xfId="0" applyFont="1" applyBorder="1" applyAlignment="1" applyProtection="1">
      <alignment horizontal="center"/>
    </xf>
    <xf numFmtId="0" fontId="2" fillId="0" borderId="40" xfId="0" applyFont="1" applyBorder="1" applyAlignment="1" applyProtection="1">
      <alignment horizontal="center"/>
    </xf>
    <xf numFmtId="0" fontId="2" fillId="0" borderId="41" xfId="0" applyFont="1" applyBorder="1" applyAlignment="1" applyProtection="1">
      <alignment horizontal="center"/>
    </xf>
    <xf numFmtId="0" fontId="2" fillId="0" borderId="42" xfId="0" applyFont="1" applyBorder="1" applyAlignment="1" applyProtection="1">
      <alignment horizontal="center"/>
    </xf>
    <xf numFmtId="0" fontId="2" fillId="0" borderId="35" xfId="0" applyFont="1" applyBorder="1" applyAlignment="1" applyProtection="1">
      <alignment horizontal="center"/>
    </xf>
    <xf numFmtId="0" fontId="2" fillId="0" borderId="36" xfId="0" applyFont="1" applyBorder="1" applyAlignment="1" applyProtection="1">
      <alignment horizontal="center"/>
    </xf>
    <xf numFmtId="0" fontId="75" fillId="0" borderId="32" xfId="0" applyFont="1" applyBorder="1" applyAlignment="1">
      <alignment horizontal="left"/>
    </xf>
    <xf numFmtId="0" fontId="71" fillId="0" borderId="37" xfId="0" applyFont="1" applyBorder="1" applyAlignment="1">
      <alignment horizontal="left"/>
    </xf>
    <xf numFmtId="0" fontId="71" fillId="0" borderId="31" xfId="0" applyFont="1" applyBorder="1" applyAlignment="1">
      <alignment horizontal="left"/>
    </xf>
    <xf numFmtId="0" fontId="71" fillId="0" borderId="38" xfId="0" applyFont="1" applyBorder="1" applyAlignment="1">
      <alignment horizontal="left"/>
    </xf>
    <xf numFmtId="166" fontId="2" fillId="0" borderId="43" xfId="0" applyNumberFormat="1" applyFont="1" applyBorder="1" applyAlignment="1" applyProtection="1">
      <alignment horizontal="center"/>
    </xf>
    <xf numFmtId="166" fontId="2" fillId="0" borderId="40" xfId="0" applyNumberFormat="1" applyFont="1" applyBorder="1" applyAlignment="1" applyProtection="1">
      <alignment horizontal="center"/>
    </xf>
    <xf numFmtId="166" fontId="2" fillId="0" borderId="41" xfId="0" applyNumberFormat="1" applyFont="1" applyBorder="1" applyAlignment="1" applyProtection="1">
      <alignment horizontal="center"/>
    </xf>
    <xf numFmtId="166" fontId="2" fillId="0" borderId="42" xfId="0" applyNumberFormat="1" applyFont="1" applyBorder="1" applyAlignment="1" applyProtection="1">
      <alignment horizontal="center"/>
    </xf>
    <xf numFmtId="166" fontId="2" fillId="0" borderId="35" xfId="0" applyNumberFormat="1" applyFont="1" applyBorder="1" applyAlignment="1" applyProtection="1">
      <alignment horizontal="center"/>
    </xf>
    <xf numFmtId="166" fontId="2" fillId="0" borderId="36" xfId="0" applyNumberFormat="1" applyFont="1" applyBorder="1" applyAlignment="1" applyProtection="1">
      <alignment horizontal="center"/>
    </xf>
    <xf numFmtId="0" fontId="79" fillId="2" borderId="37" xfId="0" applyFont="1" applyFill="1" applyBorder="1" applyAlignment="1">
      <alignment horizontal="left"/>
    </xf>
    <xf numFmtId="0" fontId="79" fillId="2" borderId="31" xfId="0" applyFont="1" applyFill="1" applyBorder="1" applyAlignment="1">
      <alignment horizontal="left"/>
    </xf>
    <xf numFmtId="0" fontId="79" fillId="2" borderId="38" xfId="0" applyFont="1" applyFill="1" applyBorder="1" applyAlignment="1">
      <alignment horizontal="left"/>
    </xf>
    <xf numFmtId="0" fontId="2" fillId="0" borderId="43" xfId="0" applyFont="1" applyBorder="1" applyAlignment="1" applyProtection="1">
      <alignment horizontal="left"/>
    </xf>
    <xf numFmtId="0" fontId="2" fillId="0" borderId="40" xfId="0" applyFont="1" applyBorder="1" applyAlignment="1" applyProtection="1">
      <alignment horizontal="left"/>
    </xf>
    <xf numFmtId="0" fontId="2" fillId="0" borderId="41" xfId="0" applyFont="1" applyBorder="1" applyAlignment="1" applyProtection="1">
      <alignment horizontal="left"/>
    </xf>
    <xf numFmtId="0" fontId="2" fillId="0" borderId="42" xfId="0" applyFont="1" applyBorder="1" applyAlignment="1" applyProtection="1">
      <alignment horizontal="left"/>
    </xf>
    <xf numFmtId="0" fontId="2" fillId="0" borderId="35" xfId="0" applyFont="1" applyBorder="1" applyAlignment="1" applyProtection="1">
      <alignment horizontal="left"/>
    </xf>
    <xf numFmtId="0" fontId="2" fillId="0" borderId="36" xfId="0" applyFont="1" applyBorder="1" applyAlignment="1" applyProtection="1">
      <alignment horizontal="left"/>
    </xf>
    <xf numFmtId="0" fontId="77" fillId="13" borderId="132" xfId="0" applyFont="1" applyFill="1" applyBorder="1" applyAlignment="1">
      <alignment horizontal="left" vertical="center" wrapText="1"/>
    </xf>
    <xf numFmtId="0" fontId="77" fillId="13" borderId="131" xfId="0" applyFont="1" applyFill="1" applyBorder="1" applyAlignment="1">
      <alignment horizontal="left" vertical="center" wrapText="1"/>
    </xf>
    <xf numFmtId="0" fontId="77" fillId="13" borderId="130" xfId="0" applyFont="1" applyFill="1" applyBorder="1" applyAlignment="1">
      <alignment horizontal="left" vertical="center" wrapText="1"/>
    </xf>
    <xf numFmtId="0" fontId="77" fillId="13" borderId="129" xfId="0" applyFont="1" applyFill="1" applyBorder="1" applyAlignment="1">
      <alignment horizontal="left" vertical="center" wrapText="1"/>
    </xf>
    <xf numFmtId="0" fontId="77" fillId="13" borderId="128" xfId="0" applyFont="1" applyFill="1" applyBorder="1" applyAlignment="1">
      <alignment horizontal="left" vertical="center" wrapText="1"/>
    </xf>
    <xf numFmtId="0" fontId="77" fillId="13" borderId="127" xfId="0" applyFont="1" applyFill="1" applyBorder="1" applyAlignment="1">
      <alignment horizontal="left" vertical="center" wrapText="1"/>
    </xf>
    <xf numFmtId="0" fontId="80" fillId="0" borderId="43" xfId="0" applyFont="1" applyBorder="1" applyAlignment="1">
      <alignment horizontal="center"/>
    </xf>
    <xf numFmtId="0" fontId="80" fillId="0" borderId="40" xfId="0" applyFont="1" applyBorder="1" applyAlignment="1">
      <alignment horizontal="center"/>
    </xf>
    <xf numFmtId="0" fontId="80" fillId="0" borderId="41" xfId="0" applyFont="1" applyBorder="1" applyAlignment="1">
      <alignment horizontal="center"/>
    </xf>
    <xf numFmtId="0" fontId="80" fillId="0" borderId="42" xfId="0" applyFont="1" applyBorder="1" applyAlignment="1">
      <alignment horizontal="center"/>
    </xf>
    <xf numFmtId="0" fontId="80" fillId="0" borderId="35" xfId="0" applyFont="1" applyBorder="1" applyAlignment="1">
      <alignment horizontal="center"/>
    </xf>
    <xf numFmtId="0" fontId="80" fillId="0" borderId="36" xfId="0" applyFont="1" applyBorder="1" applyAlignment="1">
      <alignment horizontal="center"/>
    </xf>
    <xf numFmtId="0" fontId="80" fillId="3" borderId="43" xfId="0" applyFont="1" applyFill="1" applyBorder="1" applyAlignment="1">
      <alignment horizontal="left"/>
    </xf>
    <xf numFmtId="0" fontId="80" fillId="3" borderId="40" xfId="0" applyFont="1" applyFill="1" applyBorder="1" applyAlignment="1">
      <alignment horizontal="left"/>
    </xf>
    <xf numFmtId="0" fontId="80" fillId="3" borderId="42" xfId="0" applyFont="1" applyFill="1" applyBorder="1" applyAlignment="1">
      <alignment horizontal="left"/>
    </xf>
    <xf numFmtId="0" fontId="80" fillId="3" borderId="35" xfId="0" applyFont="1" applyFill="1" applyBorder="1" applyAlignment="1">
      <alignment horizontal="left"/>
    </xf>
    <xf numFmtId="0" fontId="80" fillId="3" borderId="40" xfId="0" applyFont="1" applyFill="1" applyBorder="1" applyAlignment="1">
      <alignment horizontal="center"/>
    </xf>
    <xf numFmtId="0" fontId="80" fillId="3" borderId="41" xfId="0" applyFont="1" applyFill="1" applyBorder="1" applyAlignment="1">
      <alignment horizontal="center"/>
    </xf>
    <xf numFmtId="0" fontId="80" fillId="3" borderId="35" xfId="0" applyFont="1" applyFill="1" applyBorder="1" applyAlignment="1">
      <alignment horizontal="center"/>
    </xf>
    <xf numFmtId="0" fontId="80" fillId="3" borderId="36" xfId="0" applyFont="1" applyFill="1" applyBorder="1" applyAlignment="1">
      <alignment horizontal="center"/>
    </xf>
    <xf numFmtId="0" fontId="71" fillId="0" borderId="42" xfId="0" applyFont="1" applyBorder="1" applyAlignment="1">
      <alignment horizontal="center"/>
    </xf>
    <xf numFmtId="0" fontId="71" fillId="0" borderId="35" xfId="0" applyFont="1" applyBorder="1" applyAlignment="1">
      <alignment horizontal="center"/>
    </xf>
    <xf numFmtId="0" fontId="71" fillId="0" borderId="36" xfId="0" applyFont="1" applyBorder="1" applyAlignment="1">
      <alignment horizontal="center"/>
    </xf>
    <xf numFmtId="0" fontId="15" fillId="0" borderId="55" xfId="0" applyNumberFormat="1" applyFont="1" applyBorder="1" applyAlignment="1" applyProtection="1">
      <alignment horizontal="left"/>
    </xf>
    <xf numFmtId="0" fontId="15" fillId="0" borderId="52" xfId="0" applyNumberFormat="1" applyFont="1" applyBorder="1" applyAlignment="1" applyProtection="1">
      <alignment horizontal="left"/>
    </xf>
    <xf numFmtId="0" fontId="15" fillId="0" borderId="50" xfId="0" applyNumberFormat="1" applyFont="1" applyBorder="1" applyAlignment="1" applyProtection="1">
      <alignment horizontal="left"/>
    </xf>
    <xf numFmtId="0" fontId="3" fillId="0" borderId="37" xfId="0" applyNumberFormat="1" applyFont="1" applyBorder="1" applyAlignment="1" applyProtection="1">
      <alignment horizontal="left" vertical="top" wrapText="1"/>
      <protection locked="0"/>
    </xf>
    <xf numFmtId="0" fontId="3" fillId="0" borderId="31" xfId="0" applyNumberFormat="1" applyFont="1" applyBorder="1" applyAlignment="1" applyProtection="1">
      <alignment horizontal="left" vertical="top" wrapText="1"/>
      <protection locked="0"/>
    </xf>
    <xf numFmtId="0" fontId="3" fillId="0" borderId="38" xfId="0" applyNumberFormat="1" applyFont="1" applyBorder="1" applyAlignment="1" applyProtection="1">
      <alignment horizontal="left" vertical="top" wrapText="1"/>
      <protection locked="0"/>
    </xf>
    <xf numFmtId="0" fontId="15" fillId="2" borderId="133" xfId="0" applyNumberFormat="1" applyFont="1" applyFill="1" applyBorder="1" applyAlignment="1" applyProtection="1">
      <alignment horizontal="left"/>
    </xf>
    <xf numFmtId="0" fontId="15" fillId="2" borderId="134" xfId="0" applyNumberFormat="1" applyFont="1" applyFill="1" applyBorder="1" applyAlignment="1" applyProtection="1">
      <alignment horizontal="left"/>
    </xf>
    <xf numFmtId="0" fontId="15" fillId="2" borderId="135" xfId="0" applyNumberFormat="1" applyFont="1" applyFill="1" applyBorder="1" applyAlignment="1" applyProtection="1">
      <alignment horizontal="left"/>
    </xf>
    <xf numFmtId="0" fontId="15" fillId="2" borderId="103" xfId="0" applyNumberFormat="1" applyFont="1" applyFill="1" applyBorder="1" applyAlignment="1" applyProtection="1">
      <alignment horizontal="left"/>
    </xf>
    <xf numFmtId="0" fontId="15" fillId="2" borderId="104" xfId="0" applyNumberFormat="1" applyFont="1" applyFill="1" applyBorder="1" applyAlignment="1" applyProtection="1">
      <alignment horizontal="left"/>
    </xf>
    <xf numFmtId="0" fontId="15" fillId="2" borderId="105" xfId="0" applyNumberFormat="1" applyFont="1" applyFill="1" applyBorder="1" applyAlignment="1" applyProtection="1">
      <alignment horizontal="left"/>
    </xf>
    <xf numFmtId="0" fontId="3" fillId="0" borderId="33"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3" fillId="0" borderId="42" xfId="0" applyFont="1" applyBorder="1" applyAlignment="1" applyProtection="1">
      <alignment horizontal="left" vertical="top" wrapText="1"/>
      <protection locked="0"/>
    </xf>
    <xf numFmtId="0" fontId="3" fillId="0" borderId="35" xfId="0" applyFont="1" applyBorder="1" applyAlignment="1" applyProtection="1">
      <alignment horizontal="left" vertical="top" wrapText="1"/>
      <protection locked="0"/>
    </xf>
    <xf numFmtId="0" fontId="3" fillId="0" borderId="36" xfId="0" applyFont="1" applyBorder="1" applyAlignment="1" applyProtection="1">
      <alignment horizontal="left" vertical="top" wrapText="1"/>
      <protection locked="0"/>
    </xf>
    <xf numFmtId="0" fontId="49" fillId="0" borderId="37" xfId="0" applyFont="1" applyBorder="1" applyAlignment="1" applyProtection="1">
      <alignment horizontal="center" vertical="top" wrapText="1"/>
      <protection locked="0"/>
    </xf>
    <xf numFmtId="0" fontId="0" fillId="0" borderId="31" xfId="0" applyFont="1" applyBorder="1" applyAlignment="1" applyProtection="1">
      <alignment horizontal="center" vertical="top" wrapText="1"/>
      <protection locked="0"/>
    </xf>
    <xf numFmtId="0" fontId="0" fillId="0" borderId="38" xfId="0" applyFont="1" applyBorder="1" applyAlignment="1" applyProtection="1">
      <alignment horizontal="center" vertical="top" wrapText="1"/>
      <protection locked="0"/>
    </xf>
    <xf numFmtId="0" fontId="15" fillId="2" borderId="103" xfId="0" applyFont="1" applyFill="1" applyBorder="1" applyAlignment="1" applyProtection="1">
      <alignment horizontal="left"/>
    </xf>
    <xf numFmtId="0" fontId="15" fillId="2" borderId="104" xfId="0" applyFont="1" applyFill="1" applyBorder="1" applyAlignment="1" applyProtection="1">
      <alignment horizontal="left"/>
    </xf>
    <xf numFmtId="0" fontId="8" fillId="0" borderId="33" xfId="0" applyFont="1" applyBorder="1" applyAlignment="1" applyProtection="1">
      <alignment horizontal="center"/>
    </xf>
    <xf numFmtId="0" fontId="8" fillId="0" borderId="0" xfId="0" applyFont="1" applyBorder="1" applyAlignment="1" applyProtection="1">
      <alignment horizontal="center"/>
    </xf>
    <xf numFmtId="0" fontId="8" fillId="0" borderId="34" xfId="0" applyFont="1" applyBorder="1" applyAlignment="1" applyProtection="1">
      <alignment horizontal="center"/>
    </xf>
    <xf numFmtId="0" fontId="3" fillId="0" borderId="33" xfId="0" applyFont="1" applyBorder="1" applyAlignment="1" applyProtection="1">
      <alignment horizontal="right"/>
    </xf>
    <xf numFmtId="0" fontId="3" fillId="0" borderId="0" xfId="0" applyFont="1" applyBorder="1" applyAlignment="1" applyProtection="1">
      <alignment horizontal="right"/>
    </xf>
    <xf numFmtId="0" fontId="3" fillId="0" borderId="34" xfId="0" applyFont="1" applyBorder="1" applyAlignment="1" applyProtection="1">
      <alignment horizontal="right"/>
    </xf>
    <xf numFmtId="0" fontId="8" fillId="2" borderId="104" xfId="0" applyFont="1" applyFill="1" applyBorder="1" applyAlignment="1" applyProtection="1">
      <alignment horizontal="left"/>
    </xf>
    <xf numFmtId="0" fontId="8" fillId="2" borderId="105" xfId="0" applyFont="1" applyFill="1" applyBorder="1" applyAlignment="1" applyProtection="1">
      <alignment horizontal="left"/>
    </xf>
    <xf numFmtId="169" fontId="23" fillId="0" borderId="106" xfId="3" applyNumberFormat="1" applyFont="1" applyFill="1" applyBorder="1" applyAlignment="1" applyProtection="1">
      <alignment horizontal="center" vertical="center"/>
      <protection locked="0"/>
    </xf>
    <xf numFmtId="169" fontId="24" fillId="0" borderId="107" xfId="3" applyNumberFormat="1" applyFont="1" applyFill="1" applyBorder="1" applyAlignment="1" applyProtection="1">
      <alignment horizontal="center" vertical="center"/>
      <protection locked="0"/>
    </xf>
    <xf numFmtId="169" fontId="24" fillId="0" borderId="61" xfId="3" applyNumberFormat="1" applyFont="1" applyFill="1" applyBorder="1" applyAlignment="1" applyProtection="1">
      <alignment horizontal="center" vertical="center"/>
      <protection locked="0"/>
    </xf>
    <xf numFmtId="169" fontId="25" fillId="0" borderId="106" xfId="3" applyNumberFormat="1" applyFont="1" applyBorder="1" applyAlignment="1" applyProtection="1">
      <alignment horizontal="center" vertical="center"/>
      <protection locked="0"/>
    </xf>
    <xf numFmtId="169" fontId="25" fillId="0" borderId="107" xfId="3" applyNumberFormat="1" applyFont="1" applyBorder="1" applyAlignment="1" applyProtection="1">
      <alignment horizontal="center" vertical="center"/>
      <protection locked="0"/>
    </xf>
    <xf numFmtId="169" fontId="25" fillId="0" borderId="61" xfId="3" applyNumberFormat="1" applyFont="1" applyBorder="1" applyAlignment="1" applyProtection="1">
      <alignment horizontal="center" vertical="center"/>
      <protection locked="0"/>
    </xf>
    <xf numFmtId="0" fontId="24" fillId="0" borderId="106" xfId="3" applyFont="1" applyFill="1" applyBorder="1" applyAlignment="1" applyProtection="1">
      <alignment horizontal="center" vertical="center"/>
      <protection locked="0"/>
    </xf>
    <xf numFmtId="0" fontId="24" fillId="0" borderId="107" xfId="3" applyFont="1" applyFill="1" applyBorder="1" applyAlignment="1" applyProtection="1">
      <alignment horizontal="center" vertical="center"/>
      <protection locked="0"/>
    </xf>
    <xf numFmtId="0" fontId="24" fillId="0" borderId="61" xfId="3" applyFont="1" applyFill="1" applyBorder="1" applyAlignment="1" applyProtection="1">
      <alignment horizontal="center" vertical="center"/>
      <protection locked="0"/>
    </xf>
    <xf numFmtId="0" fontId="24" fillId="0" borderId="116" xfId="3" applyFont="1" applyFill="1" applyBorder="1" applyAlignment="1" applyProtection="1">
      <alignment horizontal="left" vertical="top" wrapText="1"/>
      <protection locked="0"/>
    </xf>
    <xf numFmtId="0" fontId="24" fillId="0" borderId="117" xfId="3" applyFont="1" applyFill="1" applyBorder="1" applyAlignment="1" applyProtection="1">
      <alignment horizontal="left" vertical="top" wrapText="1"/>
      <protection locked="0"/>
    </xf>
    <xf numFmtId="0" fontId="24" fillId="0" borderId="118" xfId="3" applyFont="1" applyFill="1" applyBorder="1" applyAlignment="1" applyProtection="1">
      <alignment horizontal="left" vertical="top" wrapText="1"/>
      <protection locked="0"/>
    </xf>
    <xf numFmtId="2" fontId="29" fillId="7" borderId="79" xfId="3" applyNumberFormat="1" applyFont="1" applyFill="1" applyBorder="1" applyAlignment="1" applyProtection="1">
      <alignment horizontal="left" vertical="center"/>
    </xf>
    <xf numFmtId="2" fontId="29" fillId="7" borderId="73" xfId="3" applyNumberFormat="1" applyFont="1" applyFill="1" applyBorder="1" applyAlignment="1" applyProtection="1">
      <alignment horizontal="left" vertical="center"/>
    </xf>
    <xf numFmtId="169" fontId="24" fillId="0" borderId="106" xfId="3" applyNumberFormat="1" applyFont="1" applyFill="1" applyBorder="1" applyAlignment="1" applyProtection="1">
      <alignment horizontal="center" vertical="center"/>
      <protection locked="0"/>
    </xf>
    <xf numFmtId="0" fontId="24" fillId="0" borderId="91" xfId="3" applyFont="1" applyFill="1" applyBorder="1" applyAlignment="1" applyProtection="1">
      <alignment horizontal="center" vertical="center"/>
      <protection locked="0"/>
    </xf>
    <xf numFmtId="0" fontId="24" fillId="0" borderId="120" xfId="3" applyFont="1" applyFill="1" applyBorder="1" applyAlignment="1" applyProtection="1">
      <alignment horizontal="left" vertical="top" wrapText="1"/>
      <protection locked="0"/>
    </xf>
    <xf numFmtId="0" fontId="36" fillId="3" borderId="108" xfId="3" applyFont="1" applyFill="1" applyBorder="1" applyAlignment="1" applyProtection="1">
      <alignment horizontal="center" vertical="center"/>
    </xf>
    <xf numFmtId="0" fontId="36" fillId="3" borderId="109" xfId="3" applyFont="1" applyFill="1" applyBorder="1" applyAlignment="1" applyProtection="1">
      <alignment horizontal="center" vertical="center"/>
    </xf>
    <xf numFmtId="0" fontId="24" fillId="3" borderId="32" xfId="3" applyFont="1" applyFill="1" applyBorder="1" applyAlignment="1" applyProtection="1">
      <alignment horizontal="left"/>
    </xf>
    <xf numFmtId="0" fontId="35" fillId="0" borderId="110" xfId="3" applyFont="1" applyBorder="1" applyAlignment="1" applyProtection="1">
      <alignment horizontal="center" vertical="center" wrapText="1"/>
    </xf>
    <xf numFmtId="0" fontId="24" fillId="0" borderId="121" xfId="3" applyFont="1" applyBorder="1" applyAlignment="1" applyProtection="1">
      <alignment horizontal="center" vertical="center" wrapText="1"/>
    </xf>
    <xf numFmtId="0" fontId="24" fillId="0" borderId="33" xfId="3" applyFont="1" applyBorder="1" applyAlignment="1" applyProtection="1">
      <alignment horizontal="left" vertical="top" wrapText="1"/>
    </xf>
    <xf numFmtId="0" fontId="24" fillId="0" borderId="0" xfId="3" applyFont="1" applyBorder="1" applyAlignment="1" applyProtection="1">
      <alignment horizontal="left" vertical="top" wrapText="1"/>
    </xf>
    <xf numFmtId="0" fontId="23" fillId="0" borderId="0" xfId="3" applyFont="1" applyBorder="1" applyAlignment="1" applyProtection="1">
      <alignment horizontal="right" vertical="top" wrapText="1"/>
    </xf>
    <xf numFmtId="0" fontId="23" fillId="0" borderId="34" xfId="3" applyFont="1" applyBorder="1" applyAlignment="1" applyProtection="1">
      <alignment horizontal="right" vertical="top" wrapText="1"/>
    </xf>
    <xf numFmtId="2" fontId="24" fillId="0" borderId="111" xfId="3" applyNumberFormat="1" applyFont="1" applyBorder="1" applyAlignment="1" applyProtection="1">
      <alignment horizontal="center" vertical="center" wrapText="1"/>
    </xf>
    <xf numFmtId="2" fontId="24" fillId="0" borderId="112" xfId="3" applyNumberFormat="1" applyFont="1" applyBorder="1" applyAlignment="1" applyProtection="1">
      <alignment horizontal="center" vertical="center" wrapText="1"/>
    </xf>
    <xf numFmtId="0" fontId="24" fillId="0" borderId="113" xfId="3" applyFont="1" applyBorder="1" applyAlignment="1" applyProtection="1">
      <alignment horizontal="center" vertical="center" wrapText="1"/>
    </xf>
    <xf numFmtId="0" fontId="24" fillId="0" borderId="86" xfId="3" applyFont="1" applyBorder="1" applyAlignment="1" applyProtection="1">
      <alignment horizontal="center" vertical="center" wrapText="1"/>
    </xf>
    <xf numFmtId="168" fontId="25" fillId="0" borderId="113" xfId="3" applyNumberFormat="1" applyFont="1" applyBorder="1" applyAlignment="1" applyProtection="1">
      <alignment horizontal="center" vertical="center" wrapText="1"/>
    </xf>
    <xf numFmtId="168" fontId="25" fillId="0" borderId="86" xfId="3" applyNumberFormat="1" applyFont="1" applyBorder="1" applyAlignment="1" applyProtection="1">
      <alignment horizontal="center" vertical="center" wrapText="1"/>
    </xf>
    <xf numFmtId="168" fontId="25" fillId="3" borderId="32" xfId="3" applyNumberFormat="1" applyFont="1" applyFill="1" applyBorder="1" applyAlignment="1" applyProtection="1">
      <alignment horizontal="center"/>
    </xf>
    <xf numFmtId="0" fontId="24" fillId="3" borderId="32" xfId="3" applyFont="1" applyFill="1" applyBorder="1" applyAlignment="1" applyProtection="1">
      <alignment horizontal="right"/>
    </xf>
    <xf numFmtId="0" fontId="24" fillId="3" borderId="58" xfId="3" applyFont="1" applyFill="1" applyBorder="1" applyAlignment="1" applyProtection="1">
      <alignment horizontal="right"/>
    </xf>
    <xf numFmtId="0" fontId="24" fillId="0" borderId="114" xfId="3" applyFont="1" applyBorder="1" applyAlignment="1" applyProtection="1">
      <alignment horizontal="center" vertical="top" wrapText="1"/>
    </xf>
    <xf numFmtId="0" fontId="17" fillId="0" borderId="76" xfId="3" applyBorder="1" applyAlignment="1" applyProtection="1">
      <alignment vertical="top" wrapText="1"/>
    </xf>
    <xf numFmtId="0" fontId="17" fillId="0" borderId="115" xfId="3" applyBorder="1" applyAlignment="1" applyProtection="1">
      <alignment wrapText="1"/>
    </xf>
    <xf numFmtId="169" fontId="24" fillId="0" borderId="91" xfId="3" applyNumberFormat="1" applyFont="1" applyFill="1" applyBorder="1" applyAlignment="1" applyProtection="1">
      <alignment horizontal="center" vertical="center"/>
      <protection locked="0"/>
    </xf>
    <xf numFmtId="169" fontId="25" fillId="0" borderId="91" xfId="3" applyNumberFormat="1" applyFont="1" applyBorder="1" applyAlignment="1" applyProtection="1">
      <alignment horizontal="center" vertical="center"/>
      <protection locked="0"/>
    </xf>
    <xf numFmtId="0" fontId="3" fillId="3" borderId="76" xfId="0" applyFont="1" applyFill="1" applyBorder="1" applyAlignment="1">
      <alignment horizontal="left" vertical="top" wrapText="1"/>
    </xf>
    <xf numFmtId="0" fontId="9" fillId="3" borderId="76"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35" xfId="0" applyFont="1" applyFill="1" applyBorder="1" applyAlignment="1">
      <alignment horizontal="left" vertical="top" wrapText="1"/>
    </xf>
    <xf numFmtId="0" fontId="59" fillId="10" borderId="124" xfId="5" applyFont="1" applyFill="1" applyBorder="1" applyAlignment="1">
      <alignment vertical="center" wrapText="1"/>
    </xf>
    <xf numFmtId="0" fontId="59" fillId="10" borderId="125" xfId="5" applyFont="1" applyFill="1" applyBorder="1" applyAlignment="1">
      <alignment vertical="center" wrapText="1"/>
    </xf>
    <xf numFmtId="0" fontId="59" fillId="10" borderId="123" xfId="5" applyFont="1" applyFill="1" applyBorder="1" applyAlignment="1">
      <alignment vertical="center" wrapText="1"/>
    </xf>
    <xf numFmtId="0" fontId="63" fillId="10" borderId="124" xfId="5" applyFont="1" applyFill="1" applyBorder="1" applyAlignment="1">
      <alignment vertical="center" wrapText="1"/>
    </xf>
    <xf numFmtId="0" fontId="63" fillId="10" borderId="125" xfId="5" applyFont="1" applyFill="1" applyBorder="1" applyAlignment="1">
      <alignment vertical="center" wrapText="1"/>
    </xf>
    <xf numFmtId="0" fontId="63" fillId="10" borderId="123" xfId="5" applyFont="1" applyFill="1" applyBorder="1" applyAlignment="1">
      <alignment vertical="center" wrapText="1"/>
    </xf>
    <xf numFmtId="0" fontId="57" fillId="9" borderId="124" xfId="5" applyFont="1" applyFill="1" applyBorder="1" applyAlignment="1">
      <alignment vertical="center" wrapText="1"/>
    </xf>
    <xf numFmtId="0" fontId="57" fillId="9" borderId="125" xfId="5" applyFont="1" applyFill="1" applyBorder="1" applyAlignment="1">
      <alignment vertical="center" wrapText="1"/>
    </xf>
    <xf numFmtId="0" fontId="57" fillId="9" borderId="123" xfId="5" applyFont="1" applyFill="1" applyBorder="1" applyAlignment="1">
      <alignment vertical="center" wrapText="1"/>
    </xf>
    <xf numFmtId="0" fontId="75" fillId="3" borderId="35" xfId="0" applyFont="1" applyFill="1" applyBorder="1" applyAlignment="1">
      <alignment horizontal="left" wrapText="1"/>
    </xf>
    <xf numFmtId="0" fontId="75" fillId="3" borderId="35" xfId="0" applyFont="1" applyFill="1" applyBorder="1" applyAlignment="1">
      <alignment horizontal="left"/>
    </xf>
    <xf numFmtId="0" fontId="71" fillId="3" borderId="35" xfId="0" applyFont="1" applyFill="1" applyBorder="1" applyAlignment="1">
      <alignment horizontal="left" wrapText="1"/>
    </xf>
    <xf numFmtId="0" fontId="71" fillId="3" borderId="35" xfId="0" applyFont="1" applyFill="1" applyBorder="1" applyAlignment="1">
      <alignment horizontal="left"/>
    </xf>
    <xf numFmtId="0" fontId="75" fillId="3" borderId="67" xfId="0" applyFont="1" applyFill="1" applyBorder="1" applyAlignment="1" applyProtection="1">
      <alignment horizontal="left" vertical="top" wrapText="1"/>
    </xf>
    <xf numFmtId="0" fontId="75" fillId="3" borderId="49" xfId="0" applyFont="1" applyFill="1" applyBorder="1" applyAlignment="1" applyProtection="1">
      <alignment horizontal="left" vertical="top" wrapText="1"/>
    </xf>
    <xf numFmtId="0" fontId="75" fillId="3" borderId="18" xfId="0" applyFont="1" applyFill="1" applyBorder="1" applyAlignment="1" applyProtection="1">
      <alignment horizontal="left" vertical="top" wrapText="1"/>
    </xf>
    <xf numFmtId="0" fontId="75" fillId="3" borderId="45" xfId="0" applyFont="1" applyFill="1" applyBorder="1" applyAlignment="1" applyProtection="1">
      <alignment horizontal="left" vertical="top" wrapText="1"/>
    </xf>
    <xf numFmtId="0" fontId="75" fillId="0" borderId="67" xfId="0" applyFont="1" applyFill="1" applyBorder="1" applyAlignment="1" applyProtection="1">
      <alignment horizontal="left" vertical="top" wrapText="1"/>
    </xf>
    <xf numFmtId="0" fontId="75" fillId="0" borderId="49" xfId="0" applyFont="1" applyFill="1" applyBorder="1" applyAlignment="1" applyProtection="1">
      <alignment horizontal="left" vertical="top" wrapText="1"/>
    </xf>
    <xf numFmtId="0" fontId="75" fillId="0" borderId="18" xfId="0" applyFont="1" applyFill="1" applyBorder="1" applyAlignment="1" applyProtection="1">
      <alignment horizontal="left" vertical="top" wrapText="1"/>
    </xf>
    <xf numFmtId="0" fontId="75" fillId="0" borderId="45" xfId="0" applyFont="1" applyFill="1" applyBorder="1" applyAlignment="1" applyProtection="1">
      <alignment horizontal="left" vertical="top" wrapText="1"/>
    </xf>
    <xf numFmtId="0" fontId="2" fillId="11" borderId="2" xfId="0" applyFont="1" applyFill="1" applyBorder="1" applyProtection="1"/>
    <xf numFmtId="0" fontId="6" fillId="11" borderId="0" xfId="0" applyFont="1" applyFill="1" applyBorder="1" applyAlignment="1" applyProtection="1">
      <alignment horizontal="right" vertical="center"/>
    </xf>
  </cellXfs>
  <cellStyles count="6">
    <cellStyle name="Hipervínculo" xfId="2" builtinId="8"/>
    <cellStyle name="Moneda" xfId="1" builtinId="4"/>
    <cellStyle name="Normal" xfId="0" builtinId="0"/>
    <cellStyle name="Normal 2" xfId="5"/>
    <cellStyle name="Normal_SD - Action Plan Template" xfId="3"/>
    <cellStyle name="Porcentaje" xfId="4" builtinId="5"/>
  </cellStyles>
  <dxfs count="511">
    <dxf>
      <font>
        <condense val="0"/>
        <extend val="0"/>
        <color indexed="8"/>
      </font>
    </dxf>
    <dxf>
      <font>
        <condense val="0"/>
        <extend val="0"/>
        <color indexed="8"/>
      </font>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ont>
        <condense val="0"/>
        <extend val="0"/>
        <color auto="1"/>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ill>
        <patternFill>
          <bgColor indexed="13"/>
        </patternFill>
      </fill>
    </dxf>
    <dxf>
      <fill>
        <patternFill>
          <bgColor indexed="10"/>
        </patternFill>
      </fill>
    </dxf>
    <dxf>
      <fill>
        <patternFill>
          <bgColor indexed="13"/>
        </patternFill>
      </fill>
    </dxf>
    <dxf>
      <fill>
        <patternFill>
          <bgColor indexed="11"/>
        </patternFill>
      </fill>
    </dxf>
    <dxf>
      <font>
        <condense val="0"/>
        <extend val="0"/>
        <color auto="1"/>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13"/>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13"/>
        </patternFill>
      </fill>
    </dxf>
    <dxf>
      <fill>
        <patternFill>
          <bgColor indexed="11"/>
        </patternFill>
      </fill>
    </dxf>
    <dxf>
      <fill>
        <patternFill>
          <bgColor indexed="9"/>
        </patternFill>
      </fill>
    </dxf>
    <dxf>
      <font>
        <condense val="0"/>
        <extend val="0"/>
        <color auto="1"/>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13"/>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13"/>
        </patternFill>
      </fill>
    </dxf>
    <dxf>
      <fill>
        <patternFill>
          <bgColor indexed="11"/>
        </patternFill>
      </fill>
    </dxf>
    <dxf>
      <fill>
        <patternFill>
          <bgColor indexed="9"/>
        </patternFill>
      </fill>
    </dxf>
    <dxf>
      <fill>
        <patternFill>
          <bgColor indexed="10"/>
        </patternFill>
      </fill>
    </dxf>
    <dxf>
      <fill>
        <patternFill>
          <bgColor indexed="13"/>
        </patternFill>
      </fill>
    </dxf>
    <dxf>
      <fill>
        <patternFill>
          <bgColor indexed="11"/>
        </patternFill>
      </fill>
    </dxf>
    <dxf>
      <font>
        <condense val="0"/>
        <extend val="0"/>
        <color auto="1"/>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13"/>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13"/>
        </patternFill>
      </fill>
    </dxf>
    <dxf>
      <fill>
        <patternFill>
          <bgColor indexed="11"/>
        </patternFill>
      </fill>
    </dxf>
    <dxf>
      <fill>
        <patternFill>
          <bgColor indexed="9"/>
        </patternFill>
      </fill>
    </dxf>
    <dxf>
      <fill>
        <patternFill>
          <bgColor indexed="10"/>
        </patternFill>
      </fill>
    </dxf>
    <dxf>
      <fill>
        <patternFill>
          <bgColor indexed="13"/>
        </patternFill>
      </fill>
    </dxf>
    <dxf>
      <fill>
        <patternFill>
          <bgColor indexed="11"/>
        </patternFill>
      </fill>
    </dxf>
    <dxf>
      <font>
        <condense val="0"/>
        <extend val="0"/>
        <color auto="1"/>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13"/>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13"/>
        </patternFill>
      </fill>
    </dxf>
    <dxf>
      <fill>
        <patternFill>
          <bgColor indexed="11"/>
        </patternFill>
      </fill>
    </dxf>
    <dxf>
      <fill>
        <patternFill>
          <bgColor indexed="9"/>
        </patternFill>
      </fill>
    </dxf>
    <dxf>
      <fill>
        <patternFill>
          <bgColor indexed="9"/>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13"/>
        </patternFill>
      </fill>
    </dxf>
    <dxf>
      <fill>
        <patternFill>
          <bgColor indexed="11"/>
        </patternFill>
      </fill>
    </dxf>
    <dxf>
      <font>
        <condense val="0"/>
        <extend val="0"/>
        <color auto="1"/>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13"/>
        </patternFill>
      </fill>
    </dxf>
    <dxf>
      <fill>
        <patternFill>
          <bgColor indexed="10"/>
        </patternFill>
      </fill>
    </dxf>
    <dxf>
      <fill>
        <patternFill>
          <bgColor indexed="13"/>
        </patternFill>
      </fill>
    </dxf>
    <dxf>
      <fill>
        <patternFill>
          <bgColor indexed="11"/>
        </patternFill>
      </fill>
    </dxf>
    <dxf>
      <fill>
        <patternFill>
          <bgColor indexed="9"/>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13"/>
        </patternFill>
      </fill>
    </dxf>
    <dxf>
      <fill>
        <patternFill>
          <bgColor indexed="11"/>
        </patternFill>
      </fill>
    </dxf>
    <dxf>
      <fill>
        <patternFill>
          <bgColor indexed="9"/>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13"/>
        </patternFill>
      </fill>
    </dxf>
    <dxf>
      <fill>
        <patternFill>
          <bgColor indexed="11"/>
        </patternFill>
      </fill>
    </dxf>
    <dxf>
      <fill>
        <patternFill>
          <bgColor indexed="9"/>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ont>
        <condense val="0"/>
        <extend val="0"/>
        <color auto="1"/>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13"/>
        </patternFill>
      </fill>
    </dxf>
    <dxf>
      <fill>
        <patternFill>
          <bgColor indexed="10"/>
        </patternFill>
      </fill>
    </dxf>
    <dxf>
      <fill>
        <patternFill>
          <bgColor indexed="13"/>
        </patternFill>
      </fill>
    </dxf>
    <dxf>
      <fill>
        <patternFill>
          <bgColor indexed="11"/>
        </patternFill>
      </fill>
    </dxf>
    <dxf>
      <fill>
        <patternFill>
          <bgColor indexed="9"/>
        </patternFill>
      </fill>
    </dxf>
    <dxf>
      <fill>
        <patternFill>
          <bgColor indexed="10"/>
        </patternFill>
      </fill>
    </dxf>
    <dxf>
      <fill>
        <patternFill>
          <bgColor indexed="13"/>
        </patternFill>
      </fill>
    </dxf>
    <dxf>
      <fill>
        <patternFill>
          <bgColor indexed="11"/>
        </patternFill>
      </fill>
    </dxf>
    <dxf>
      <fill>
        <patternFill>
          <bgColor indexed="9"/>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ont>
        <condense val="0"/>
        <extend val="0"/>
        <color auto="1"/>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ill>
        <patternFill>
          <bgColor indexed="10"/>
        </patternFill>
      </fill>
    </dxf>
    <dxf>
      <fill>
        <patternFill>
          <bgColor indexed="13"/>
        </patternFill>
      </fill>
    </dxf>
    <dxf>
      <fill>
        <patternFill>
          <bgColor indexed="11"/>
        </patternFill>
      </fill>
    </dxf>
    <dxf>
      <fill>
        <patternFill>
          <bgColor indexed="13"/>
        </patternFill>
      </fill>
    </dxf>
    <dxf>
      <fill>
        <patternFill>
          <bgColor indexed="10"/>
        </patternFill>
      </fill>
    </dxf>
    <dxf>
      <fill>
        <patternFill>
          <bgColor indexed="13"/>
        </patternFill>
      </fill>
    </dxf>
    <dxf>
      <fill>
        <patternFill>
          <bgColor indexed="11"/>
        </patternFill>
      </fill>
    </dxf>
    <dxf>
      <fill>
        <patternFill>
          <bgColor indexed="9"/>
        </patternFill>
      </fill>
    </dxf>
    <dxf>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auto="1"/>
      </font>
      <fill>
        <patternFill>
          <bgColor indexed="22"/>
        </patternFill>
      </fill>
    </dxf>
    <dxf>
      <fill>
        <patternFill>
          <bgColor indexed="10"/>
        </patternFill>
      </fill>
    </dxf>
    <dxf>
      <fill>
        <patternFill>
          <bgColor indexed="22"/>
        </patternFill>
      </fill>
    </dxf>
    <dxf>
      <font>
        <condense val="0"/>
        <extend val="0"/>
        <color indexed="9"/>
      </font>
      <fill>
        <patternFill>
          <bgColor indexed="9"/>
        </patternFill>
      </fill>
      <border>
        <left/>
        <right/>
        <top/>
        <bottom/>
      </border>
    </dxf>
    <dxf>
      <fill>
        <patternFill>
          <bgColor indexed="10"/>
        </patternFill>
      </fill>
    </dxf>
    <dxf>
      <fill>
        <patternFill>
          <bgColor indexed="22"/>
        </patternFill>
      </fill>
    </dxf>
    <dxf>
      <font>
        <condense val="0"/>
        <extend val="0"/>
        <color indexed="9"/>
      </font>
      <fill>
        <patternFill>
          <bgColor indexed="9"/>
        </patternFill>
      </fill>
      <border>
        <left/>
        <right/>
        <top/>
        <bottom/>
      </border>
    </dxf>
    <dxf>
      <fill>
        <patternFill>
          <bgColor indexed="22"/>
        </patternFill>
      </fill>
    </dxf>
    <dxf>
      <font>
        <color auto="1"/>
      </font>
      <fill>
        <patternFill>
          <bgColor rgb="FFFFFF00"/>
        </patternFill>
      </fill>
    </dxf>
    <dxf>
      <fill>
        <patternFill>
          <bgColor indexed="10"/>
        </patternFill>
      </fill>
    </dxf>
    <dxf>
      <fill>
        <patternFill>
          <bgColor indexed="9"/>
        </patternFill>
      </fill>
    </dxf>
    <dxf>
      <fill>
        <patternFill>
          <bgColor indexed="10"/>
        </patternFill>
      </fill>
    </dxf>
    <dxf>
      <fill>
        <patternFill>
          <bgColor indexed="22"/>
        </patternFill>
      </fill>
    </dxf>
    <dxf>
      <font>
        <condense val="0"/>
        <extend val="0"/>
        <color indexed="9"/>
      </font>
      <fill>
        <patternFill>
          <bgColor indexed="9"/>
        </patternFill>
      </fill>
      <border>
        <left/>
        <right/>
        <top/>
        <bottom/>
      </border>
    </dxf>
    <dxf>
      <fill>
        <patternFill>
          <bgColor indexed="10"/>
        </patternFill>
      </fill>
    </dxf>
    <dxf>
      <fill>
        <patternFill>
          <bgColor indexed="22"/>
        </patternFill>
      </fill>
    </dxf>
    <dxf>
      <font>
        <condense val="0"/>
        <extend val="0"/>
        <color indexed="9"/>
      </font>
      <fill>
        <patternFill>
          <bgColor indexed="9"/>
        </patternFill>
      </fill>
      <border>
        <left/>
        <right/>
        <top/>
        <bottom/>
      </border>
    </dxf>
    <dxf>
      <fill>
        <patternFill>
          <bgColor indexed="22"/>
        </patternFill>
      </fill>
    </dxf>
    <dxf>
      <font>
        <color auto="1"/>
      </font>
      <fill>
        <patternFill>
          <bgColor rgb="FFFFFF00"/>
        </patternFill>
      </fill>
    </dxf>
    <dxf>
      <fill>
        <patternFill>
          <bgColor indexed="10"/>
        </patternFill>
      </fill>
    </dxf>
    <dxf>
      <fill>
        <patternFill>
          <bgColor indexed="9"/>
        </patternFill>
      </fill>
    </dxf>
    <dxf>
      <fill>
        <patternFill>
          <bgColor indexed="10"/>
        </patternFill>
      </fill>
    </dxf>
    <dxf>
      <fill>
        <patternFill>
          <bgColor indexed="22"/>
        </patternFill>
      </fill>
    </dxf>
    <dxf>
      <font>
        <condense val="0"/>
        <extend val="0"/>
        <color indexed="9"/>
      </font>
      <fill>
        <patternFill>
          <bgColor indexed="9"/>
        </patternFill>
      </fill>
      <border>
        <left/>
        <right/>
        <top/>
        <bottom/>
      </border>
    </dxf>
    <dxf>
      <fill>
        <patternFill>
          <bgColor indexed="10"/>
        </patternFill>
      </fill>
    </dxf>
    <dxf>
      <fill>
        <patternFill>
          <bgColor indexed="22"/>
        </patternFill>
      </fill>
    </dxf>
    <dxf>
      <font>
        <condense val="0"/>
        <extend val="0"/>
        <color indexed="9"/>
      </font>
      <fill>
        <patternFill>
          <bgColor indexed="9"/>
        </patternFill>
      </fill>
      <border>
        <left/>
        <right/>
        <top/>
        <bottom/>
      </border>
    </dxf>
    <dxf>
      <fill>
        <patternFill>
          <bgColor indexed="22"/>
        </patternFill>
      </fill>
    </dxf>
    <dxf>
      <font>
        <color auto="1"/>
      </font>
      <fill>
        <patternFill>
          <bgColor rgb="FFFFFF00"/>
        </patternFill>
      </fill>
    </dxf>
    <dxf>
      <fill>
        <patternFill>
          <bgColor indexed="10"/>
        </patternFill>
      </fill>
    </dxf>
    <dxf>
      <fill>
        <patternFill>
          <bgColor indexed="9"/>
        </patternFill>
      </fill>
    </dxf>
    <dxf>
      <fill>
        <patternFill>
          <bgColor indexed="10"/>
        </patternFill>
      </fill>
    </dxf>
    <dxf>
      <fill>
        <patternFill>
          <bgColor indexed="22"/>
        </patternFill>
      </fill>
    </dxf>
    <dxf>
      <font>
        <condense val="0"/>
        <extend val="0"/>
        <color indexed="9"/>
      </font>
      <fill>
        <patternFill>
          <bgColor indexed="9"/>
        </patternFill>
      </fill>
      <border>
        <left/>
        <right/>
        <top/>
        <bottom/>
      </border>
    </dxf>
    <dxf>
      <fill>
        <patternFill>
          <bgColor indexed="10"/>
        </patternFill>
      </fill>
    </dxf>
    <dxf>
      <fill>
        <patternFill>
          <bgColor indexed="22"/>
        </patternFill>
      </fill>
    </dxf>
    <dxf>
      <font>
        <condense val="0"/>
        <extend val="0"/>
        <color indexed="9"/>
      </font>
      <fill>
        <patternFill>
          <bgColor indexed="9"/>
        </patternFill>
      </fill>
      <border>
        <left/>
        <right/>
        <top/>
        <bottom/>
      </border>
    </dxf>
    <dxf>
      <fill>
        <patternFill>
          <bgColor indexed="22"/>
        </patternFill>
      </fill>
    </dxf>
    <dxf>
      <font>
        <color auto="1"/>
      </font>
      <fill>
        <patternFill>
          <bgColor rgb="FFFFFF00"/>
        </patternFill>
      </fill>
    </dxf>
    <dxf>
      <fill>
        <patternFill>
          <bgColor indexed="10"/>
        </patternFill>
      </fill>
    </dxf>
    <dxf>
      <fill>
        <patternFill>
          <bgColor indexed="9"/>
        </patternFill>
      </fill>
    </dxf>
    <dxf>
      <fill>
        <patternFill>
          <bgColor indexed="10"/>
        </patternFill>
      </fill>
    </dxf>
    <dxf>
      <fill>
        <patternFill>
          <bgColor indexed="22"/>
        </patternFill>
      </fill>
    </dxf>
    <dxf>
      <font>
        <condense val="0"/>
        <extend val="0"/>
        <color indexed="9"/>
      </font>
      <fill>
        <patternFill>
          <bgColor indexed="9"/>
        </patternFill>
      </fill>
      <border>
        <left/>
        <right/>
        <top/>
        <bottom/>
      </border>
    </dxf>
    <dxf>
      <fill>
        <patternFill>
          <bgColor indexed="10"/>
        </patternFill>
      </fill>
    </dxf>
    <dxf>
      <fill>
        <patternFill>
          <bgColor indexed="22"/>
        </patternFill>
      </fill>
    </dxf>
    <dxf>
      <font>
        <condense val="0"/>
        <extend val="0"/>
        <color indexed="9"/>
      </font>
      <fill>
        <patternFill>
          <bgColor indexed="9"/>
        </patternFill>
      </fill>
      <border>
        <left/>
        <right/>
        <top/>
        <bottom/>
      </border>
    </dxf>
    <dxf>
      <fill>
        <patternFill>
          <bgColor indexed="22"/>
        </patternFill>
      </fill>
    </dxf>
    <dxf>
      <font>
        <color auto="1"/>
      </font>
      <fill>
        <patternFill>
          <bgColor rgb="FFFFFF00"/>
        </patternFill>
      </fill>
    </dxf>
    <dxf>
      <fill>
        <patternFill>
          <bgColor indexed="10"/>
        </patternFill>
      </fill>
    </dxf>
    <dxf>
      <fill>
        <patternFill>
          <bgColor indexed="9"/>
        </patternFill>
      </fill>
    </dxf>
    <dxf>
      <fill>
        <patternFill>
          <bgColor indexed="10"/>
        </patternFill>
      </fill>
    </dxf>
    <dxf>
      <fill>
        <patternFill>
          <bgColor indexed="22"/>
        </patternFill>
      </fill>
    </dxf>
    <dxf>
      <font>
        <condense val="0"/>
        <extend val="0"/>
        <color indexed="9"/>
      </font>
      <fill>
        <patternFill>
          <bgColor indexed="9"/>
        </patternFill>
      </fill>
      <border>
        <left/>
        <right/>
        <top/>
        <bottom/>
      </border>
    </dxf>
    <dxf>
      <fill>
        <patternFill>
          <bgColor indexed="10"/>
        </patternFill>
      </fill>
    </dxf>
    <dxf>
      <fill>
        <patternFill>
          <bgColor indexed="22"/>
        </patternFill>
      </fill>
    </dxf>
    <dxf>
      <font>
        <condense val="0"/>
        <extend val="0"/>
        <color indexed="9"/>
      </font>
      <fill>
        <patternFill>
          <bgColor indexed="9"/>
        </patternFill>
      </fill>
      <border>
        <left/>
        <right/>
        <top/>
        <bottom/>
      </border>
    </dxf>
    <dxf>
      <fill>
        <patternFill>
          <bgColor indexed="22"/>
        </patternFill>
      </fill>
    </dxf>
    <dxf>
      <font>
        <color auto="1"/>
      </font>
      <fill>
        <patternFill>
          <bgColor rgb="FFFFFF00"/>
        </patternFill>
      </fill>
    </dxf>
    <dxf>
      <fill>
        <patternFill>
          <bgColor indexed="10"/>
        </patternFill>
      </fill>
    </dxf>
    <dxf>
      <fill>
        <patternFill>
          <bgColor indexed="9"/>
        </patternFill>
      </fill>
    </dxf>
    <dxf>
      <fill>
        <patternFill>
          <bgColor indexed="10"/>
        </patternFill>
      </fill>
    </dxf>
    <dxf>
      <fill>
        <patternFill>
          <bgColor indexed="22"/>
        </patternFill>
      </fill>
    </dxf>
    <dxf>
      <font>
        <condense val="0"/>
        <extend val="0"/>
        <color indexed="9"/>
      </font>
      <fill>
        <patternFill>
          <bgColor indexed="9"/>
        </patternFill>
      </fill>
      <border>
        <left/>
        <right/>
        <top/>
        <bottom/>
      </border>
    </dxf>
    <dxf>
      <fill>
        <patternFill>
          <bgColor indexed="10"/>
        </patternFill>
      </fill>
    </dxf>
    <dxf>
      <fill>
        <patternFill>
          <bgColor indexed="22"/>
        </patternFill>
      </fill>
    </dxf>
    <dxf>
      <font>
        <condense val="0"/>
        <extend val="0"/>
        <color indexed="9"/>
      </font>
      <fill>
        <patternFill>
          <bgColor indexed="9"/>
        </patternFill>
      </fill>
      <border>
        <left/>
        <right/>
        <top/>
        <bottom/>
      </border>
    </dxf>
    <dxf>
      <fill>
        <patternFill>
          <bgColor indexed="22"/>
        </patternFill>
      </fill>
    </dxf>
    <dxf>
      <font>
        <color auto="1"/>
      </font>
      <fill>
        <patternFill>
          <bgColor rgb="FFFFFF00"/>
        </patternFill>
      </fill>
    </dxf>
    <dxf>
      <fill>
        <patternFill>
          <bgColor indexed="10"/>
        </patternFill>
      </fill>
    </dxf>
    <dxf>
      <fill>
        <patternFill>
          <bgColor indexed="9"/>
        </patternFill>
      </fill>
    </dxf>
    <dxf>
      <fill>
        <patternFill>
          <bgColor indexed="10"/>
        </patternFill>
      </fill>
    </dxf>
    <dxf>
      <fill>
        <patternFill>
          <bgColor indexed="22"/>
        </patternFill>
      </fill>
    </dxf>
    <dxf>
      <font>
        <condense val="0"/>
        <extend val="0"/>
        <color indexed="9"/>
      </font>
      <fill>
        <patternFill>
          <bgColor indexed="9"/>
        </patternFill>
      </fill>
      <border>
        <left/>
        <right/>
        <top/>
        <bottom/>
      </border>
    </dxf>
    <dxf>
      <font>
        <condense val="0"/>
        <extend val="0"/>
        <color indexed="9"/>
      </font>
    </dxf>
    <dxf>
      <font>
        <condense val="0"/>
        <extend val="0"/>
        <color indexed="9"/>
      </font>
    </dxf>
    <dxf>
      <font>
        <condense val="0"/>
        <extend val="0"/>
        <color indexed="9"/>
      </font>
    </dxf>
    <dxf>
      <fill>
        <patternFill>
          <bgColor indexed="22"/>
        </patternFill>
      </fill>
    </dxf>
    <dxf>
      <fill>
        <patternFill>
          <bgColor indexed="10"/>
        </patternFill>
      </fill>
    </dxf>
    <dxf>
      <fill>
        <patternFill>
          <bgColor indexed="9"/>
        </patternFill>
      </fill>
    </dxf>
    <dxf>
      <font>
        <condense val="0"/>
        <extend val="0"/>
        <color indexed="9"/>
      </font>
    </dxf>
    <dxf>
      <font>
        <condense val="0"/>
        <extend val="0"/>
        <color indexed="9"/>
      </font>
    </dxf>
    <dxf>
      <font>
        <condense val="0"/>
        <extend val="0"/>
        <color indexed="9"/>
      </font>
    </dxf>
    <dxf>
      <fill>
        <patternFill>
          <bgColor indexed="10"/>
        </patternFill>
      </fill>
    </dxf>
    <dxf>
      <fill>
        <patternFill>
          <bgColor indexed="22"/>
        </patternFill>
      </fill>
    </dxf>
    <dxf>
      <font>
        <condense val="0"/>
        <extend val="0"/>
        <color indexed="9"/>
      </font>
      <fill>
        <patternFill>
          <bgColor indexed="9"/>
        </patternFill>
      </fill>
      <border>
        <left/>
        <right/>
        <top/>
        <bottom/>
      </border>
    </dxf>
    <dxf>
      <fill>
        <patternFill>
          <bgColor indexed="10"/>
        </patternFill>
      </fill>
    </dxf>
    <dxf>
      <fill>
        <patternFill>
          <bgColor indexed="22"/>
        </patternFill>
      </fill>
    </dxf>
    <dxf>
      <font>
        <condense val="0"/>
        <extend val="0"/>
        <color indexed="9"/>
      </font>
      <fill>
        <patternFill>
          <bgColor indexed="9"/>
        </patternFill>
      </fill>
      <border>
        <left/>
        <right/>
        <top/>
        <bottom/>
      </border>
    </dxf>
    <dxf>
      <fill>
        <patternFill>
          <bgColor indexed="10"/>
        </patternFill>
      </fill>
    </dxf>
    <dxf>
      <fill>
        <patternFill>
          <bgColor indexed="22"/>
        </patternFill>
      </fill>
    </dxf>
    <dxf>
      <font>
        <condense val="0"/>
        <extend val="0"/>
        <color indexed="9"/>
      </font>
      <fill>
        <patternFill>
          <bgColor indexed="9"/>
        </patternFill>
      </fill>
      <border>
        <left/>
        <right/>
        <top/>
        <bottom/>
      </border>
    </dxf>
    <dxf>
      <font>
        <condense val="0"/>
        <extend val="0"/>
        <color indexed="9"/>
      </font>
    </dxf>
    <dxf>
      <font>
        <condense val="0"/>
        <extend val="0"/>
        <color indexed="9"/>
      </font>
    </dxf>
    <dxf>
      <font>
        <color auto="1"/>
      </font>
      <fill>
        <patternFill>
          <bgColor rgb="FFFFFF00"/>
        </patternFill>
      </fill>
    </dxf>
    <dxf>
      <fill>
        <patternFill>
          <bgColor indexed="22"/>
        </patternFill>
      </fill>
    </dxf>
    <dxf>
      <font>
        <color auto="1"/>
      </font>
      <fill>
        <patternFill>
          <bgColor rgb="FFFFFF00"/>
        </patternFill>
      </fill>
    </dxf>
    <dxf>
      <fill>
        <patternFill>
          <bgColor indexed="10"/>
        </patternFill>
      </fill>
    </dxf>
    <dxf>
      <fill>
        <patternFill>
          <bgColor indexed="10"/>
        </patternFill>
      </fill>
    </dxf>
    <dxf>
      <fill>
        <patternFill>
          <bgColor indexed="22"/>
        </patternFill>
      </fill>
    </dxf>
    <dxf>
      <font>
        <condense val="0"/>
        <extend val="0"/>
        <color indexed="9"/>
      </font>
      <fill>
        <patternFill>
          <bgColor indexed="9"/>
        </patternFill>
      </fill>
      <border>
        <left/>
        <right/>
        <top/>
        <bottom/>
      </border>
    </dxf>
    <dxf>
      <font>
        <condense val="0"/>
        <extend val="0"/>
        <color indexed="9"/>
      </font>
    </dxf>
    <dxf>
      <font>
        <condense val="0"/>
        <extend val="0"/>
        <color auto="1"/>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ill>
        <patternFill>
          <bgColor indexed="13"/>
        </patternFill>
      </fill>
    </dxf>
    <dxf>
      <fill>
        <patternFill>
          <bgColor indexed="9"/>
        </patternFill>
      </fill>
    </dxf>
    <dxf>
      <font>
        <condense val="0"/>
        <extend val="0"/>
        <color indexed="9"/>
      </font>
    </dxf>
    <dxf>
      <font>
        <condense val="0"/>
        <extend val="0"/>
        <color indexed="9"/>
      </font>
    </dxf>
    <dxf>
      <font>
        <condense val="0"/>
        <extend val="0"/>
        <color indexed="9"/>
      </font>
    </dxf>
    <dxf>
      <fill>
        <patternFill>
          <bgColor rgb="FF00B050"/>
        </patternFill>
      </fill>
    </dxf>
    <dxf>
      <fill>
        <patternFill>
          <bgColor rgb="FFFFFF00"/>
        </patternFill>
      </fill>
    </dxf>
    <dxf>
      <font>
        <condense val="0"/>
        <extend val="0"/>
        <color rgb="FF9C0006"/>
      </font>
      <fill>
        <patternFill>
          <bgColor rgb="FFFF0000"/>
        </patternFill>
      </fill>
    </dxf>
    <dxf>
      <font>
        <condense val="0"/>
        <extend val="0"/>
        <color auto="1"/>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ill>
        <patternFill>
          <bgColor indexed="10"/>
        </patternFill>
      </fill>
    </dxf>
    <dxf>
      <fill>
        <patternFill>
          <bgColor indexed="13"/>
        </patternFill>
      </fill>
    </dxf>
    <dxf>
      <fill>
        <patternFill>
          <bgColor indexed="11"/>
        </patternFill>
      </fill>
    </dxf>
    <dxf>
      <fill>
        <patternFill>
          <bgColor indexed="42"/>
        </patternFill>
      </fill>
    </dxf>
    <dxf>
      <fill>
        <patternFill>
          <bgColor indexed="43"/>
        </patternFill>
      </fill>
    </dxf>
    <dxf>
      <font>
        <condense val="0"/>
        <extend val="0"/>
        <color auto="1"/>
      </font>
      <fill>
        <patternFill>
          <bgColor indexed="9"/>
        </patternFill>
      </fill>
    </dxf>
    <dxf>
      <fill>
        <patternFill>
          <bgColor indexed="22"/>
        </patternFill>
      </fill>
    </dxf>
    <dxf>
      <font>
        <b/>
        <i val="0"/>
        <condense val="0"/>
        <extend val="0"/>
        <color auto="1"/>
      </font>
    </dxf>
    <dxf>
      <font>
        <b/>
        <i val="0"/>
        <condense val="0"/>
        <extend val="0"/>
        <color auto="1"/>
      </font>
    </dxf>
    <dxf>
      <font>
        <b/>
        <i val="0"/>
        <condense val="0"/>
        <extend val="0"/>
        <color auto="1"/>
      </font>
    </dxf>
    <dxf>
      <fill>
        <patternFill>
          <bgColor indexed="13"/>
        </patternFill>
      </fill>
    </dxf>
    <dxf>
      <font>
        <b/>
        <i val="0"/>
        <condense val="0"/>
        <extend val="0"/>
        <color auto="1"/>
      </font>
    </dxf>
    <dxf>
      <font>
        <b/>
        <i val="0"/>
        <condense val="0"/>
        <extend val="0"/>
        <color auto="1"/>
      </font>
    </dxf>
    <dxf>
      <font>
        <condense val="0"/>
        <extend val="0"/>
        <color indexed="22"/>
      </font>
      <fill>
        <patternFill>
          <bgColor indexed="22"/>
        </patternFill>
      </fill>
    </dxf>
    <dxf>
      <fill>
        <patternFill>
          <bgColor indexed="22"/>
        </patternFill>
      </fill>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10.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activeX/activeX9.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8" Type="http://schemas.openxmlformats.org/officeDocument/2006/relationships/image" Target="../media/image18.png"/><Relationship Id="rId3" Type="http://schemas.openxmlformats.org/officeDocument/2006/relationships/image" Target="../media/image13.png"/><Relationship Id="rId7" Type="http://schemas.openxmlformats.org/officeDocument/2006/relationships/image" Target="../media/image17.png"/><Relationship Id="rId12" Type="http://schemas.openxmlformats.org/officeDocument/2006/relationships/image" Target="../media/image22.png"/><Relationship Id="rId2" Type="http://schemas.openxmlformats.org/officeDocument/2006/relationships/image" Target="../media/image12.png"/><Relationship Id="rId1" Type="http://schemas.openxmlformats.org/officeDocument/2006/relationships/image" Target="../media/image11.png"/><Relationship Id="rId6" Type="http://schemas.openxmlformats.org/officeDocument/2006/relationships/image" Target="../media/image16.png"/><Relationship Id="rId11" Type="http://schemas.openxmlformats.org/officeDocument/2006/relationships/image" Target="../media/image21.png"/><Relationship Id="rId5" Type="http://schemas.openxmlformats.org/officeDocument/2006/relationships/image" Target="../media/image15.png"/><Relationship Id="rId10" Type="http://schemas.openxmlformats.org/officeDocument/2006/relationships/image" Target="../media/image20.png"/><Relationship Id="rId4" Type="http://schemas.openxmlformats.org/officeDocument/2006/relationships/image" Target="../media/image14.png"/><Relationship Id="rId9" Type="http://schemas.openxmlformats.org/officeDocument/2006/relationships/image" Target="../media/image19.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3.emf"/></Relationships>
</file>

<file path=xl/drawings/_rels/drawing2.xml.rels><?xml version="1.0" encoding="UTF-8" standalone="yes"?>
<Relationships xmlns="http://schemas.openxmlformats.org/package/2006/relationships"><Relationship Id="rId1" Type="http://schemas.openxmlformats.org/officeDocument/2006/relationships/image" Target="../media/image23.emf"/></Relationships>
</file>

<file path=xl/drawings/_rels/drawing3.xml.rels><?xml version="1.0" encoding="UTF-8" standalone="yes"?>
<Relationships xmlns="http://schemas.openxmlformats.org/package/2006/relationships"><Relationship Id="rId1" Type="http://schemas.openxmlformats.org/officeDocument/2006/relationships/image" Target="../media/image23.emf"/></Relationships>
</file>

<file path=xl/drawings/_rels/drawing4.xml.rels><?xml version="1.0" encoding="UTF-8" standalone="yes"?>
<Relationships xmlns="http://schemas.openxmlformats.org/package/2006/relationships"><Relationship Id="rId1" Type="http://schemas.openxmlformats.org/officeDocument/2006/relationships/image" Target="../media/image23.emf"/></Relationships>
</file>

<file path=xl/drawings/_rels/drawing5.xml.rels><?xml version="1.0" encoding="UTF-8" standalone="yes"?>
<Relationships xmlns="http://schemas.openxmlformats.org/package/2006/relationships"><Relationship Id="rId1" Type="http://schemas.openxmlformats.org/officeDocument/2006/relationships/image" Target="../media/image23.emf"/></Relationships>
</file>

<file path=xl/drawings/_rels/drawing6.xml.rels><?xml version="1.0" encoding="UTF-8" standalone="yes"?>
<Relationships xmlns="http://schemas.openxmlformats.org/package/2006/relationships"><Relationship Id="rId1" Type="http://schemas.openxmlformats.org/officeDocument/2006/relationships/image" Target="../media/image23.emf"/></Relationships>
</file>

<file path=xl/drawings/_rels/drawing7.xml.rels><?xml version="1.0" encoding="UTF-8" standalone="yes"?>
<Relationships xmlns="http://schemas.openxmlformats.org/package/2006/relationships"><Relationship Id="rId1" Type="http://schemas.openxmlformats.org/officeDocument/2006/relationships/image" Target="../media/image23.emf"/></Relationships>
</file>

<file path=xl/drawings/_rels/drawing8.xml.rels><?xml version="1.0" encoding="UTF-8" standalone="yes"?>
<Relationships xmlns="http://schemas.openxmlformats.org/package/2006/relationships"><Relationship Id="rId1" Type="http://schemas.openxmlformats.org/officeDocument/2006/relationships/image" Target="../media/image23.emf"/></Relationships>
</file>

<file path=xl/drawings/_rels/drawing9.xml.rels><?xml version="1.0" encoding="UTF-8" standalone="yes"?>
<Relationships xmlns="http://schemas.openxmlformats.org/package/2006/relationships"><Relationship Id="rId1" Type="http://schemas.openxmlformats.org/officeDocument/2006/relationships/image" Target="../media/image23.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image" Target="../media/image8.emf"/><Relationship Id="rId7" Type="http://schemas.openxmlformats.org/officeDocument/2006/relationships/image" Target="../media/image4.emf"/><Relationship Id="rId2" Type="http://schemas.openxmlformats.org/officeDocument/2006/relationships/image" Target="../media/image9.emf"/><Relationship Id="rId1" Type="http://schemas.openxmlformats.org/officeDocument/2006/relationships/image" Target="../media/image10.emf"/><Relationship Id="rId6" Type="http://schemas.openxmlformats.org/officeDocument/2006/relationships/image" Target="../media/image5.emf"/><Relationship Id="rId5" Type="http://schemas.openxmlformats.org/officeDocument/2006/relationships/image" Target="../media/image6.emf"/><Relationship Id="rId10" Type="http://schemas.openxmlformats.org/officeDocument/2006/relationships/image" Target="../media/image1.emf"/><Relationship Id="rId4" Type="http://schemas.openxmlformats.org/officeDocument/2006/relationships/image" Target="../media/image7.emf"/><Relationship Id="rId9"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224</xdr:row>
      <xdr:rowOff>38100</xdr:rowOff>
    </xdr:from>
    <xdr:to>
      <xdr:col>55</xdr:col>
      <xdr:colOff>47625</xdr:colOff>
      <xdr:row>236</xdr:row>
      <xdr:rowOff>9525</xdr:rowOff>
    </xdr:to>
    <xdr:pic>
      <xdr:nvPicPr>
        <xdr:cNvPr id="17503" name="Picture 48">
          <a:extLst>
            <a:ext uri="{FF2B5EF4-FFF2-40B4-BE49-F238E27FC236}">
              <a16:creationId xmlns:a16="http://schemas.microsoft.com/office/drawing/2014/main" id="{00000000-0008-0000-0000-00005F4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4325" y="33794700"/>
          <a:ext cx="6219825" cy="1914525"/>
        </a:xfrm>
        <a:prstGeom prst="rect">
          <a:avLst/>
        </a:prstGeom>
        <a:noFill/>
        <a:ln w="9525">
          <a:noFill/>
          <a:miter lim="800000"/>
          <a:headEnd/>
          <a:tailEnd/>
        </a:ln>
      </xdr:spPr>
    </xdr:pic>
    <xdr:clientData/>
  </xdr:twoCellAnchor>
  <xdr:twoCellAnchor editAs="oneCell">
    <xdr:from>
      <xdr:col>1</xdr:col>
      <xdr:colOff>45720</xdr:colOff>
      <xdr:row>219</xdr:row>
      <xdr:rowOff>154305</xdr:rowOff>
    </xdr:from>
    <xdr:to>
      <xdr:col>58</xdr:col>
      <xdr:colOff>7620</xdr:colOff>
      <xdr:row>224</xdr:row>
      <xdr:rowOff>1905</xdr:rowOff>
    </xdr:to>
    <xdr:sp macro="" textlink="">
      <xdr:nvSpPr>
        <xdr:cNvPr id="17471" name="Text Box 63">
          <a:extLst>
            <a:ext uri="{FF2B5EF4-FFF2-40B4-BE49-F238E27FC236}">
              <a16:creationId xmlns:a16="http://schemas.microsoft.com/office/drawing/2014/main" id="{00000000-0008-0000-0000-00003F440000}"/>
            </a:ext>
          </a:extLst>
        </xdr:cNvPr>
        <xdr:cNvSpPr txBox="1">
          <a:spLocks noChangeArrowheads="1"/>
        </xdr:cNvSpPr>
      </xdr:nvSpPr>
      <xdr:spPr bwMode="auto">
        <a:xfrm>
          <a:off x="106680" y="34558605"/>
          <a:ext cx="6850380" cy="68008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000" b="1" i="0" u="none" strike="noStrike" baseline="0">
              <a:solidFill>
                <a:srgbClr val="000000"/>
              </a:solidFill>
              <a:latin typeface="Tahoma"/>
              <a:cs typeface="Tahoma"/>
            </a:rPr>
            <a:t>AUDIT SECTIONS</a:t>
          </a:r>
        </a:p>
        <a:p>
          <a:pPr algn="l" rtl="0">
            <a:defRPr sz="1000"/>
          </a:pPr>
          <a:r>
            <a:rPr lang="en-US" sz="800" b="0" i="0" u="none" strike="noStrike" baseline="0">
              <a:solidFill>
                <a:srgbClr val="000000"/>
              </a:solidFill>
              <a:latin typeface="Tahoma"/>
              <a:cs typeface="Tahoma"/>
            </a:rPr>
            <a:t>     The five audit sections; Management, Quality, Production, Materials, and Engineering focus on overall quality system elements that Lear Corporation expects suppliers to have fully functional in their facilities.  Each section's questions are structured the same way; but focus on different systems that should be in place under each aspect of plant operation. </a:t>
          </a:r>
        </a:p>
        <a:p>
          <a:pPr algn="l" rtl="0">
            <a:defRPr sz="1000"/>
          </a:pPr>
          <a:endParaRPr lang="en-US" sz="800" b="0" i="0" u="none" strike="noStrike" baseline="0">
            <a:solidFill>
              <a:srgbClr val="000000"/>
            </a:solidFill>
            <a:latin typeface="Tahoma"/>
            <a:cs typeface="Tahoma"/>
          </a:endParaRPr>
        </a:p>
        <a:p>
          <a:pPr algn="l" rtl="0">
            <a:defRPr sz="1000"/>
          </a:pPr>
          <a:endParaRPr lang="en-US" sz="800" b="0" i="0" u="none" strike="noStrike" baseline="0">
            <a:solidFill>
              <a:srgbClr val="000000"/>
            </a:solidFill>
            <a:latin typeface="Tahoma"/>
            <a:cs typeface="Tahoma"/>
          </a:endParaRPr>
        </a:p>
      </xdr:txBody>
    </xdr:sp>
    <xdr:clientData/>
  </xdr:twoCellAnchor>
  <xdr:twoCellAnchor editAs="oneCell">
    <xdr:from>
      <xdr:col>1</xdr:col>
      <xdr:colOff>111125</xdr:colOff>
      <xdr:row>81</xdr:row>
      <xdr:rowOff>85725</xdr:rowOff>
    </xdr:from>
    <xdr:to>
      <xdr:col>58</xdr:col>
      <xdr:colOff>73025</xdr:colOff>
      <xdr:row>87</xdr:row>
      <xdr:rowOff>0</xdr:rowOff>
    </xdr:to>
    <xdr:sp macro="" textlink="">
      <xdr:nvSpPr>
        <xdr:cNvPr id="17464" name="Text Box 56">
          <a:extLst>
            <a:ext uri="{FF2B5EF4-FFF2-40B4-BE49-F238E27FC236}">
              <a16:creationId xmlns:a16="http://schemas.microsoft.com/office/drawing/2014/main" id="{00000000-0008-0000-0000-000038440000}"/>
            </a:ext>
          </a:extLst>
        </xdr:cNvPr>
        <xdr:cNvSpPr txBox="1">
          <a:spLocks noChangeArrowheads="1"/>
        </xdr:cNvSpPr>
      </xdr:nvSpPr>
      <xdr:spPr bwMode="auto">
        <a:xfrm>
          <a:off x="174625" y="10696575"/>
          <a:ext cx="6959600" cy="90487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000" b="1" i="0" u="none" strike="noStrike" baseline="0">
              <a:solidFill>
                <a:srgbClr val="000000"/>
              </a:solidFill>
              <a:latin typeface="Tahoma"/>
              <a:cs typeface="Tahoma"/>
            </a:rPr>
            <a:t>COVER PAGE</a:t>
          </a:r>
        </a:p>
        <a:p>
          <a:pPr algn="l" rtl="0">
            <a:defRPr sz="1000"/>
          </a:pPr>
          <a:endParaRPr lang="en-US" sz="800" b="1" i="0" u="none" strike="noStrike" baseline="0">
            <a:solidFill>
              <a:srgbClr val="000000"/>
            </a:solidFill>
            <a:latin typeface="Tahoma"/>
            <a:cs typeface="Tahoma"/>
          </a:endParaRPr>
        </a:p>
        <a:p>
          <a:pPr algn="l" rtl="0">
            <a:defRPr sz="1000"/>
          </a:pPr>
          <a:endParaRPr lang="en-US" sz="800" b="1" i="0" u="none" strike="noStrike" baseline="0">
            <a:solidFill>
              <a:srgbClr val="000000"/>
            </a:solidFill>
            <a:latin typeface="Tahoma"/>
            <a:cs typeface="Tahoma"/>
          </a:endParaRPr>
        </a:p>
        <a:p>
          <a:pPr algn="l" rtl="0">
            <a:defRPr sz="1000"/>
          </a:pPr>
          <a:r>
            <a:rPr lang="en-US" sz="800" b="1" i="0" u="none" strike="noStrike" baseline="0">
              <a:solidFill>
                <a:srgbClr val="000000"/>
              </a:solidFill>
              <a:latin typeface="Tahoma"/>
              <a:cs typeface="Tahoma"/>
            </a:rPr>
            <a:t>1) Header</a:t>
          </a:r>
          <a:r>
            <a:rPr lang="en-US" sz="800" b="0" i="0" u="none" strike="noStrike" baseline="0">
              <a:solidFill>
                <a:srgbClr val="000000"/>
              </a:solidFill>
              <a:latin typeface="Tahoma"/>
              <a:cs typeface="Tahoma"/>
            </a:rPr>
            <a:t> </a:t>
          </a:r>
        </a:p>
        <a:p>
          <a:pPr algn="l" rtl="0">
            <a:defRPr sz="1000"/>
          </a:pPr>
          <a:r>
            <a:rPr lang="en-US" sz="800" b="0" i="0" u="none" strike="noStrike" baseline="0">
              <a:solidFill>
                <a:srgbClr val="000000"/>
              </a:solidFill>
              <a:latin typeface="Tahoma"/>
              <a:cs typeface="Tahoma"/>
            </a:rPr>
            <a:t>     a) Audit Date: Fill in the date the audit takes place. </a:t>
          </a:r>
          <a:r>
            <a:rPr lang="en-US" sz="800" b="1" i="0" u="none" strike="noStrike" baseline="0">
              <a:solidFill>
                <a:srgbClr val="FF0000"/>
              </a:solidFill>
              <a:latin typeface="Tahoma"/>
              <a:cs typeface="Tahoma"/>
            </a:rPr>
            <a:t>Please enter all dates as follows;  DD/MMM/YYYY</a:t>
          </a:r>
          <a:endParaRPr lang="en-US" sz="800" b="0" i="0" u="none" strike="noStrike" baseline="0">
            <a:solidFill>
              <a:srgbClr val="000000"/>
            </a:solidFill>
            <a:latin typeface="Tahoma"/>
            <a:cs typeface="Tahoma"/>
          </a:endParaRPr>
        </a:p>
        <a:p>
          <a:pPr algn="l" rtl="0">
            <a:defRPr sz="1000"/>
          </a:pPr>
          <a:r>
            <a:rPr lang="en-US" sz="800" b="0" i="0" u="none" strike="noStrike" baseline="0">
              <a:solidFill>
                <a:srgbClr val="000000"/>
              </a:solidFill>
              <a:latin typeface="Tahoma"/>
              <a:cs typeface="Tahoma"/>
            </a:rPr>
            <a:t>     b) GAMS #: This number is for the Global Audit Management System (GAMS) found in the Lear SharePoint Purchasing site.  </a:t>
          </a:r>
        </a:p>
        <a:p>
          <a:pPr algn="l" rtl="0">
            <a:defRPr sz="1000"/>
          </a:pPr>
          <a:endParaRPr lang="en-US" sz="800" b="0" i="0" u="none" strike="noStrike" baseline="0">
            <a:solidFill>
              <a:srgbClr val="000000"/>
            </a:solidFill>
            <a:latin typeface="Tahoma"/>
            <a:cs typeface="Tahoma"/>
          </a:endParaRPr>
        </a:p>
        <a:p>
          <a:pPr algn="l" rtl="0">
            <a:defRPr sz="1000"/>
          </a:pPr>
          <a:endParaRPr lang="en-US" sz="800" b="0" i="0" u="none" strike="noStrike" baseline="0">
            <a:solidFill>
              <a:srgbClr val="000000"/>
            </a:solidFill>
            <a:latin typeface="Tahoma"/>
            <a:cs typeface="Tahoma"/>
          </a:endParaRPr>
        </a:p>
      </xdr:txBody>
    </xdr:sp>
    <xdr:clientData/>
  </xdr:twoCellAnchor>
  <xdr:twoCellAnchor editAs="oneCell">
    <xdr:from>
      <xdr:col>1</xdr:col>
      <xdr:colOff>38100</xdr:colOff>
      <xdr:row>62</xdr:row>
      <xdr:rowOff>19050</xdr:rowOff>
    </xdr:from>
    <xdr:to>
      <xdr:col>56</xdr:col>
      <xdr:colOff>38100</xdr:colOff>
      <xdr:row>81</xdr:row>
      <xdr:rowOff>0</xdr:rowOff>
    </xdr:to>
    <xdr:sp macro="" textlink="">
      <xdr:nvSpPr>
        <xdr:cNvPr id="17410" name="Text Box 2">
          <a:extLst>
            <a:ext uri="{FF2B5EF4-FFF2-40B4-BE49-F238E27FC236}">
              <a16:creationId xmlns:a16="http://schemas.microsoft.com/office/drawing/2014/main" id="{00000000-0008-0000-0000-000002440000}"/>
            </a:ext>
          </a:extLst>
        </xdr:cNvPr>
        <xdr:cNvSpPr txBox="1">
          <a:spLocks noChangeArrowheads="1"/>
        </xdr:cNvSpPr>
      </xdr:nvSpPr>
      <xdr:spPr bwMode="auto">
        <a:xfrm>
          <a:off x="101600" y="7493000"/>
          <a:ext cx="6870700" cy="31178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800" b="1" i="0" u="none" strike="noStrike" baseline="0">
              <a:solidFill>
                <a:srgbClr val="000000"/>
              </a:solidFill>
              <a:latin typeface="Tahoma"/>
              <a:cs typeface="Tahoma"/>
            </a:rPr>
            <a:t>Expectations of Suppliers:</a:t>
          </a:r>
        </a:p>
        <a:p>
          <a:pPr algn="l" rtl="0">
            <a:defRPr sz="1000"/>
          </a:pPr>
          <a:r>
            <a:rPr lang="en-US" sz="800" b="0" i="0" u="none" strike="noStrike" baseline="0">
              <a:solidFill>
                <a:srgbClr val="000000"/>
              </a:solidFill>
              <a:latin typeface="Tahoma"/>
              <a:cs typeface="Tahoma"/>
            </a:rPr>
            <a:t>     All Lear suppliers are expected to comply with all requirements at www.lear.com &gt; Supplier Information &gt; Web Guides...</a:t>
          </a:r>
        </a:p>
        <a:p>
          <a:pPr algn="l" rtl="0">
            <a:defRPr sz="1000"/>
          </a:pPr>
          <a:endParaRPr lang="en-US" sz="800" b="1" i="0" u="none" strike="noStrike" baseline="0">
            <a:solidFill>
              <a:srgbClr val="000000"/>
            </a:solidFill>
            <a:latin typeface="Tahoma"/>
            <a:cs typeface="Tahoma"/>
          </a:endParaRPr>
        </a:p>
        <a:p>
          <a:pPr algn="l" rtl="0">
            <a:defRPr sz="1000"/>
          </a:pPr>
          <a:r>
            <a:rPr lang="en-US" sz="800" b="1" i="0" u="none" strike="noStrike" baseline="0">
              <a:solidFill>
                <a:srgbClr val="000000"/>
              </a:solidFill>
              <a:latin typeface="Tahoma"/>
              <a:cs typeface="Tahoma"/>
            </a:rPr>
            <a:t>WORKSHEETS</a:t>
          </a:r>
          <a:endParaRPr lang="en-US" sz="800" b="0" i="0" u="none" strike="noStrike" baseline="0">
            <a:solidFill>
              <a:srgbClr val="000000"/>
            </a:solidFill>
            <a:latin typeface="Tahoma"/>
            <a:cs typeface="Tahoma"/>
          </a:endParaRPr>
        </a:p>
        <a:p>
          <a:pPr algn="l" rtl="0">
            <a:defRPr sz="1000"/>
          </a:pPr>
          <a:r>
            <a:rPr lang="en-US" sz="800" b="0" i="0" u="none" strike="noStrike" baseline="0">
              <a:solidFill>
                <a:srgbClr val="000000"/>
              </a:solidFill>
              <a:latin typeface="Tahoma"/>
              <a:cs typeface="Tahoma"/>
            </a:rPr>
            <a:t>     Navigate through the Excel worksheets with the Tabs located at the bottom of the screen.</a:t>
          </a:r>
        </a:p>
        <a:p>
          <a:pPr algn="l" rtl="0">
            <a:defRPr sz="1000"/>
          </a:pPr>
          <a:endParaRPr lang="en-US" sz="800" b="0" i="0" u="none" strike="noStrike" baseline="0">
            <a:solidFill>
              <a:srgbClr val="000000"/>
            </a:solidFill>
            <a:latin typeface="Tahoma"/>
            <a:cs typeface="Tahoma"/>
          </a:endParaRPr>
        </a:p>
        <a:p>
          <a:pPr algn="l" rtl="0">
            <a:defRPr sz="1000"/>
          </a:pPr>
          <a:endParaRPr lang="en-US" sz="800" b="1" i="0" u="none" strike="noStrike" baseline="0">
            <a:solidFill>
              <a:srgbClr val="000000"/>
            </a:solidFill>
            <a:latin typeface="Tahoma"/>
            <a:cs typeface="Tahoma"/>
          </a:endParaRPr>
        </a:p>
        <a:p>
          <a:pPr algn="l" rtl="0">
            <a:defRPr sz="1000"/>
          </a:pPr>
          <a:r>
            <a:rPr lang="en-US" sz="1000" b="1" i="0" u="none" strike="noStrike" baseline="0">
              <a:solidFill>
                <a:srgbClr val="000000"/>
              </a:solidFill>
              <a:latin typeface="Tahoma"/>
              <a:cs typeface="Tahoma"/>
            </a:rPr>
            <a:t>INTRODUCTION </a:t>
          </a:r>
        </a:p>
        <a:p>
          <a:pPr algn="l" rtl="0">
            <a:defRPr sz="1000"/>
          </a:pPr>
          <a:endParaRPr lang="en-US" sz="800" b="0" i="0" u="none" strike="noStrike" baseline="0">
            <a:solidFill>
              <a:srgbClr val="000000"/>
            </a:solidFill>
            <a:latin typeface="Tahoma"/>
            <a:cs typeface="Tahoma"/>
          </a:endParaRPr>
        </a:p>
        <a:p>
          <a:pPr algn="l" rtl="0">
            <a:defRPr sz="1000"/>
          </a:pPr>
          <a:endParaRPr lang="en-US" sz="800" b="0" i="0" u="none" strike="noStrike" baseline="0">
            <a:solidFill>
              <a:srgbClr val="000000"/>
            </a:solidFill>
            <a:latin typeface="Tahoma"/>
            <a:cs typeface="Tahoma"/>
          </a:endParaRPr>
        </a:p>
        <a:p>
          <a:pPr algn="l" rtl="0">
            <a:defRPr sz="1000"/>
          </a:pPr>
          <a:r>
            <a:rPr lang="en-US" sz="800" b="0" i="0" u="none" strike="noStrike" baseline="0">
              <a:solidFill>
                <a:srgbClr val="000000"/>
              </a:solidFill>
              <a:latin typeface="Tahoma"/>
              <a:cs typeface="Tahoma"/>
            </a:rPr>
            <a:t>    </a:t>
          </a:r>
          <a:r>
            <a:rPr lang="en-US" sz="800" b="1" i="0" u="none" strike="noStrike" baseline="0">
              <a:solidFill>
                <a:srgbClr val="000000"/>
              </a:solidFill>
              <a:latin typeface="Tahoma"/>
              <a:cs typeface="Tahoma"/>
            </a:rPr>
            <a:t> 1) Audit Categories</a:t>
          </a:r>
          <a:endParaRPr lang="en-US" sz="800" b="0" i="0" u="none" strike="noStrike" baseline="0">
            <a:solidFill>
              <a:srgbClr val="000000"/>
            </a:solidFill>
            <a:latin typeface="Tahoma"/>
            <a:cs typeface="Tahoma"/>
          </a:endParaRPr>
        </a:p>
        <a:p>
          <a:pPr algn="l" rtl="0">
            <a:defRPr sz="1000"/>
          </a:pPr>
          <a:r>
            <a:rPr lang="en-US" sz="800" b="0" i="0" u="none" strike="noStrike" baseline="0">
              <a:solidFill>
                <a:srgbClr val="000000"/>
              </a:solidFill>
              <a:latin typeface="Tahoma"/>
              <a:cs typeface="Tahoma"/>
            </a:rPr>
            <a:t>          a) Place the Number located to the left of the Audit you want to perform in the "Type of Audit" box.</a:t>
          </a:r>
        </a:p>
        <a:p>
          <a:pPr algn="l" rtl="0">
            <a:defRPr sz="1000"/>
          </a:pPr>
          <a:endParaRPr lang="en-US" sz="800" b="0" i="0" u="none" strike="noStrike" baseline="0">
            <a:solidFill>
              <a:srgbClr val="000000"/>
            </a:solidFill>
            <a:latin typeface="Tahoma"/>
            <a:cs typeface="Tahoma"/>
          </a:endParaRPr>
        </a:p>
        <a:p>
          <a:pPr algn="l" rtl="0">
            <a:defRPr sz="1000"/>
          </a:pPr>
          <a:r>
            <a:rPr lang="en-US" sz="800" b="0" i="0" u="none" strike="noStrike" baseline="0">
              <a:solidFill>
                <a:srgbClr val="000000"/>
              </a:solidFill>
              <a:latin typeface="Tahoma"/>
              <a:cs typeface="Tahoma"/>
            </a:rPr>
            <a:t>               1. Full: This audit covers all questions and systems found in audit. This Audit should be applied to current suppliers that have not had a significant audit in the past or on a case by case basis.</a:t>
          </a:r>
        </a:p>
        <a:p>
          <a:pPr algn="l" rtl="0">
            <a:defRPr sz="1000"/>
          </a:pPr>
          <a:endParaRPr lang="en-US" sz="800" b="0" i="0" u="none" strike="noStrike" baseline="0">
            <a:solidFill>
              <a:srgbClr val="000000"/>
            </a:solidFill>
            <a:latin typeface="Tahoma"/>
            <a:cs typeface="Tahoma"/>
          </a:endParaRPr>
        </a:p>
        <a:p>
          <a:pPr algn="l" rtl="0">
            <a:defRPr sz="1000"/>
          </a:pPr>
          <a:r>
            <a:rPr lang="en-US" sz="800" b="0" i="0" u="none" strike="noStrike" baseline="0">
              <a:solidFill>
                <a:srgbClr val="000000"/>
              </a:solidFill>
              <a:latin typeface="Tahoma"/>
              <a:cs typeface="Tahoma"/>
            </a:rPr>
            <a:t>               2. Pre-Source: A Pre-Source audit is conducted prior to sourcing a job at a new supplier or to establish a supplier as a candidate for sourcing.  This audit does not cover questions or systems that only a accepted supplier is required to know.</a:t>
          </a:r>
        </a:p>
        <a:p>
          <a:pPr algn="l" rtl="0">
            <a:defRPr sz="1000"/>
          </a:pPr>
          <a:r>
            <a:rPr lang="en-US" sz="800" b="0" i="0" u="none" strike="noStrike" baseline="0">
              <a:solidFill>
                <a:srgbClr val="000000"/>
              </a:solidFill>
              <a:latin typeface="Tahoma"/>
              <a:cs typeface="Tahoma"/>
            </a:rPr>
            <a:t>               </a:t>
          </a:r>
        </a:p>
        <a:p>
          <a:pPr algn="l" rtl="0">
            <a:defRPr sz="1000"/>
          </a:pPr>
          <a:r>
            <a:rPr lang="en-US" sz="800" b="0" i="0" u="none" strike="noStrike" baseline="0">
              <a:solidFill>
                <a:srgbClr val="000000"/>
              </a:solidFill>
              <a:latin typeface="Tahoma"/>
              <a:cs typeface="Tahoma"/>
            </a:rPr>
            <a:t>               3. Continuous Improvement: Continuous Improvement (CI) audits are done as required. CI audits review those processes that would impact quality, performance, delivery and cost and should only require a few hours to complete.</a:t>
          </a:r>
        </a:p>
        <a:p>
          <a:pPr algn="l" rtl="0">
            <a:defRPr sz="1000"/>
          </a:pPr>
          <a:endParaRPr lang="en-US" sz="800" b="0" i="0" u="none" strike="noStrike" baseline="0">
            <a:solidFill>
              <a:srgbClr val="000000"/>
            </a:solidFill>
            <a:latin typeface="Tahoma"/>
            <a:cs typeface="Tahoma"/>
          </a:endParaRPr>
        </a:p>
        <a:p>
          <a:pPr algn="l" rtl="0">
            <a:defRPr sz="1000"/>
          </a:pPr>
          <a:r>
            <a:rPr lang="en-US" sz="800" b="0" i="0" u="none" strike="noStrike" baseline="0">
              <a:solidFill>
                <a:srgbClr val="000000"/>
              </a:solidFill>
              <a:latin typeface="Tahoma"/>
              <a:cs typeface="Tahoma"/>
            </a:rPr>
            <a:t>     </a:t>
          </a:r>
          <a:r>
            <a:rPr lang="en-US" sz="800" b="1" i="0" u="none" strike="noStrike" baseline="0">
              <a:solidFill>
                <a:srgbClr val="000000"/>
              </a:solidFill>
              <a:latin typeface="Tahoma"/>
              <a:cs typeface="Tahoma"/>
            </a:rPr>
            <a:t>2) Revision History</a:t>
          </a:r>
          <a:endParaRPr lang="en-US" sz="800" b="0" i="0" u="none" strike="noStrike" baseline="0">
            <a:solidFill>
              <a:srgbClr val="000000"/>
            </a:solidFill>
            <a:latin typeface="Tahoma"/>
            <a:cs typeface="Tahoma"/>
          </a:endParaRPr>
        </a:p>
        <a:p>
          <a:pPr algn="l" rtl="0">
            <a:defRPr sz="1000"/>
          </a:pPr>
          <a:r>
            <a:rPr lang="en-US" sz="800" b="0" i="0" u="none" strike="noStrike" baseline="0">
              <a:solidFill>
                <a:srgbClr val="000000"/>
              </a:solidFill>
              <a:latin typeface="Tahoma"/>
              <a:cs typeface="Tahoma"/>
            </a:rPr>
            <a:t>          a) This shows a history of the recent changes that the audit has undergone.</a:t>
          </a:r>
        </a:p>
      </xdr:txBody>
    </xdr:sp>
    <xdr:clientData/>
  </xdr:twoCellAnchor>
  <xdr:twoCellAnchor editAs="oneCell">
    <xdr:from>
      <xdr:col>1</xdr:col>
      <xdr:colOff>104775</xdr:colOff>
      <xdr:row>103</xdr:row>
      <xdr:rowOff>36195</xdr:rowOff>
    </xdr:from>
    <xdr:to>
      <xdr:col>56</xdr:col>
      <xdr:colOff>47625</xdr:colOff>
      <xdr:row>108</xdr:row>
      <xdr:rowOff>146685</xdr:rowOff>
    </xdr:to>
    <xdr:pic>
      <xdr:nvPicPr>
        <xdr:cNvPr id="17507" name="Picture 29">
          <a:extLst>
            <a:ext uri="{FF2B5EF4-FFF2-40B4-BE49-F238E27FC236}">
              <a16:creationId xmlns:a16="http://schemas.microsoft.com/office/drawing/2014/main" id="{00000000-0008-0000-0000-0000634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5735" y="14491335"/>
          <a:ext cx="6709410" cy="948690"/>
        </a:xfrm>
        <a:prstGeom prst="rect">
          <a:avLst/>
        </a:prstGeom>
        <a:noFill/>
        <a:ln w="9525">
          <a:noFill/>
          <a:miter lim="800000"/>
          <a:headEnd/>
          <a:tailEnd/>
        </a:ln>
      </xdr:spPr>
    </xdr:pic>
    <xdr:clientData/>
  </xdr:twoCellAnchor>
  <xdr:twoCellAnchor editAs="oneCell">
    <xdr:from>
      <xdr:col>1</xdr:col>
      <xdr:colOff>104775</xdr:colOff>
      <xdr:row>121</xdr:row>
      <xdr:rowOff>47625</xdr:rowOff>
    </xdr:from>
    <xdr:to>
      <xdr:col>56</xdr:col>
      <xdr:colOff>38100</xdr:colOff>
      <xdr:row>130</xdr:row>
      <xdr:rowOff>152400</xdr:rowOff>
    </xdr:to>
    <xdr:pic>
      <xdr:nvPicPr>
        <xdr:cNvPr id="17508" name="Picture 31">
          <a:extLst>
            <a:ext uri="{FF2B5EF4-FFF2-40B4-BE49-F238E27FC236}">
              <a16:creationId xmlns:a16="http://schemas.microsoft.com/office/drawing/2014/main" id="{00000000-0008-0000-0000-00006444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61925" y="16316325"/>
          <a:ext cx="6543675" cy="1562100"/>
        </a:xfrm>
        <a:prstGeom prst="rect">
          <a:avLst/>
        </a:prstGeom>
        <a:noFill/>
        <a:ln w="9525">
          <a:noFill/>
          <a:miter lim="800000"/>
          <a:headEnd/>
          <a:tailEnd/>
        </a:ln>
      </xdr:spPr>
    </xdr:pic>
    <xdr:clientData/>
  </xdr:twoCellAnchor>
  <xdr:twoCellAnchor editAs="oneCell">
    <xdr:from>
      <xdr:col>1</xdr:col>
      <xdr:colOff>104775</xdr:colOff>
      <xdr:row>171</xdr:row>
      <xdr:rowOff>104775</xdr:rowOff>
    </xdr:from>
    <xdr:to>
      <xdr:col>56</xdr:col>
      <xdr:colOff>47625</xdr:colOff>
      <xdr:row>183</xdr:row>
      <xdr:rowOff>104775</xdr:rowOff>
    </xdr:to>
    <xdr:pic>
      <xdr:nvPicPr>
        <xdr:cNvPr id="17509" name="Picture 37">
          <a:extLst>
            <a:ext uri="{FF2B5EF4-FFF2-40B4-BE49-F238E27FC236}">
              <a16:creationId xmlns:a16="http://schemas.microsoft.com/office/drawing/2014/main" id="{00000000-0008-0000-0000-00006544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161925" y="24955500"/>
          <a:ext cx="6553200" cy="1943100"/>
        </a:xfrm>
        <a:prstGeom prst="rect">
          <a:avLst/>
        </a:prstGeom>
        <a:noFill/>
        <a:ln w="9525">
          <a:noFill/>
          <a:miter lim="800000"/>
          <a:headEnd/>
          <a:tailEnd/>
        </a:ln>
      </xdr:spPr>
    </xdr:pic>
    <xdr:clientData/>
  </xdr:twoCellAnchor>
  <xdr:twoCellAnchor editAs="oneCell">
    <xdr:from>
      <xdr:col>1</xdr:col>
      <xdr:colOff>104775</xdr:colOff>
      <xdr:row>187</xdr:row>
      <xdr:rowOff>66675</xdr:rowOff>
    </xdr:from>
    <xdr:to>
      <xdr:col>56</xdr:col>
      <xdr:colOff>47625</xdr:colOff>
      <xdr:row>191</xdr:row>
      <xdr:rowOff>57150</xdr:rowOff>
    </xdr:to>
    <xdr:pic>
      <xdr:nvPicPr>
        <xdr:cNvPr id="17510" name="Picture 39">
          <a:extLst>
            <a:ext uri="{FF2B5EF4-FFF2-40B4-BE49-F238E27FC236}">
              <a16:creationId xmlns:a16="http://schemas.microsoft.com/office/drawing/2014/main" id="{00000000-0008-0000-0000-00006644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161925" y="27508200"/>
          <a:ext cx="6553200" cy="638175"/>
        </a:xfrm>
        <a:prstGeom prst="rect">
          <a:avLst/>
        </a:prstGeom>
        <a:noFill/>
        <a:ln w="9525">
          <a:noFill/>
          <a:miter lim="800000"/>
          <a:headEnd/>
          <a:tailEnd/>
        </a:ln>
      </xdr:spPr>
    </xdr:pic>
    <xdr:clientData/>
  </xdr:twoCellAnchor>
  <xdr:twoCellAnchor editAs="oneCell">
    <xdr:from>
      <xdr:col>1</xdr:col>
      <xdr:colOff>38100</xdr:colOff>
      <xdr:row>213</xdr:row>
      <xdr:rowOff>123825</xdr:rowOff>
    </xdr:from>
    <xdr:to>
      <xdr:col>58</xdr:col>
      <xdr:colOff>0</xdr:colOff>
      <xdr:row>220</xdr:row>
      <xdr:rowOff>0</xdr:rowOff>
    </xdr:to>
    <xdr:sp macro="" textlink="">
      <xdr:nvSpPr>
        <xdr:cNvPr id="17448" name="Text Box 40">
          <a:extLst>
            <a:ext uri="{FF2B5EF4-FFF2-40B4-BE49-F238E27FC236}">
              <a16:creationId xmlns:a16="http://schemas.microsoft.com/office/drawing/2014/main" id="{00000000-0008-0000-0000-000028440000}"/>
            </a:ext>
          </a:extLst>
        </xdr:cNvPr>
        <xdr:cNvSpPr txBox="1">
          <a:spLocks noChangeArrowheads="1"/>
        </xdr:cNvSpPr>
      </xdr:nvSpPr>
      <xdr:spPr bwMode="auto">
        <a:xfrm>
          <a:off x="95250" y="31775400"/>
          <a:ext cx="6686550" cy="10096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000" b="1" i="0" u="none" strike="noStrike" baseline="0">
              <a:solidFill>
                <a:srgbClr val="000000"/>
              </a:solidFill>
              <a:latin typeface="Tahoma"/>
              <a:cs typeface="Tahoma"/>
            </a:rPr>
            <a:t>QUESTIONS AND ANSWERS (Q&amp;A)</a:t>
          </a:r>
        </a:p>
        <a:p>
          <a:pPr algn="l" rtl="0">
            <a:defRPr sz="1000"/>
          </a:pPr>
          <a:endParaRPr lang="en-US" sz="800" b="1" i="0" u="none" strike="noStrike" baseline="0">
            <a:solidFill>
              <a:srgbClr val="000000"/>
            </a:solidFill>
            <a:latin typeface="Tahoma"/>
            <a:cs typeface="Tahoma"/>
          </a:endParaRPr>
        </a:p>
        <a:p>
          <a:pPr algn="l" rtl="0">
            <a:defRPr sz="1000"/>
          </a:pPr>
          <a:endParaRPr lang="en-US" sz="800" b="1" i="0" u="none" strike="noStrike" baseline="0">
            <a:solidFill>
              <a:srgbClr val="000000"/>
            </a:solidFill>
            <a:latin typeface="Tahoma"/>
            <a:cs typeface="Tahoma"/>
          </a:endParaRPr>
        </a:p>
        <a:p>
          <a:pPr algn="l" rtl="0">
            <a:defRPr sz="1000"/>
          </a:pPr>
          <a:r>
            <a:rPr lang="en-US" sz="800" b="1" i="0" u="none" strike="noStrike" baseline="0">
              <a:solidFill>
                <a:srgbClr val="000000"/>
              </a:solidFill>
              <a:latin typeface="Tahoma"/>
              <a:cs typeface="Tahoma"/>
            </a:rPr>
            <a:t>1) Questions</a:t>
          </a:r>
        </a:p>
        <a:p>
          <a:pPr algn="l" rtl="0">
            <a:defRPr sz="1000"/>
          </a:pPr>
          <a:r>
            <a:rPr lang="en-US" sz="800" b="1" i="0" u="none" strike="noStrike" baseline="0">
              <a:solidFill>
                <a:srgbClr val="000000"/>
              </a:solidFill>
              <a:latin typeface="Tahoma"/>
              <a:cs typeface="Tahoma"/>
            </a:rPr>
            <a:t>     </a:t>
          </a:r>
          <a:r>
            <a:rPr lang="en-US" sz="800" b="0" i="0" u="none" strike="noStrike" baseline="0">
              <a:solidFill>
                <a:srgbClr val="000000"/>
              </a:solidFill>
              <a:latin typeface="Tahoma"/>
              <a:cs typeface="Tahoma"/>
            </a:rPr>
            <a:t>a) These questions do not impact the overall score and are used to provide additional information that Lear Corporation deems important.  Each question should be answered with a Yes, No, or in some rare cases "X" for Not Applicable.  Additional information can be provided in the Auditor's Notes general section as discussed below. </a:t>
          </a:r>
        </a:p>
      </xdr:txBody>
    </xdr:sp>
    <xdr:clientData/>
  </xdr:twoCellAnchor>
  <xdr:twoCellAnchor editAs="oneCell">
    <xdr:from>
      <xdr:col>1</xdr:col>
      <xdr:colOff>57150</xdr:colOff>
      <xdr:row>270</xdr:row>
      <xdr:rowOff>123824</xdr:rowOff>
    </xdr:from>
    <xdr:to>
      <xdr:col>58</xdr:col>
      <xdr:colOff>9525</xdr:colOff>
      <xdr:row>401</xdr:row>
      <xdr:rowOff>133349</xdr:rowOff>
    </xdr:to>
    <xdr:sp macro="" textlink="">
      <xdr:nvSpPr>
        <xdr:cNvPr id="17463" name="Text Box 55">
          <a:extLst>
            <a:ext uri="{FF2B5EF4-FFF2-40B4-BE49-F238E27FC236}">
              <a16:creationId xmlns:a16="http://schemas.microsoft.com/office/drawing/2014/main" id="{00000000-0008-0000-0000-000037440000}"/>
            </a:ext>
          </a:extLst>
        </xdr:cNvPr>
        <xdr:cNvSpPr txBox="1">
          <a:spLocks noChangeArrowheads="1"/>
        </xdr:cNvSpPr>
      </xdr:nvSpPr>
      <xdr:spPr bwMode="auto">
        <a:xfrm>
          <a:off x="114300" y="43757849"/>
          <a:ext cx="6677025" cy="21193125"/>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ahoma"/>
            <a:cs typeface="Tahoma"/>
          </a:endParaRPr>
        </a:p>
        <a:p>
          <a:pPr algn="l" rtl="0">
            <a:defRPr sz="1000"/>
          </a:pPr>
          <a:r>
            <a:rPr lang="en-US" sz="900" b="1" i="0" u="sng" strike="noStrike" baseline="0">
              <a:solidFill>
                <a:srgbClr val="000000"/>
              </a:solidFill>
              <a:latin typeface="Tahoma"/>
              <a:cs typeface="Tahoma"/>
            </a:rPr>
            <a:t>1.0 -Management</a:t>
          </a:r>
          <a:endParaRPr lang="en-US" sz="800" b="1" i="0" u="sng" strike="noStrike" baseline="0">
            <a:solidFill>
              <a:srgbClr val="000000"/>
            </a:solidFill>
            <a:latin typeface="Tahoma"/>
            <a:cs typeface="Tahoma"/>
          </a:endParaRPr>
        </a:p>
        <a:p>
          <a:pPr algn="l" rtl="0">
            <a:defRPr sz="1000"/>
          </a:pPr>
          <a:r>
            <a:rPr lang="en-US" sz="800" b="1" i="0" u="none" strike="noStrike" baseline="0">
              <a:solidFill>
                <a:srgbClr val="000000"/>
              </a:solidFill>
              <a:latin typeface="Tahoma"/>
              <a:cs typeface="Tahoma"/>
            </a:rPr>
            <a:t>     </a:t>
          </a:r>
          <a:r>
            <a:rPr lang="en-US" sz="800" b="0" i="0" u="none" strike="noStrike" baseline="0">
              <a:solidFill>
                <a:srgbClr val="000000"/>
              </a:solidFill>
              <a:latin typeface="Tahoma"/>
              <a:cs typeface="Tahoma"/>
            </a:rPr>
            <a:t>The management section reviews the overall critical elements of managing efficient on-going production.</a:t>
          </a:r>
        </a:p>
        <a:p>
          <a:pPr algn="l" rtl="0">
            <a:defRPr sz="1000"/>
          </a:pPr>
          <a:endParaRPr lang="en-US" sz="800" b="1" i="0" u="none" strike="noStrike" baseline="0">
            <a:solidFill>
              <a:srgbClr val="000000"/>
            </a:solidFill>
            <a:latin typeface="Tahoma"/>
            <a:cs typeface="Tahoma"/>
          </a:endParaRPr>
        </a:p>
        <a:p>
          <a:pPr algn="l" rtl="0">
            <a:defRPr sz="1000"/>
          </a:pPr>
          <a:r>
            <a:rPr lang="en-US" sz="800" b="1" i="0" u="none" strike="noStrike" baseline="0">
              <a:solidFill>
                <a:srgbClr val="000000"/>
              </a:solidFill>
              <a:latin typeface="Tahoma"/>
              <a:cs typeface="Tahoma"/>
            </a:rPr>
            <a:t>1) Metric System</a:t>
          </a:r>
        </a:p>
        <a:p>
          <a:pPr algn="l" rtl="0">
            <a:defRPr sz="1000"/>
          </a:pPr>
          <a:r>
            <a:rPr lang="en-US" sz="800" b="1" i="0" u="none" strike="noStrike" baseline="0">
              <a:solidFill>
                <a:srgbClr val="000000"/>
              </a:solidFill>
              <a:latin typeface="Tahoma"/>
              <a:cs typeface="Tahoma"/>
            </a:rPr>
            <a:t>     </a:t>
          </a:r>
          <a:r>
            <a:rPr lang="en-US" sz="800" b="0" i="0" u="none" strike="noStrike" baseline="0">
              <a:solidFill>
                <a:srgbClr val="000000"/>
              </a:solidFill>
              <a:latin typeface="Tahoma"/>
              <a:cs typeface="Tahoma"/>
            </a:rPr>
            <a:t>This system is to ensure Management uses data in their decision making, target setting, and planning.  The metrics used may vary for each division or organization; but should provide management a method to assess current, future, and past performance.</a:t>
          </a:r>
        </a:p>
        <a:p>
          <a:pPr algn="l" rtl="0">
            <a:defRPr sz="1000"/>
          </a:pPr>
          <a:endParaRPr lang="en-US" sz="800" b="1" i="0" u="none" strike="noStrike" baseline="0">
            <a:solidFill>
              <a:srgbClr val="000000"/>
            </a:solidFill>
            <a:latin typeface="Tahoma"/>
            <a:cs typeface="Tahoma"/>
          </a:endParaRPr>
        </a:p>
        <a:p>
          <a:pPr algn="l" rtl="0">
            <a:defRPr sz="1000"/>
          </a:pPr>
          <a:r>
            <a:rPr lang="en-US" sz="800" b="1" i="0" u="none" strike="noStrike" baseline="0">
              <a:solidFill>
                <a:srgbClr val="000000"/>
              </a:solidFill>
              <a:latin typeface="Tahoma"/>
              <a:cs typeface="Tahoma"/>
            </a:rPr>
            <a:t>2) Communication System</a:t>
          </a:r>
        </a:p>
        <a:p>
          <a:pPr algn="l" rtl="0">
            <a:defRPr sz="1000"/>
          </a:pPr>
          <a:r>
            <a:rPr lang="en-US" sz="800" b="1" i="0" u="none" strike="noStrike" baseline="0">
              <a:solidFill>
                <a:srgbClr val="000000"/>
              </a:solidFill>
              <a:latin typeface="Tahoma"/>
              <a:cs typeface="Tahoma"/>
            </a:rPr>
            <a:t>     </a:t>
          </a:r>
          <a:r>
            <a:rPr lang="en-US" sz="800" b="0" i="0" u="none" strike="noStrike" baseline="0">
              <a:solidFill>
                <a:srgbClr val="000000"/>
              </a:solidFill>
              <a:latin typeface="Tahoma"/>
              <a:cs typeface="Tahoma"/>
            </a:rPr>
            <a:t>Each company should have a method to distribute information on the status of the facility based on the metrics used by mangement.  The communication should flow from top down in order to promote goals and continuous improvement.  If communication is used properly, positive trends should be seen in the metrics. </a:t>
          </a:r>
        </a:p>
        <a:p>
          <a:pPr algn="l" rtl="0">
            <a:defRPr sz="1000"/>
          </a:pPr>
          <a:endParaRPr lang="en-US" sz="800" b="1" i="0" u="none" strike="noStrike" baseline="0">
            <a:solidFill>
              <a:srgbClr val="000000"/>
            </a:solidFill>
            <a:latin typeface="Tahoma"/>
            <a:cs typeface="Tahoma"/>
          </a:endParaRPr>
        </a:p>
        <a:p>
          <a:pPr algn="l" rtl="0">
            <a:defRPr sz="1000"/>
          </a:pPr>
          <a:r>
            <a:rPr lang="en-US" sz="800" b="1" i="0" u="none" strike="noStrike" baseline="0">
              <a:solidFill>
                <a:srgbClr val="000000"/>
              </a:solidFill>
              <a:latin typeface="Tahoma"/>
              <a:cs typeface="Tahoma"/>
            </a:rPr>
            <a:t>3) Organization Structure</a:t>
          </a:r>
        </a:p>
        <a:p>
          <a:pPr algn="l" rtl="0">
            <a:defRPr sz="1000"/>
          </a:pPr>
          <a:r>
            <a:rPr lang="en-US" sz="800" b="1" i="0" u="none" strike="noStrike" baseline="0">
              <a:solidFill>
                <a:srgbClr val="000000"/>
              </a:solidFill>
              <a:latin typeface="Tahoma"/>
              <a:cs typeface="Tahoma"/>
            </a:rPr>
            <a:t>     </a:t>
          </a:r>
          <a:r>
            <a:rPr lang="en-US" sz="800" b="0" i="0" u="none" strike="noStrike" baseline="0">
              <a:solidFill>
                <a:srgbClr val="000000"/>
              </a:solidFill>
              <a:latin typeface="Tahoma"/>
              <a:cs typeface="Tahoma"/>
            </a:rPr>
            <a:t>Every company should contain an organizational chart that depicts positions and personnel names for each position. Each position should have a title and list of responsibilities for the person filling that position.  A well-defined organizational chart can reduce conflicts and tension between employees/departments as well as creates a chain of communication and authority.</a:t>
          </a:r>
          <a:endParaRPr lang="en-US" sz="800" b="1" i="0" u="none" strike="noStrike" baseline="0">
            <a:solidFill>
              <a:srgbClr val="000000"/>
            </a:solidFill>
            <a:latin typeface="Tahoma"/>
            <a:cs typeface="Tahoma"/>
          </a:endParaRPr>
        </a:p>
        <a:p>
          <a:pPr algn="l" rtl="0">
            <a:defRPr sz="1000"/>
          </a:pPr>
          <a:endParaRPr lang="en-US" sz="800" b="1" i="0" u="none" strike="noStrike" baseline="0">
            <a:solidFill>
              <a:srgbClr val="000000"/>
            </a:solidFill>
            <a:latin typeface="Tahoma"/>
            <a:cs typeface="Tahoma"/>
          </a:endParaRPr>
        </a:p>
        <a:p>
          <a:pPr algn="l" rtl="0">
            <a:defRPr sz="1000"/>
          </a:pPr>
          <a:r>
            <a:rPr lang="en-US" sz="800" b="1" i="0" u="none" strike="noStrike" baseline="0">
              <a:solidFill>
                <a:srgbClr val="000000"/>
              </a:solidFill>
              <a:latin typeface="Tahoma"/>
              <a:cs typeface="Tahoma"/>
            </a:rPr>
            <a:t>4) Change Control</a:t>
          </a:r>
        </a:p>
        <a:p>
          <a:pPr algn="l" rtl="0">
            <a:defRPr sz="1000"/>
          </a:pPr>
          <a:r>
            <a:rPr lang="en-US" sz="800" b="1" i="0" u="none" strike="noStrike" baseline="0">
              <a:solidFill>
                <a:srgbClr val="000000"/>
              </a:solidFill>
              <a:latin typeface="Tahoma"/>
              <a:cs typeface="Tahoma"/>
            </a:rPr>
            <a:t>     </a:t>
          </a:r>
          <a:r>
            <a:rPr lang="en-US" sz="800" b="0" i="0" u="none" strike="noStrike" baseline="0">
              <a:solidFill>
                <a:srgbClr val="000000"/>
              </a:solidFill>
              <a:latin typeface="Tahoma"/>
              <a:cs typeface="Tahoma"/>
            </a:rPr>
            <a:t>A critically important aspect of manufacturing is to properly plan, authorize, implement, and validate changes.  This system should focus on the organization's ability to asses, communicate, and execute changes within the facility as well as controlling changes at sub-suppliers.   The Production Part Approval Process (PPAP) Section 3 must be followed for Customer Notification and Approval of changes and the Lear SCR (Supplier Change Request) must be used to communicate proposed changes to Lear (see Lear.com).</a:t>
          </a:r>
          <a:endParaRPr lang="en-US" sz="800" b="1" i="0" u="none" strike="noStrike" baseline="0">
            <a:solidFill>
              <a:srgbClr val="000000"/>
            </a:solidFill>
            <a:latin typeface="Tahoma"/>
            <a:cs typeface="Tahoma"/>
          </a:endParaRPr>
        </a:p>
        <a:p>
          <a:pPr algn="l" rtl="0">
            <a:defRPr sz="1000"/>
          </a:pPr>
          <a:endParaRPr lang="en-US" sz="800" b="1" i="0" u="none" strike="noStrike" baseline="0">
            <a:solidFill>
              <a:srgbClr val="000000"/>
            </a:solidFill>
            <a:latin typeface="Tahoma"/>
            <a:cs typeface="Tahoma"/>
          </a:endParaRPr>
        </a:p>
        <a:p>
          <a:pPr algn="l" rtl="0">
            <a:defRPr sz="1000"/>
          </a:pPr>
          <a:r>
            <a:rPr lang="en-US" sz="800" b="1" i="0" u="none" strike="noStrike" baseline="0">
              <a:solidFill>
                <a:srgbClr val="000000"/>
              </a:solidFill>
              <a:latin typeface="Tahoma"/>
              <a:cs typeface="Tahoma"/>
            </a:rPr>
            <a:t>5) Environmental Management</a:t>
          </a:r>
        </a:p>
        <a:p>
          <a:pPr algn="l" rtl="0">
            <a:defRPr sz="1000"/>
          </a:pPr>
          <a:r>
            <a:rPr lang="en-US" sz="800" b="0" i="0" u="none" strike="noStrike" baseline="0">
              <a:solidFill>
                <a:srgbClr val="000000"/>
              </a:solidFill>
              <a:latin typeface="Tahoma"/>
              <a:cs typeface="Tahoma"/>
            </a:rPr>
            <a:t>     A systematic, documented, and objective assessment of conditions, operations, and practices of a business or facility for the purpose of verifying compliance with environmental protection statutory and regulatory requirements.  ISO 14001 should be followed.</a:t>
          </a:r>
        </a:p>
        <a:p>
          <a:pPr algn="l" rtl="0">
            <a:defRPr sz="1000"/>
          </a:pPr>
          <a:endParaRPr lang="en-US" sz="800" b="0" i="0" u="none" strike="noStrike" baseline="0">
            <a:solidFill>
              <a:srgbClr val="000000"/>
            </a:solidFill>
            <a:latin typeface="Tahoma"/>
            <a:cs typeface="Tahoma"/>
          </a:endParaRPr>
        </a:p>
        <a:p>
          <a:pPr algn="l" rtl="0">
            <a:defRPr sz="1000"/>
          </a:pPr>
          <a:r>
            <a:rPr lang="en-US" sz="800" b="1" i="0" u="none" strike="noStrike" baseline="0">
              <a:solidFill>
                <a:srgbClr val="000000"/>
              </a:solidFill>
              <a:latin typeface="Tahoma"/>
              <a:cs typeface="Tahoma"/>
            </a:rPr>
            <a:t>6) Loss Prevention</a:t>
          </a:r>
          <a:endParaRPr lang="en-US" sz="800" b="0" i="0" u="none" strike="noStrike" baseline="0">
            <a:solidFill>
              <a:srgbClr val="000000"/>
            </a:solidFill>
            <a:latin typeface="Tahoma"/>
            <a:cs typeface="Tahoma"/>
          </a:endParaRPr>
        </a:p>
        <a:p>
          <a:pPr algn="l" rtl="0">
            <a:defRPr sz="1000"/>
          </a:pPr>
          <a:r>
            <a:rPr lang="en-US" sz="800" b="0" i="0" u="none" strike="noStrike" baseline="0">
              <a:solidFill>
                <a:srgbClr val="000000"/>
              </a:solidFill>
              <a:latin typeface="Tahoma"/>
              <a:cs typeface="Tahoma"/>
            </a:rPr>
            <a:t>     A loss prevention program should be in place at all suppliers to 1) prevent catastrophic loss; 2) plan for significant production interrupting events (including 'acts of God'); and 3) recover from incidents to protect their customers' production.</a:t>
          </a:r>
        </a:p>
        <a:p>
          <a:pPr algn="l" rtl="0">
            <a:defRPr sz="1000"/>
          </a:pPr>
          <a:r>
            <a:rPr lang="en-US" sz="800" b="0" i="0" u="none" strike="noStrike" baseline="0">
              <a:solidFill>
                <a:srgbClr val="000000"/>
              </a:solidFill>
              <a:latin typeface="Tahoma"/>
              <a:cs typeface="Tahoma"/>
            </a:rPr>
            <a:t>     The hot work permit program is for all processes using extreme heat or fire (e.g., torch welding and cutting).</a:t>
          </a:r>
          <a:endParaRPr lang="en-US" sz="800" b="1" i="0" u="none" strike="noStrike" baseline="0">
            <a:solidFill>
              <a:srgbClr val="000000"/>
            </a:solidFill>
            <a:latin typeface="Tahoma"/>
            <a:cs typeface="Tahoma"/>
          </a:endParaRPr>
        </a:p>
        <a:p>
          <a:pPr algn="l" rtl="0">
            <a:defRPr sz="1000"/>
          </a:pPr>
          <a:endParaRPr lang="en-US" sz="800" b="1" i="0" u="none" strike="noStrike" baseline="0">
            <a:solidFill>
              <a:srgbClr val="000000"/>
            </a:solidFill>
            <a:latin typeface="Tahoma"/>
            <a:cs typeface="Tahoma"/>
          </a:endParaRPr>
        </a:p>
        <a:p>
          <a:pPr algn="l" rtl="0">
            <a:defRPr sz="1000"/>
          </a:pPr>
          <a:endParaRPr lang="en-US" sz="800" b="1" i="0" u="none" strike="noStrike" baseline="0">
            <a:solidFill>
              <a:srgbClr val="000000"/>
            </a:solidFill>
            <a:latin typeface="Tahoma"/>
            <a:cs typeface="Tahoma"/>
          </a:endParaRPr>
        </a:p>
        <a:p>
          <a:pPr algn="l" rtl="0">
            <a:defRPr sz="1000"/>
          </a:pPr>
          <a:r>
            <a:rPr lang="en-US" sz="900" b="1" i="0" u="sng" strike="noStrike" baseline="0">
              <a:solidFill>
                <a:srgbClr val="000000"/>
              </a:solidFill>
              <a:latin typeface="Tahoma"/>
              <a:cs typeface="Tahoma"/>
            </a:rPr>
            <a:t>2.0 -Quality</a:t>
          </a:r>
          <a:endParaRPr lang="en-US" sz="800" b="1" i="0" u="sng" strike="noStrike" baseline="0">
            <a:solidFill>
              <a:srgbClr val="000000"/>
            </a:solidFill>
            <a:latin typeface="Tahoma"/>
            <a:cs typeface="Tahoma"/>
          </a:endParaRPr>
        </a:p>
        <a:p>
          <a:pPr algn="l" rtl="0">
            <a:defRPr sz="1000"/>
          </a:pPr>
          <a:r>
            <a:rPr lang="en-US" sz="800" b="1" i="0" u="none" strike="noStrike" baseline="0">
              <a:solidFill>
                <a:srgbClr val="000000"/>
              </a:solidFill>
              <a:latin typeface="Tahoma"/>
              <a:cs typeface="Tahoma"/>
            </a:rPr>
            <a:t>     </a:t>
          </a:r>
          <a:r>
            <a:rPr lang="en-US" sz="800" b="0" i="0" u="none" strike="noStrike" baseline="0">
              <a:solidFill>
                <a:srgbClr val="000000"/>
              </a:solidFill>
              <a:latin typeface="Tahoma"/>
              <a:cs typeface="Tahoma"/>
            </a:rPr>
            <a:t>This section is directed toward the basic systems that contribute to Quality Control of product and process.</a:t>
          </a:r>
          <a:endParaRPr lang="en-US" sz="800" b="1" i="0" u="none" strike="noStrike" baseline="0">
            <a:solidFill>
              <a:srgbClr val="000000"/>
            </a:solidFill>
            <a:latin typeface="Tahoma"/>
            <a:cs typeface="Tahoma"/>
          </a:endParaRPr>
        </a:p>
        <a:p>
          <a:pPr algn="l" rtl="0">
            <a:defRPr sz="1000"/>
          </a:pPr>
          <a:endParaRPr lang="en-US" sz="800" b="1" i="0" u="none" strike="noStrike" baseline="0">
            <a:solidFill>
              <a:srgbClr val="000000"/>
            </a:solidFill>
            <a:latin typeface="Tahoma"/>
            <a:cs typeface="Tahoma"/>
          </a:endParaRPr>
        </a:p>
        <a:p>
          <a:pPr algn="l" rtl="0">
            <a:defRPr sz="1000"/>
          </a:pPr>
          <a:r>
            <a:rPr lang="en-US" sz="800" b="1" i="0" u="none" strike="noStrike" baseline="0">
              <a:solidFill>
                <a:srgbClr val="000000"/>
              </a:solidFill>
              <a:latin typeface="Tahoma"/>
              <a:cs typeface="Tahoma"/>
            </a:rPr>
            <a:t>1) Data Collection System</a:t>
          </a:r>
        </a:p>
        <a:p>
          <a:pPr algn="l" rtl="0">
            <a:defRPr sz="1000"/>
          </a:pPr>
          <a:r>
            <a:rPr lang="en-US" sz="800" b="1" i="0" u="none" strike="noStrike" baseline="0">
              <a:solidFill>
                <a:srgbClr val="000000"/>
              </a:solidFill>
              <a:latin typeface="Tahoma"/>
              <a:cs typeface="Tahoma"/>
            </a:rPr>
            <a:t>     </a:t>
          </a:r>
          <a:r>
            <a:rPr lang="en-US" sz="800" b="0" i="0" u="none" strike="noStrike" baseline="0">
              <a:solidFill>
                <a:srgbClr val="000000"/>
              </a:solidFill>
              <a:latin typeface="Tahoma"/>
              <a:cs typeface="Tahoma"/>
            </a:rPr>
            <a:t>The ability to record and understand the performance of the facility and production capabilities.  Thorough ability to collect and interpret operations and product data.  This system should alert the appropriate personnel of out of control situations.  Data should be used to both represent the current state and to improve the processes for which it is associated.</a:t>
          </a:r>
        </a:p>
        <a:p>
          <a:pPr algn="l" rtl="0">
            <a:defRPr sz="1000"/>
          </a:pPr>
          <a:r>
            <a:rPr lang="en-US" sz="800" b="0" i="0" u="none" strike="noStrike" baseline="0">
              <a:solidFill>
                <a:srgbClr val="000000"/>
              </a:solidFill>
              <a:latin typeface="Tahoma"/>
              <a:cs typeface="Tahoma"/>
            </a:rPr>
            <a:t> </a:t>
          </a:r>
          <a:endParaRPr lang="en-US" sz="800" b="1" i="0" u="none" strike="noStrike" baseline="0">
            <a:solidFill>
              <a:srgbClr val="000000"/>
            </a:solidFill>
            <a:latin typeface="Tahoma"/>
            <a:cs typeface="Tahoma"/>
          </a:endParaRPr>
        </a:p>
        <a:p>
          <a:pPr algn="l" rtl="0">
            <a:defRPr sz="1000"/>
          </a:pPr>
          <a:r>
            <a:rPr lang="en-US" sz="800" b="1" i="0" u="none" strike="noStrike" baseline="0">
              <a:solidFill>
                <a:srgbClr val="000000"/>
              </a:solidFill>
              <a:latin typeface="Tahoma"/>
              <a:cs typeface="Tahoma"/>
            </a:rPr>
            <a:t>2) Rework System</a:t>
          </a:r>
        </a:p>
        <a:p>
          <a:pPr algn="l" rtl="0">
            <a:defRPr sz="1000"/>
          </a:pPr>
          <a:r>
            <a:rPr lang="en-US" sz="800" b="1" i="0" u="none" strike="noStrike" baseline="0">
              <a:solidFill>
                <a:srgbClr val="000000"/>
              </a:solidFill>
              <a:latin typeface="Tahoma"/>
              <a:cs typeface="Tahoma"/>
            </a:rPr>
            <a:t>     </a:t>
          </a:r>
          <a:r>
            <a:rPr lang="en-US" sz="800" b="0" i="0" u="none" strike="noStrike" baseline="0">
              <a:solidFill>
                <a:srgbClr val="000000"/>
              </a:solidFill>
              <a:latin typeface="Tahoma"/>
              <a:cs typeface="Tahoma"/>
            </a:rPr>
            <a:t>In some cases the producer and customer may agree to perform supplemental operations (rework, repair, or reprocessing) on a limited quantity of product rather than discarding the product due a non-conforming condition. These parts should have a documented process of rework/repair the product to make it acceptable for the customer.  Applying a standard set of instructions to a Rework process will drive consistency and should be used to communicate the specific operations to the approving party (customer).  Product should be re-tested and re-checked for acceptability to all specifications after any rework or repair.</a:t>
          </a:r>
        </a:p>
        <a:p>
          <a:pPr algn="l" rtl="0">
            <a:defRPr sz="1000"/>
          </a:pPr>
          <a:endParaRPr lang="en-US" sz="800" b="0" i="0" u="none" strike="noStrike" baseline="0">
            <a:solidFill>
              <a:srgbClr val="000000"/>
            </a:solidFill>
            <a:latin typeface="Tahoma"/>
            <a:cs typeface="Tahoma"/>
          </a:endParaRPr>
        </a:p>
        <a:p>
          <a:pPr algn="l" rtl="0">
            <a:defRPr sz="1000"/>
          </a:pPr>
          <a:r>
            <a:rPr lang="en-US" sz="800" b="1" i="0" u="none" strike="noStrike" baseline="0">
              <a:solidFill>
                <a:srgbClr val="000000"/>
              </a:solidFill>
              <a:latin typeface="Tahoma"/>
              <a:cs typeface="Tahoma"/>
            </a:rPr>
            <a:t>3) Error Proofing Strategy &amp; Validation</a:t>
          </a:r>
        </a:p>
        <a:p>
          <a:pPr algn="l" rtl="0">
            <a:defRPr sz="1000"/>
          </a:pPr>
          <a:r>
            <a:rPr lang="en-US" sz="800" b="1" i="0" u="none" strike="noStrike" baseline="0">
              <a:solidFill>
                <a:srgbClr val="000000"/>
              </a:solidFill>
              <a:latin typeface="Tahoma"/>
              <a:cs typeface="Tahoma"/>
            </a:rPr>
            <a:t>     </a:t>
          </a:r>
          <a:r>
            <a:rPr lang="en-US" sz="800" b="0" i="0" u="none" strike="noStrike" baseline="0">
              <a:solidFill>
                <a:srgbClr val="000000"/>
              </a:solidFill>
              <a:latin typeface="Tahoma"/>
              <a:cs typeface="Tahoma"/>
            </a:rPr>
            <a:t>A system should be in place to ensure all processes new or established have been reviewed for methods to prevent the process from creating or passing on unacceptable products.  The methods of error proofing may be operator controlled, identified with detection devices or prevented with hard fixtures.  Hard fixture or automatic preventative device is most preferable when establishing error proofing in a process.  Periodic verification of proper functioning of error proofing devices is required.  Non-functioning error proofing should be corrected immediately.  Operators must not have the capability to override or 'turn off' error proofing.</a:t>
          </a:r>
          <a:endParaRPr lang="en-US" sz="800" b="1" i="0" u="none" strike="noStrike" baseline="0">
            <a:solidFill>
              <a:srgbClr val="000000"/>
            </a:solidFill>
            <a:latin typeface="Tahoma"/>
            <a:cs typeface="Tahoma"/>
          </a:endParaRPr>
        </a:p>
        <a:p>
          <a:pPr algn="l" rtl="0">
            <a:defRPr sz="1000"/>
          </a:pPr>
          <a:endParaRPr lang="en-US" sz="800" b="1" i="0" u="none" strike="noStrike" baseline="0">
            <a:solidFill>
              <a:srgbClr val="000000"/>
            </a:solidFill>
            <a:latin typeface="Tahoma"/>
            <a:cs typeface="Tahoma"/>
          </a:endParaRPr>
        </a:p>
        <a:p>
          <a:pPr algn="l" rtl="0">
            <a:defRPr sz="1000"/>
          </a:pPr>
          <a:r>
            <a:rPr lang="en-US" sz="800" b="1" i="0" u="none" strike="noStrike" baseline="0">
              <a:solidFill>
                <a:srgbClr val="000000"/>
              </a:solidFill>
              <a:latin typeface="Tahoma"/>
              <a:cs typeface="Tahoma"/>
            </a:rPr>
            <a:t>4) Sub-Supplier Management</a:t>
          </a:r>
        </a:p>
        <a:p>
          <a:pPr algn="l" rtl="0">
            <a:defRPr sz="1000"/>
          </a:pPr>
          <a:r>
            <a:rPr lang="en-US" sz="800" b="1" i="0" u="none" strike="noStrike" baseline="0">
              <a:solidFill>
                <a:srgbClr val="000000"/>
              </a:solidFill>
              <a:latin typeface="Tahoma"/>
              <a:cs typeface="Tahoma"/>
            </a:rPr>
            <a:t>     </a:t>
          </a:r>
          <a:r>
            <a:rPr lang="en-US" sz="800" b="0" i="0" u="none" strike="noStrike" baseline="0">
              <a:solidFill>
                <a:srgbClr val="000000"/>
              </a:solidFill>
              <a:latin typeface="Tahoma"/>
              <a:cs typeface="Tahoma"/>
            </a:rPr>
            <a:t>Many issues in a process are caused by sub-supplier components entering the process that do not meet design requirements.  A system should monitor product received from suppliers and contain a method to document and rapidly communicate and correct concerns of sub-supplier component conformance.  Automotive industry standard procedures should be used with sub-suppliers (AIAG: APQP, FMEA, PPAP, MSA, SPC).  On-site review of critical sub-suppliers should be documented and identified issues corrected in a timely manner.</a:t>
          </a:r>
          <a:endParaRPr lang="en-US" sz="800" b="1" i="0" u="none" strike="noStrike" baseline="0">
            <a:solidFill>
              <a:srgbClr val="000000"/>
            </a:solidFill>
            <a:latin typeface="Tahoma"/>
            <a:cs typeface="Tahoma"/>
          </a:endParaRPr>
        </a:p>
        <a:p>
          <a:pPr algn="l" rtl="0">
            <a:defRPr sz="1000"/>
          </a:pPr>
          <a:endParaRPr lang="en-US" sz="800" b="1" i="0" u="none" strike="noStrike" baseline="0">
            <a:solidFill>
              <a:srgbClr val="000000"/>
            </a:solidFill>
            <a:latin typeface="Tahoma"/>
            <a:cs typeface="Tahoma"/>
          </a:endParaRPr>
        </a:p>
        <a:p>
          <a:pPr algn="l" rtl="0">
            <a:defRPr sz="1000"/>
          </a:pPr>
          <a:r>
            <a:rPr lang="en-US" sz="800" b="1" i="0" u="none" strike="noStrike" baseline="0">
              <a:solidFill>
                <a:srgbClr val="000000"/>
              </a:solidFill>
              <a:latin typeface="Tahoma"/>
              <a:cs typeface="Tahoma"/>
            </a:rPr>
            <a:t>5) Customer Satisfaction &amp; Response</a:t>
          </a:r>
        </a:p>
        <a:p>
          <a:pPr algn="l" rtl="0">
            <a:defRPr sz="1000"/>
          </a:pPr>
          <a:r>
            <a:rPr lang="en-US" sz="800" b="1" i="0" u="none" strike="noStrike" baseline="0">
              <a:solidFill>
                <a:srgbClr val="000000"/>
              </a:solidFill>
              <a:latin typeface="Tahoma"/>
              <a:cs typeface="Tahoma"/>
            </a:rPr>
            <a:t>     </a:t>
          </a:r>
          <a:r>
            <a:rPr lang="en-US" sz="800" b="0" i="0" u="none" strike="noStrike" baseline="0">
              <a:solidFill>
                <a:srgbClr val="000000"/>
              </a:solidFill>
              <a:latin typeface="Tahoma"/>
              <a:cs typeface="Tahoma"/>
            </a:rPr>
            <a:t>This system or management philosophy should contain a metric to assess the level of success in supplying and communicating with their customers.  This system should contain a method to warn or alert the facility that they are not performing to their customers’ expectations and document the corrective measures.</a:t>
          </a:r>
          <a:endParaRPr lang="en-US" sz="800" b="1" i="0" u="none" strike="noStrike" baseline="0">
            <a:solidFill>
              <a:srgbClr val="000000"/>
            </a:solidFill>
            <a:latin typeface="Tahoma"/>
            <a:cs typeface="Tahoma"/>
          </a:endParaRPr>
        </a:p>
        <a:p>
          <a:pPr algn="l" rtl="0">
            <a:defRPr sz="1000"/>
          </a:pPr>
          <a:endParaRPr lang="en-US" sz="800" b="1" i="0" u="none" strike="noStrike" baseline="0">
            <a:solidFill>
              <a:srgbClr val="000000"/>
            </a:solidFill>
            <a:latin typeface="Tahoma"/>
            <a:cs typeface="Tahoma"/>
          </a:endParaRPr>
        </a:p>
        <a:p>
          <a:pPr algn="l" rtl="0">
            <a:defRPr sz="1000"/>
          </a:pPr>
          <a:r>
            <a:rPr lang="en-US" sz="800" b="1" i="0" u="none" strike="noStrike" baseline="0">
              <a:solidFill>
                <a:srgbClr val="000000"/>
              </a:solidFill>
              <a:latin typeface="Tahoma"/>
              <a:cs typeface="Tahoma"/>
            </a:rPr>
            <a:t>6) Containment Systems</a:t>
          </a:r>
        </a:p>
        <a:p>
          <a:pPr algn="l" rtl="0">
            <a:defRPr sz="1000"/>
          </a:pPr>
          <a:r>
            <a:rPr lang="en-US" sz="800" b="1" i="0" u="none" strike="noStrike" baseline="0">
              <a:solidFill>
                <a:srgbClr val="000000"/>
              </a:solidFill>
              <a:latin typeface="Tahoma"/>
              <a:cs typeface="Tahoma"/>
            </a:rPr>
            <a:t>     </a:t>
          </a:r>
          <a:r>
            <a:rPr lang="en-US" sz="800" b="0" i="0" u="none" strike="noStrike" baseline="0">
              <a:solidFill>
                <a:srgbClr val="000000"/>
              </a:solidFill>
              <a:latin typeface="Tahoma"/>
              <a:cs typeface="Tahoma"/>
            </a:rPr>
            <a:t>This system should establish when and how containment is instituted for a process or product.  A containment system should affect all products from a process for a set amount of time or quantity produced.  This system should place containment on a process after major process changes, out of control situations, or the launch of a new product.  Early Launch Containment is; "temporary and extraordinary controls put in place to absolutely guarantee Zero Defects are received at the Customer regardless of cost or effort."  Note: This is also the intention of the APQP Pre-Launch Control Plan.</a:t>
          </a:r>
        </a:p>
        <a:p>
          <a:pPr algn="l" rtl="0">
            <a:defRPr sz="1000"/>
          </a:pPr>
          <a:endParaRPr lang="en-US" sz="800" b="0" i="0" u="none" strike="noStrike" baseline="0">
            <a:solidFill>
              <a:srgbClr val="000000"/>
            </a:solidFill>
            <a:latin typeface="Tahoma"/>
            <a:cs typeface="Tahoma"/>
          </a:endParaRPr>
        </a:p>
        <a:p>
          <a:pPr algn="l" rtl="0">
            <a:defRPr sz="1000"/>
          </a:pPr>
          <a:endParaRPr lang="en-US" sz="800" b="0" i="0" u="none" strike="noStrike" baseline="0">
            <a:solidFill>
              <a:srgbClr val="000000"/>
            </a:solidFill>
            <a:latin typeface="Tahoma"/>
            <a:cs typeface="Tahoma"/>
          </a:endParaRPr>
        </a:p>
        <a:p>
          <a:pPr algn="l" rtl="0">
            <a:defRPr sz="1000"/>
          </a:pPr>
          <a:r>
            <a:rPr lang="en-US" sz="900" b="1" i="0" u="sng" strike="noStrike" baseline="0">
              <a:solidFill>
                <a:srgbClr val="000000"/>
              </a:solidFill>
              <a:latin typeface="Tahoma"/>
              <a:cs typeface="Tahoma"/>
            </a:rPr>
            <a:t>3.0 -Production</a:t>
          </a:r>
          <a:endParaRPr lang="en-US" sz="800" b="1" i="0" u="sng" strike="noStrike" baseline="0">
            <a:solidFill>
              <a:srgbClr val="000000"/>
            </a:solidFill>
            <a:latin typeface="Tahoma"/>
            <a:cs typeface="Tahoma"/>
          </a:endParaRPr>
        </a:p>
        <a:p>
          <a:pPr algn="l" rtl="0">
            <a:defRPr sz="1000"/>
          </a:pPr>
          <a:r>
            <a:rPr lang="en-US" sz="800" b="1" i="0" u="none" strike="noStrike" baseline="0">
              <a:solidFill>
                <a:srgbClr val="000000"/>
              </a:solidFill>
              <a:latin typeface="Tahoma"/>
              <a:cs typeface="Tahoma"/>
            </a:rPr>
            <a:t>    </a:t>
          </a:r>
          <a:r>
            <a:rPr lang="en-US" sz="800" b="0" i="0" u="none" strike="noStrike" baseline="0">
              <a:solidFill>
                <a:srgbClr val="000000"/>
              </a:solidFill>
              <a:latin typeface="Tahoma"/>
              <a:cs typeface="Tahoma"/>
            </a:rPr>
            <a:t> The Production section examines the processes that drive and control the production environment.</a:t>
          </a:r>
        </a:p>
        <a:p>
          <a:pPr algn="l" rtl="0">
            <a:defRPr sz="1000"/>
          </a:pPr>
          <a:endParaRPr lang="en-US" sz="800" b="0" i="0" u="none" strike="noStrike" baseline="0">
            <a:solidFill>
              <a:srgbClr val="000000"/>
            </a:solidFill>
            <a:latin typeface="Tahoma"/>
            <a:cs typeface="Tahoma"/>
          </a:endParaRPr>
        </a:p>
        <a:p>
          <a:pPr algn="l" rtl="0">
            <a:defRPr sz="1000"/>
          </a:pPr>
          <a:r>
            <a:rPr lang="en-US" sz="800" b="1" i="0" u="none" strike="noStrike" baseline="0">
              <a:solidFill>
                <a:srgbClr val="000000"/>
              </a:solidFill>
              <a:latin typeface="Tahoma"/>
              <a:cs typeface="Tahoma"/>
            </a:rPr>
            <a:t>1) Process Control</a:t>
          </a:r>
          <a:endParaRPr lang="en-US" sz="800" b="0" i="0" u="none" strike="noStrike" baseline="0">
            <a:solidFill>
              <a:srgbClr val="000000"/>
            </a:solidFill>
            <a:latin typeface="Tahoma"/>
            <a:cs typeface="Tahoma"/>
          </a:endParaRPr>
        </a:p>
        <a:p>
          <a:pPr algn="l" rtl="0">
            <a:defRPr sz="1000"/>
          </a:pPr>
          <a:r>
            <a:rPr lang="en-US" sz="800" b="0" i="0" u="none" strike="noStrike" baseline="0">
              <a:solidFill>
                <a:srgbClr val="000000"/>
              </a:solidFill>
              <a:latin typeface="Tahoma"/>
              <a:cs typeface="Tahoma"/>
            </a:rPr>
            <a:t>     A system that monitors the processes to ensure the consistent production of conforming product and warns when the system is not in control.  These controls may include Process Setup Sheets, First Piece Inspection, or Control Charts.  Each of these three systems focus on specific areas; Process setup sheets focus on before the process is running, First Piece inspection checks that the process can make acceptable product, and Control Charts can monitor results over time.  A documented Control Plan must exist and be followed.</a:t>
          </a:r>
          <a:endParaRPr lang="en-US" sz="800" b="1" i="0" u="none" strike="noStrike" baseline="0">
            <a:solidFill>
              <a:srgbClr val="000000"/>
            </a:solidFill>
            <a:latin typeface="Tahoma"/>
            <a:cs typeface="Tahoma"/>
          </a:endParaRPr>
        </a:p>
        <a:p>
          <a:pPr algn="l" rtl="0">
            <a:defRPr sz="1000"/>
          </a:pPr>
          <a:endParaRPr lang="en-US" sz="800" b="0" i="0" u="none" strike="noStrike" baseline="0">
            <a:solidFill>
              <a:srgbClr val="000000"/>
            </a:solidFill>
            <a:latin typeface="Tahoma"/>
            <a:cs typeface="Tahoma"/>
          </a:endParaRPr>
        </a:p>
        <a:p>
          <a:pPr algn="l" rtl="0">
            <a:defRPr sz="1000"/>
          </a:pPr>
          <a:r>
            <a:rPr lang="en-US" sz="800" b="1" i="0" u="none" strike="noStrike" baseline="0">
              <a:solidFill>
                <a:srgbClr val="000000"/>
              </a:solidFill>
              <a:latin typeface="Tahoma"/>
              <a:cs typeface="Tahoma"/>
            </a:rPr>
            <a:t>2) Manufacturing Metrics</a:t>
          </a:r>
        </a:p>
        <a:p>
          <a:pPr algn="l" rtl="0">
            <a:defRPr sz="1000"/>
          </a:pPr>
          <a:r>
            <a:rPr lang="en-US" sz="800" b="1" i="0" u="none" strike="noStrike" baseline="0">
              <a:solidFill>
                <a:srgbClr val="000000"/>
              </a:solidFill>
              <a:latin typeface="Tahoma"/>
              <a:cs typeface="Tahoma"/>
            </a:rPr>
            <a:t>     </a:t>
          </a:r>
          <a:r>
            <a:rPr lang="en-US" sz="800" b="0" i="0" u="none" strike="noStrike" baseline="0">
              <a:solidFill>
                <a:srgbClr val="000000"/>
              </a:solidFill>
              <a:latin typeface="Tahoma"/>
              <a:cs typeface="Tahoma"/>
            </a:rPr>
            <a:t>A key to managing and controlling production processes is data.  This data can take many forms (e.g., Operational Equipment Effectiveness (OEE), Efficiencies, Parts Per Million (PPM), scrap, customer scorecards, etc.).  These metrics combine key pieces of data in order to show the status of production processes.  Key manufacturing metrics should be communicated to everyone involved in the process.  Operators should understand what these metrics represent and whether the teams are meeting objectives or not.  This can help employees involved in the process to better control or improve the process as required.</a:t>
          </a:r>
        </a:p>
        <a:p>
          <a:pPr algn="l" rtl="0">
            <a:defRPr sz="1000"/>
          </a:pPr>
          <a:endParaRPr lang="en-US" sz="800" b="0" i="0" u="none" strike="noStrike" baseline="0">
            <a:solidFill>
              <a:srgbClr val="000000"/>
            </a:solidFill>
            <a:latin typeface="Tahoma"/>
            <a:cs typeface="Tahoma"/>
          </a:endParaRPr>
        </a:p>
        <a:p>
          <a:pPr algn="l" rtl="0">
            <a:defRPr sz="1000"/>
          </a:pPr>
          <a:r>
            <a:rPr lang="en-US" sz="800" b="1" i="0" u="none" strike="noStrike" baseline="0">
              <a:solidFill>
                <a:srgbClr val="000000"/>
              </a:solidFill>
              <a:latin typeface="Tahoma"/>
              <a:cs typeface="Tahoma"/>
            </a:rPr>
            <a:t>3) Disciplined Problem Solving</a:t>
          </a:r>
          <a:endParaRPr lang="en-US" sz="800" b="0" i="0" u="none" strike="noStrike" baseline="0">
            <a:solidFill>
              <a:srgbClr val="000000"/>
            </a:solidFill>
            <a:latin typeface="Tahoma"/>
            <a:cs typeface="Tahoma"/>
          </a:endParaRPr>
        </a:p>
        <a:p>
          <a:pPr algn="l" rtl="0">
            <a:defRPr sz="1000"/>
          </a:pPr>
          <a:r>
            <a:rPr lang="en-US" sz="800" b="0" i="0" u="none" strike="noStrike" baseline="0">
              <a:solidFill>
                <a:srgbClr val="000000"/>
              </a:solidFill>
              <a:latin typeface="Tahoma"/>
              <a:cs typeface="Tahoma"/>
            </a:rPr>
            <a:t>     Problem identification, investigation, and correction is a cornerstone of an effective organization.  Externally identified and Internal problems should be documented with at least: Immediate Corrective Actions, Root Cause identification, Permanent Corrective Actions, Verification of Corrective Actions, and Preventative actions.  Multidisciplined problem solving teams should include operators.  The problem solving team should use the 5-Why methodologiy to ask, "why this happened?" as many times as it takes to identify the 'true' root cause.  Note: Sole reliance on 'Operator Training' is not an acceptable Permanent Corrective Action.</a:t>
          </a:r>
        </a:p>
        <a:p>
          <a:pPr algn="l" rtl="0">
            <a:defRPr sz="1000"/>
          </a:pPr>
          <a:endParaRPr lang="en-US" sz="800" b="0" i="0" u="none" strike="noStrike" baseline="0">
            <a:solidFill>
              <a:srgbClr val="000000"/>
            </a:solidFill>
            <a:latin typeface="Tahoma"/>
            <a:cs typeface="Tahoma"/>
          </a:endParaRPr>
        </a:p>
        <a:p>
          <a:pPr algn="l" rtl="0">
            <a:defRPr sz="1000"/>
          </a:pPr>
          <a:r>
            <a:rPr lang="en-US" sz="800" b="1" i="0" u="none" strike="noStrike" baseline="0">
              <a:solidFill>
                <a:srgbClr val="000000"/>
              </a:solidFill>
              <a:latin typeface="Tahoma"/>
              <a:cs typeface="Tahoma"/>
            </a:rPr>
            <a:t>4) Training</a:t>
          </a:r>
          <a:endParaRPr lang="en-US" sz="800" b="0" i="0" u="none" strike="noStrike" baseline="0">
            <a:solidFill>
              <a:srgbClr val="000000"/>
            </a:solidFill>
            <a:latin typeface="Tahoma"/>
            <a:cs typeface="Tahoma"/>
          </a:endParaRPr>
        </a:p>
        <a:p>
          <a:pPr algn="l" rtl="0">
            <a:defRPr sz="1000"/>
          </a:pPr>
          <a:r>
            <a:rPr lang="en-US" sz="800" b="0" i="0" u="none" strike="noStrike" baseline="0">
              <a:solidFill>
                <a:srgbClr val="000000"/>
              </a:solidFill>
              <a:latin typeface="Tahoma"/>
              <a:cs typeface="Tahoma"/>
            </a:rPr>
            <a:t>     Most processes require the human factor; to help control the processes training should be implemented.  Training provides employees with the basic knowledge and confidence to perform specific tasks to eliminate or reduce costly mistakes.  A system should be established that ensures employees are trained on the tasks they are responsible for on an ongoing basis.</a:t>
          </a:r>
        </a:p>
        <a:p>
          <a:pPr algn="l" rtl="0">
            <a:defRPr sz="1000"/>
          </a:pPr>
          <a:endParaRPr lang="en-US" sz="800" b="0" i="0" u="none" strike="noStrike" baseline="0">
            <a:solidFill>
              <a:srgbClr val="000000"/>
            </a:solidFill>
            <a:latin typeface="Tahoma"/>
            <a:cs typeface="Tahoma"/>
          </a:endParaRPr>
        </a:p>
        <a:p>
          <a:pPr algn="l" rtl="0">
            <a:defRPr sz="1000"/>
          </a:pPr>
          <a:r>
            <a:rPr lang="en-US" sz="800" b="1" i="0" u="none" strike="noStrike" baseline="0">
              <a:solidFill>
                <a:srgbClr val="000000"/>
              </a:solidFill>
              <a:latin typeface="Tahoma"/>
              <a:cs typeface="Tahoma"/>
            </a:rPr>
            <a:t>5) Preventative Maintenance</a:t>
          </a:r>
          <a:endParaRPr lang="en-US" sz="800" b="0" i="0" u="none" strike="noStrike" baseline="0">
            <a:solidFill>
              <a:srgbClr val="000000"/>
            </a:solidFill>
            <a:latin typeface="Tahoma"/>
            <a:cs typeface="Tahoma"/>
          </a:endParaRPr>
        </a:p>
        <a:p>
          <a:pPr algn="l" rtl="0">
            <a:defRPr sz="1000"/>
          </a:pPr>
          <a:r>
            <a:rPr lang="en-US" sz="800" b="0" i="0" u="none" strike="noStrike" baseline="0">
              <a:solidFill>
                <a:srgbClr val="000000"/>
              </a:solidFill>
              <a:latin typeface="Tahoma"/>
              <a:cs typeface="Tahoma"/>
            </a:rPr>
            <a:t>     Manufacturing processes require equipment in order to produce products.  Maintaining this equipment is important as non-functioning equipment leads to costly downtime during production.  A preventative maintenance program should plan how often equipment needs to receive maintenance based on manufacturers recommendations or historical lessons learned. A Total Predictive Maintenance (TPM) plan takes the next step in preventing costly downtime by proactively identifying maintenance events and timing based on historical breakdown data.  </a:t>
          </a:r>
        </a:p>
        <a:p>
          <a:pPr algn="l" rtl="0">
            <a:defRPr sz="1000"/>
          </a:pPr>
          <a:endParaRPr lang="en-US" sz="800" b="0" i="0" u="none" strike="noStrike" baseline="0">
            <a:solidFill>
              <a:srgbClr val="000000"/>
            </a:solidFill>
            <a:latin typeface="Tahoma"/>
            <a:cs typeface="Tahoma"/>
          </a:endParaRPr>
        </a:p>
        <a:p>
          <a:pPr algn="l" rtl="0">
            <a:defRPr sz="1000"/>
          </a:pPr>
          <a:endParaRPr lang="en-US" sz="800" b="0" i="0" u="none" strike="noStrike" baseline="0">
            <a:solidFill>
              <a:srgbClr val="000000"/>
            </a:solidFill>
            <a:latin typeface="Tahoma"/>
            <a:cs typeface="Tahoma"/>
          </a:endParaRPr>
        </a:p>
        <a:p>
          <a:pPr algn="l" rtl="0">
            <a:defRPr sz="1000"/>
          </a:pPr>
          <a:r>
            <a:rPr lang="en-US" sz="900" b="1" i="0" u="sng" strike="noStrike" baseline="0">
              <a:solidFill>
                <a:srgbClr val="000000"/>
              </a:solidFill>
              <a:latin typeface="Tahoma"/>
              <a:cs typeface="Tahoma"/>
            </a:rPr>
            <a:t>4.0 -Materials</a:t>
          </a:r>
          <a:endParaRPr lang="en-US" sz="800" b="0" i="0" u="sng" strike="noStrike" baseline="0">
            <a:solidFill>
              <a:srgbClr val="000000"/>
            </a:solidFill>
            <a:latin typeface="Tahoma"/>
            <a:cs typeface="Tahoma"/>
          </a:endParaRPr>
        </a:p>
        <a:p>
          <a:pPr algn="l" rtl="0">
            <a:defRPr sz="1000"/>
          </a:pPr>
          <a:r>
            <a:rPr lang="en-US" sz="800" b="0" i="0" u="none" strike="noStrike" baseline="0">
              <a:solidFill>
                <a:srgbClr val="000000"/>
              </a:solidFill>
              <a:latin typeface="Tahoma"/>
              <a:cs typeface="Tahoma"/>
            </a:rPr>
            <a:t>     This section reviews activities related to Materials Planning, Management, and Control.</a:t>
          </a:r>
        </a:p>
        <a:p>
          <a:pPr algn="l" rtl="0">
            <a:defRPr sz="1000"/>
          </a:pPr>
          <a:endParaRPr lang="en-US" sz="800" b="0" i="0" u="none" strike="noStrike" baseline="0">
            <a:solidFill>
              <a:srgbClr val="000000"/>
            </a:solidFill>
            <a:latin typeface="Tahoma"/>
            <a:cs typeface="Tahoma"/>
          </a:endParaRPr>
        </a:p>
        <a:p>
          <a:pPr algn="l" rtl="0">
            <a:defRPr sz="1000"/>
          </a:pPr>
          <a:r>
            <a:rPr lang="en-US" sz="800" b="1" i="0" u="none" strike="noStrike" baseline="0">
              <a:solidFill>
                <a:srgbClr val="000000"/>
              </a:solidFill>
              <a:latin typeface="Tahoma"/>
              <a:cs typeface="Tahoma"/>
            </a:rPr>
            <a:t>1) Schedule &amp; Capacity Planning</a:t>
          </a:r>
          <a:endParaRPr lang="en-US" sz="800" b="0" i="0" u="none" strike="noStrike" baseline="0">
            <a:solidFill>
              <a:srgbClr val="000000"/>
            </a:solidFill>
            <a:latin typeface="Tahoma"/>
            <a:cs typeface="Tahoma"/>
          </a:endParaRPr>
        </a:p>
        <a:p>
          <a:pPr algn="l" rtl="0">
            <a:defRPr sz="1000"/>
          </a:pPr>
          <a:r>
            <a:rPr lang="en-US" sz="800" b="0" i="0" u="none" strike="noStrike" baseline="0">
              <a:solidFill>
                <a:srgbClr val="000000"/>
              </a:solidFill>
              <a:latin typeface="Tahoma"/>
              <a:cs typeface="Tahoma"/>
            </a:rPr>
            <a:t>     This system should be reviewed by management on a routine basis and provide for a working schedule that is understood by all required personnel.  Short term and Long term capacity planning are also important to ensure that inventories of component and finished products are available to support customer requirements.   </a:t>
          </a:r>
        </a:p>
        <a:p>
          <a:pPr algn="l" rtl="0">
            <a:defRPr sz="1000"/>
          </a:pPr>
          <a:endParaRPr lang="en-US" sz="800" b="0" i="0" u="none" strike="noStrike" baseline="0">
            <a:solidFill>
              <a:srgbClr val="000000"/>
            </a:solidFill>
            <a:latin typeface="Tahoma"/>
            <a:cs typeface="Tahoma"/>
          </a:endParaRPr>
        </a:p>
        <a:p>
          <a:pPr algn="l" rtl="0">
            <a:defRPr sz="1000"/>
          </a:pPr>
          <a:r>
            <a:rPr lang="en-US" sz="800" b="1" i="0" u="none" strike="noStrike" baseline="0">
              <a:solidFill>
                <a:srgbClr val="000000"/>
              </a:solidFill>
              <a:latin typeface="Tahoma"/>
              <a:cs typeface="Tahoma"/>
            </a:rPr>
            <a:t>2) Traceability and Lot Control</a:t>
          </a:r>
          <a:endParaRPr lang="en-US" sz="800" b="0" i="0" u="none" strike="noStrike" baseline="0">
            <a:solidFill>
              <a:srgbClr val="000000"/>
            </a:solidFill>
            <a:latin typeface="Tahoma"/>
            <a:cs typeface="Tahoma"/>
          </a:endParaRPr>
        </a:p>
        <a:p>
          <a:pPr algn="l" rtl="0">
            <a:defRPr sz="1000"/>
          </a:pPr>
          <a:r>
            <a:rPr lang="en-US" sz="800" b="0" i="0" u="none" strike="noStrike" baseline="0">
              <a:solidFill>
                <a:srgbClr val="000000"/>
              </a:solidFill>
              <a:latin typeface="Tahoma"/>
              <a:cs typeface="Tahoma"/>
            </a:rPr>
            <a:t>     Traceability and Lot Control ensures that sub-components in the finished product can be traced back to the original fabrication, processing, received material lots, and/or shipments.  Traceability is required on all safety related items.   Traceability is necessary to react to quality issues and contain the population of suspect material.  The level of traceability data is determined based on part criticality.  Traceability records of sub-component (externally supplied) and internal production shall be available according to Lear record retention duration.</a:t>
          </a:r>
        </a:p>
        <a:p>
          <a:pPr algn="l" rtl="0">
            <a:defRPr sz="1000"/>
          </a:pPr>
          <a:endParaRPr lang="en-US" sz="800" b="0" i="0" u="none" strike="noStrike" baseline="0">
            <a:solidFill>
              <a:srgbClr val="000000"/>
            </a:solidFill>
            <a:latin typeface="Tahoma"/>
            <a:cs typeface="Tahoma"/>
          </a:endParaRPr>
        </a:p>
        <a:p>
          <a:pPr algn="l" rtl="0">
            <a:defRPr sz="1000"/>
          </a:pPr>
          <a:r>
            <a:rPr lang="en-US" sz="800" b="1" i="0" u="none" strike="noStrike" baseline="0">
              <a:solidFill>
                <a:srgbClr val="000000"/>
              </a:solidFill>
              <a:latin typeface="Tahoma"/>
              <a:cs typeface="Tahoma"/>
            </a:rPr>
            <a:t>3) Labeling Practices</a:t>
          </a:r>
          <a:endParaRPr lang="en-US" sz="800" b="0" i="0" u="none" strike="noStrike" baseline="0">
            <a:solidFill>
              <a:srgbClr val="000000"/>
            </a:solidFill>
            <a:latin typeface="Tahoma"/>
            <a:cs typeface="Tahoma"/>
          </a:endParaRPr>
        </a:p>
        <a:p>
          <a:pPr algn="l" rtl="0">
            <a:defRPr sz="1000"/>
          </a:pPr>
          <a:r>
            <a:rPr lang="en-US" sz="800" b="0" i="0" u="none" strike="noStrike" baseline="0">
              <a:solidFill>
                <a:srgbClr val="000000"/>
              </a:solidFill>
              <a:latin typeface="Tahoma"/>
              <a:cs typeface="Tahoma"/>
            </a:rPr>
            <a:t>     The labeling system should be flexible enough to display specific content based on customer needs yet stringent enough to ensure product is not mis-labeled.  All customer complaints for mislabeling must have documented root cause &amp; permanent corrective actions.  A point of use labeling system for the manufacturing floor is an ideal way to limit errors on most processes.  All in-plant materials/containers should be properly labeled.</a:t>
          </a:r>
        </a:p>
        <a:p>
          <a:pPr algn="l" rtl="0">
            <a:defRPr sz="1000"/>
          </a:pPr>
          <a:endParaRPr lang="en-US" sz="800" b="0" i="0" u="none" strike="noStrike" baseline="0">
            <a:solidFill>
              <a:srgbClr val="000000"/>
            </a:solidFill>
            <a:latin typeface="Tahoma"/>
            <a:cs typeface="Tahoma"/>
          </a:endParaRPr>
        </a:p>
        <a:p>
          <a:pPr algn="l" rtl="0">
            <a:defRPr sz="1000"/>
          </a:pPr>
          <a:r>
            <a:rPr lang="en-US" sz="800" b="1" i="0" u="none" strike="noStrike" baseline="0">
              <a:solidFill>
                <a:srgbClr val="000000"/>
              </a:solidFill>
              <a:latin typeface="Tahoma"/>
              <a:cs typeface="Tahoma"/>
            </a:rPr>
            <a:t>4) Inventory Control</a:t>
          </a:r>
          <a:endParaRPr lang="en-US" sz="800" b="0" i="0" u="none" strike="noStrike" baseline="0">
            <a:solidFill>
              <a:srgbClr val="000000"/>
            </a:solidFill>
            <a:latin typeface="Tahoma"/>
            <a:cs typeface="Tahoma"/>
          </a:endParaRPr>
        </a:p>
        <a:p>
          <a:pPr algn="l" rtl="0">
            <a:defRPr sz="1000"/>
          </a:pPr>
          <a:r>
            <a:rPr lang="en-US" sz="800" b="0" i="0" u="none" strike="noStrike" baseline="0">
              <a:solidFill>
                <a:srgbClr val="000000"/>
              </a:solidFill>
              <a:latin typeface="Tahoma"/>
              <a:cs typeface="Tahoma"/>
            </a:rPr>
            <a:t>     Inventory control is vital to insure costs and manufacturing floor space is managed.  The inventory system should have methods to cycle count as well as ensure stock is used based on the need of the manufacturing process, such as the “First In, First Out” (FIFO) process.  Inventory areas should designate what material is stored in specific areas, as well as outgoing and incoming.  All materails should be properly identified.</a:t>
          </a:r>
        </a:p>
        <a:p>
          <a:pPr algn="l" rtl="0">
            <a:defRPr sz="1000"/>
          </a:pPr>
          <a:endParaRPr lang="en-US" sz="800" b="0" i="0" u="none" strike="noStrike" baseline="0">
            <a:solidFill>
              <a:srgbClr val="000000"/>
            </a:solidFill>
            <a:latin typeface="Tahoma"/>
            <a:cs typeface="Tahoma"/>
          </a:endParaRPr>
        </a:p>
        <a:p>
          <a:pPr algn="l" rtl="0">
            <a:defRPr sz="1000"/>
          </a:pPr>
          <a:endParaRPr lang="en-US" sz="800" b="0" i="0" u="none" strike="noStrike" baseline="0">
            <a:solidFill>
              <a:srgbClr val="000000"/>
            </a:solidFill>
            <a:latin typeface="Tahoma"/>
            <a:cs typeface="Tahoma"/>
          </a:endParaRPr>
        </a:p>
        <a:p>
          <a:pPr algn="l" rtl="0">
            <a:defRPr sz="1000"/>
          </a:pPr>
          <a:r>
            <a:rPr lang="en-US" sz="900" b="1" i="0" u="sng" strike="noStrike" baseline="0">
              <a:solidFill>
                <a:srgbClr val="000000"/>
              </a:solidFill>
              <a:latin typeface="Tahoma"/>
              <a:cs typeface="Tahoma"/>
            </a:rPr>
            <a:t>5.0 -Engineering</a:t>
          </a:r>
          <a:endParaRPr lang="en-US" sz="800" b="0" i="0" u="sng" strike="noStrike" baseline="0">
            <a:solidFill>
              <a:srgbClr val="000000"/>
            </a:solidFill>
            <a:latin typeface="Tahoma"/>
            <a:cs typeface="Tahoma"/>
          </a:endParaRPr>
        </a:p>
        <a:p>
          <a:pPr algn="l" rtl="0">
            <a:defRPr sz="1000"/>
          </a:pPr>
          <a:r>
            <a:rPr lang="en-US" sz="800" b="0" i="0" u="none" strike="noStrike" baseline="0">
              <a:solidFill>
                <a:srgbClr val="000000"/>
              </a:solidFill>
              <a:latin typeface="Tahoma"/>
              <a:cs typeface="Tahoma"/>
            </a:rPr>
            <a:t>     This system reviews other processes for proactive planning, analysis, and improvement.</a:t>
          </a:r>
        </a:p>
        <a:p>
          <a:pPr algn="l" rtl="0">
            <a:defRPr sz="1000"/>
          </a:pPr>
          <a:endParaRPr lang="en-US" sz="800" b="0" i="0" u="none" strike="noStrike" baseline="0">
            <a:solidFill>
              <a:srgbClr val="000000"/>
            </a:solidFill>
            <a:latin typeface="Tahoma"/>
            <a:cs typeface="Tahoma"/>
          </a:endParaRPr>
        </a:p>
        <a:p>
          <a:pPr algn="l" rtl="0">
            <a:defRPr sz="1000"/>
          </a:pPr>
          <a:r>
            <a:rPr lang="en-US" sz="800" b="1" i="0" u="none" strike="noStrike" baseline="0">
              <a:solidFill>
                <a:srgbClr val="000000"/>
              </a:solidFill>
              <a:latin typeface="Tahoma"/>
              <a:cs typeface="Tahoma"/>
            </a:rPr>
            <a:t>1) Process Planning</a:t>
          </a:r>
          <a:endParaRPr lang="en-US" sz="800" b="0" i="0" u="none" strike="noStrike" baseline="0">
            <a:solidFill>
              <a:srgbClr val="000000"/>
            </a:solidFill>
            <a:latin typeface="Tahoma"/>
            <a:cs typeface="Tahoma"/>
          </a:endParaRPr>
        </a:p>
        <a:p>
          <a:pPr algn="l" rtl="0">
            <a:defRPr sz="1000"/>
          </a:pPr>
          <a:r>
            <a:rPr lang="en-US" sz="800" b="0" i="0" u="none" strike="noStrike" baseline="0">
              <a:solidFill>
                <a:srgbClr val="000000"/>
              </a:solidFill>
              <a:latin typeface="Tahoma"/>
              <a:cs typeface="Tahoma"/>
            </a:rPr>
            <a:t>     Historically in the automotive industry the Process Failure Mode Effects Analysis (PFMEA), and Control Plan have been the staple in process planning and control.  This system provides a vehicle for transferring knowledge from similar processes to new ones and establishes a format to record lessons learned in order to control the process.  APQP process should be used for product and process development.</a:t>
          </a:r>
        </a:p>
        <a:p>
          <a:pPr algn="l" rtl="0">
            <a:defRPr sz="1000"/>
          </a:pPr>
          <a:endParaRPr lang="en-US" sz="800" b="0" i="0" u="none" strike="noStrike" baseline="0">
            <a:solidFill>
              <a:srgbClr val="000000"/>
            </a:solidFill>
            <a:latin typeface="Tahoma"/>
            <a:cs typeface="Tahoma"/>
          </a:endParaRPr>
        </a:p>
        <a:p>
          <a:pPr algn="l" rtl="0">
            <a:defRPr sz="1000"/>
          </a:pPr>
          <a:r>
            <a:rPr lang="en-US" sz="800" b="1" i="0" u="none" strike="noStrike" baseline="0">
              <a:solidFill>
                <a:srgbClr val="000000"/>
              </a:solidFill>
              <a:latin typeface="Tahoma"/>
              <a:cs typeface="Tahoma"/>
            </a:rPr>
            <a:t>2) Variation Reduction</a:t>
          </a:r>
          <a:endParaRPr lang="en-US" sz="800" b="0" i="0" u="none" strike="noStrike" baseline="0">
            <a:solidFill>
              <a:srgbClr val="000000"/>
            </a:solidFill>
            <a:latin typeface="Tahoma"/>
            <a:cs typeface="Tahoma"/>
          </a:endParaRPr>
        </a:p>
        <a:p>
          <a:pPr algn="l" rtl="0">
            <a:defRPr sz="1000"/>
          </a:pPr>
          <a:r>
            <a:rPr lang="en-US" sz="800" b="0" i="0" u="none" strike="noStrike" baseline="0">
              <a:solidFill>
                <a:srgbClr val="000000"/>
              </a:solidFill>
              <a:latin typeface="Tahoma"/>
              <a:cs typeface="Tahoma"/>
            </a:rPr>
            <a:t>     Variation reduction is important in improving processes by eliminating waste or defining new ways to control a process. It is important that a system be in place to collect data, analyze the data, and implement improvements.  Operators should be involved.</a:t>
          </a:r>
        </a:p>
        <a:p>
          <a:pPr algn="l" rtl="0">
            <a:defRPr sz="1000"/>
          </a:pPr>
          <a:endParaRPr lang="en-US" sz="800" b="0" i="0" u="none" strike="noStrike" baseline="0">
            <a:solidFill>
              <a:srgbClr val="000000"/>
            </a:solidFill>
            <a:latin typeface="Tahoma"/>
            <a:cs typeface="Tahoma"/>
          </a:endParaRPr>
        </a:p>
        <a:p>
          <a:pPr algn="l" rtl="0">
            <a:defRPr sz="1000"/>
          </a:pPr>
          <a:r>
            <a:rPr lang="en-US" sz="800" b="1" i="0" u="none" strike="noStrike" baseline="0">
              <a:solidFill>
                <a:srgbClr val="000000"/>
              </a:solidFill>
              <a:latin typeface="Tahoma"/>
              <a:cs typeface="Tahoma"/>
            </a:rPr>
            <a:t>3) Lean Manufacturing Systems</a:t>
          </a:r>
          <a:endParaRPr lang="en-US" sz="800" b="0" i="0" u="none" strike="noStrike" baseline="0">
            <a:solidFill>
              <a:srgbClr val="000000"/>
            </a:solidFill>
            <a:latin typeface="Tahoma"/>
            <a:cs typeface="Tahoma"/>
          </a:endParaRPr>
        </a:p>
        <a:p>
          <a:pPr algn="l" rtl="0">
            <a:defRPr sz="1000"/>
          </a:pPr>
          <a:r>
            <a:rPr lang="en-US" sz="800" b="0" i="0" u="none" strike="noStrike" baseline="0">
              <a:solidFill>
                <a:srgbClr val="000000"/>
              </a:solidFill>
              <a:latin typeface="Tahoma"/>
              <a:cs typeface="Tahoma"/>
            </a:rPr>
            <a:t>     This system is vital to remove excess wastes within the manufacturing process as well as aiding in the management of the process.  Although Lean Manufacturing is considered a Continuous Improvement tool, it is valuable enough to include as a separate requirement in the manufacturing management processes.  5-S is included here.</a:t>
          </a:r>
        </a:p>
        <a:p>
          <a:pPr algn="l" rtl="0">
            <a:defRPr sz="1000"/>
          </a:pPr>
          <a:endParaRPr lang="en-US" sz="800" b="0" i="0" u="none" strike="noStrike" baseline="0">
            <a:solidFill>
              <a:srgbClr val="000000"/>
            </a:solidFill>
            <a:latin typeface="Tahoma"/>
            <a:cs typeface="Tahom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00"/>
              </a:solidFill>
              <a:effectLst/>
              <a:uLnTx/>
              <a:uFillTx/>
              <a:latin typeface="Tahoma"/>
              <a:ea typeface="+mn-ea"/>
              <a:cs typeface="Tahoma"/>
            </a:rPr>
            <a:t>4) Measurement Capabilities</a:t>
          </a:r>
          <a:endParaRPr kumimoji="0" lang="en-US" sz="800" b="0" i="0" u="none" strike="noStrike" kern="0" cap="none" spc="0" normalizeH="0" baseline="0" noProof="0">
            <a:ln>
              <a:noFill/>
            </a:ln>
            <a:solidFill>
              <a:srgbClr val="000000"/>
            </a:solidFill>
            <a:effectLst/>
            <a:uLnTx/>
            <a:uFillTx/>
            <a:latin typeface="Tahoma"/>
            <a:ea typeface="+mn-ea"/>
            <a:cs typeface="Tahom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Tahoma"/>
              <a:ea typeface="+mn-ea"/>
              <a:cs typeface="Tahoma"/>
            </a:rPr>
            <a:t>     Supplier should have the capabilities to measure all required dimensions for parts produced.  Gauges must be controlled and certified.  Performance testing should be completed in an accredited laboratory.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800" b="0" i="0" u="none" strike="noStrike" kern="0" cap="none" spc="0" normalizeH="0" baseline="0" noProof="0">
            <a:ln>
              <a:noFill/>
            </a:ln>
            <a:solidFill>
              <a:srgbClr val="000000"/>
            </a:solidFill>
            <a:effectLst/>
            <a:uLnTx/>
            <a:uFillTx/>
            <a:latin typeface="Tahoma"/>
            <a:ea typeface="+mn-ea"/>
            <a:cs typeface="Tahom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00"/>
              </a:solidFill>
              <a:effectLst/>
              <a:uLnTx/>
              <a:uFillTx/>
              <a:latin typeface="Tahoma"/>
              <a:ea typeface="+mn-ea"/>
              <a:cs typeface="Tahoma"/>
            </a:rPr>
            <a:t>5) Product Integrity</a:t>
          </a:r>
          <a:endParaRPr kumimoji="0" lang="en-US" sz="800" b="0" i="0" u="none" strike="noStrike" kern="0" cap="none" spc="0" normalizeH="0" baseline="0" noProof="0">
            <a:ln>
              <a:noFill/>
            </a:ln>
            <a:solidFill>
              <a:srgbClr val="000000"/>
            </a:solidFill>
            <a:effectLst/>
            <a:uLnTx/>
            <a:uFillTx/>
            <a:latin typeface="Tahoma"/>
            <a:ea typeface="+mn-ea"/>
            <a:cs typeface="Tahom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Tahoma"/>
              <a:ea typeface="+mn-ea"/>
              <a:cs typeface="Tahoma"/>
            </a:rPr>
            <a:t>     Safety related product and process characteristics must be monitored appropriately to ensure part performance.</a:t>
          </a:r>
        </a:p>
        <a:p>
          <a:pPr algn="l" rtl="0">
            <a:defRPr sz="1000"/>
          </a:pPr>
          <a:endParaRPr lang="en-US" sz="800" b="0" i="0" u="none" strike="noStrike" baseline="0">
            <a:solidFill>
              <a:srgbClr val="000000"/>
            </a:solidFill>
            <a:latin typeface="Tahoma"/>
            <a:cs typeface="Tahoma"/>
          </a:endParaRPr>
        </a:p>
        <a:p>
          <a:pPr algn="l" rtl="0">
            <a:defRPr sz="1000"/>
          </a:pPr>
          <a:endParaRPr lang="en-US" sz="800" b="0" i="0" u="none" strike="noStrike" baseline="0">
            <a:solidFill>
              <a:srgbClr val="000000"/>
            </a:solidFill>
            <a:latin typeface="Tahoma"/>
            <a:cs typeface="Tahoma"/>
          </a:endParaRPr>
        </a:p>
        <a:p>
          <a:pPr algn="l" rtl="0">
            <a:defRPr sz="1000"/>
          </a:pPr>
          <a:r>
            <a:rPr lang="en-US" sz="900" b="1" i="0" u="sng" strike="noStrike" baseline="0">
              <a:solidFill>
                <a:srgbClr val="000000"/>
              </a:solidFill>
              <a:latin typeface="Tahoma"/>
              <a:cs typeface="Tahoma"/>
            </a:rPr>
            <a:t>'Auditor Notes' tab</a:t>
          </a:r>
        </a:p>
        <a:p>
          <a:pPr algn="l" rtl="0">
            <a:defRPr sz="1000"/>
          </a:pPr>
          <a:r>
            <a:rPr lang="en-US" sz="800" b="0" i="0" u="none" strike="noStrike" baseline="0">
              <a:solidFill>
                <a:srgbClr val="000000"/>
              </a:solidFill>
              <a:latin typeface="Tahoma"/>
              <a:cs typeface="Tahoma"/>
            </a:rPr>
            <a:t>This worksheet is to document specific observations and system descriptions for each section of the audit.  Generally, there should be some comments in each section of the 'Auditor Notes' tab.  Additionally, there is space for general or overall comments at the top of the sheet.  </a:t>
          </a:r>
        </a:p>
        <a:p>
          <a:pPr algn="l" rtl="0">
            <a:defRPr sz="1000"/>
          </a:pPr>
          <a:r>
            <a:rPr lang="en-US" sz="800" b="0" i="0" u="none" strike="noStrike" baseline="0">
              <a:solidFill>
                <a:srgbClr val="000000"/>
              </a:solidFill>
              <a:latin typeface="Tahoma"/>
              <a:cs typeface="Tahoma"/>
            </a:rPr>
            <a:t>Issues identified during the audit that need to be corrected can be typed in </a:t>
          </a:r>
          <a:r>
            <a:rPr lang="en-US" sz="800" b="1" i="0" u="none" strike="noStrike" baseline="0">
              <a:solidFill>
                <a:srgbClr val="000000"/>
              </a:solidFill>
              <a:latin typeface="Tahoma"/>
              <a:cs typeface="Tahoma"/>
            </a:rPr>
            <a:t>bold</a:t>
          </a:r>
          <a:r>
            <a:rPr lang="en-US" sz="800" b="0" i="0" u="none" strike="noStrike" baseline="0">
              <a:solidFill>
                <a:srgbClr val="000000"/>
              </a:solidFill>
              <a:latin typeface="Tahoma"/>
              <a:cs typeface="Tahoma"/>
            </a:rPr>
            <a:t> characters to highlight the mandatory corrections needed.</a:t>
          </a:r>
        </a:p>
        <a:p>
          <a:pPr algn="l" rtl="0">
            <a:defRPr sz="1000"/>
          </a:pPr>
          <a:endParaRPr lang="en-US" sz="800" b="0" i="0" u="none" strike="noStrike" baseline="0">
            <a:solidFill>
              <a:srgbClr val="000000"/>
            </a:solidFill>
            <a:latin typeface="Tahoma"/>
            <a:cs typeface="Tahom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1" i="0" u="sng" strike="noStrike" kern="0" cap="none" spc="0" normalizeH="0" baseline="0" noProof="0">
              <a:ln>
                <a:noFill/>
              </a:ln>
              <a:solidFill>
                <a:srgbClr val="000000"/>
              </a:solidFill>
              <a:effectLst/>
              <a:uLnTx/>
              <a:uFillTx/>
              <a:latin typeface="Tahoma"/>
              <a:ea typeface="+mn-ea"/>
              <a:cs typeface="Tahoma"/>
            </a:rPr>
            <a:t>'Corrective Actions' tab</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Tahoma"/>
              <a:ea typeface="+mn-ea"/>
              <a:cs typeface="Tahoma"/>
            </a:rPr>
            <a:t>This worksheet is to document action items to be completed by the supplier to improve compliance with the requirements of this audit.  A separate Open Issues List may be used upon Lear concurrence.  Mandatory improvement actions will be identified by Lear.  Suppliers should initiate actions to improve every score in the audit that is not rated as a 2 (good system in place).</a:t>
          </a:r>
          <a:endParaRPr lang="en-US" sz="800" b="0" i="0" u="none" strike="noStrike" baseline="0">
            <a:solidFill>
              <a:srgbClr val="000000"/>
            </a:solidFill>
            <a:latin typeface="Tahoma"/>
            <a:cs typeface="Tahoma"/>
          </a:endParaRPr>
        </a:p>
        <a:p>
          <a:pPr algn="l" rtl="0">
            <a:defRPr sz="1000"/>
          </a:pPr>
          <a:endParaRPr lang="en-US" sz="800" b="0" i="0" u="none" strike="noStrike" baseline="0">
            <a:solidFill>
              <a:srgbClr val="000000"/>
            </a:solidFill>
            <a:latin typeface="Tahoma"/>
            <a:cs typeface="Tahoma"/>
          </a:endParaRPr>
        </a:p>
        <a:p>
          <a:pPr algn="l" rtl="0">
            <a:defRPr sz="1000"/>
          </a:pPr>
          <a:endParaRPr lang="en-US" sz="800" b="0" i="0" u="none" strike="noStrike" baseline="0">
            <a:solidFill>
              <a:srgbClr val="000000"/>
            </a:solidFill>
            <a:latin typeface="Tahoma"/>
            <a:cs typeface="Tahoma"/>
          </a:endParaRPr>
        </a:p>
        <a:p>
          <a:pPr algn="l" rtl="0">
            <a:defRPr sz="1000"/>
          </a:pPr>
          <a:endParaRPr lang="en-US" sz="800" b="0" i="0" u="none" strike="noStrike" baseline="0">
            <a:solidFill>
              <a:srgbClr val="000000"/>
            </a:solidFill>
            <a:latin typeface="Tahoma"/>
            <a:cs typeface="Tahoma"/>
          </a:endParaRPr>
        </a:p>
      </xdr:txBody>
    </xdr:sp>
    <xdr:clientData/>
  </xdr:twoCellAnchor>
  <xdr:twoCellAnchor editAs="oneCell">
    <xdr:from>
      <xdr:col>1</xdr:col>
      <xdr:colOff>38100</xdr:colOff>
      <xdr:row>99</xdr:row>
      <xdr:rowOff>19050</xdr:rowOff>
    </xdr:from>
    <xdr:to>
      <xdr:col>58</xdr:col>
      <xdr:colOff>0</xdr:colOff>
      <xdr:row>103</xdr:row>
      <xdr:rowOff>28575</xdr:rowOff>
    </xdr:to>
    <xdr:sp macro="" textlink="">
      <xdr:nvSpPr>
        <xdr:cNvPr id="17465" name="Text Box 57">
          <a:extLst>
            <a:ext uri="{FF2B5EF4-FFF2-40B4-BE49-F238E27FC236}">
              <a16:creationId xmlns:a16="http://schemas.microsoft.com/office/drawing/2014/main" id="{00000000-0008-0000-0000-000039440000}"/>
            </a:ext>
          </a:extLst>
        </xdr:cNvPr>
        <xdr:cNvSpPr txBox="1">
          <a:spLocks noChangeArrowheads="1"/>
        </xdr:cNvSpPr>
      </xdr:nvSpPr>
      <xdr:spPr bwMode="auto">
        <a:xfrm>
          <a:off x="95250" y="12725400"/>
          <a:ext cx="6686550" cy="65722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800" b="1" i="0" u="none" strike="noStrike" baseline="0">
              <a:solidFill>
                <a:srgbClr val="000000"/>
              </a:solidFill>
              <a:latin typeface="Tahoma"/>
              <a:cs typeface="Tahoma"/>
            </a:rPr>
            <a:t>2) Contact Information</a:t>
          </a:r>
          <a:endParaRPr lang="en-US" sz="800" b="0" i="0" u="none" strike="noStrike" baseline="0">
            <a:solidFill>
              <a:srgbClr val="000000"/>
            </a:solidFill>
            <a:latin typeface="Tahoma"/>
            <a:cs typeface="Tahoma"/>
          </a:endParaRPr>
        </a:p>
        <a:p>
          <a:pPr algn="l" rtl="0">
            <a:defRPr sz="1000"/>
          </a:pPr>
          <a:r>
            <a:rPr lang="en-US" sz="800" b="0" i="0" u="none" strike="noStrike" baseline="0">
              <a:solidFill>
                <a:srgbClr val="000000"/>
              </a:solidFill>
              <a:latin typeface="Tahoma"/>
              <a:cs typeface="Tahoma"/>
            </a:rPr>
            <a:t>     a) Plant Manager: Enter the name of the Plant manager as well as their E-mail address and a phone number.</a:t>
          </a:r>
        </a:p>
        <a:p>
          <a:pPr algn="l" rtl="0">
            <a:defRPr sz="1000"/>
          </a:pPr>
          <a:r>
            <a:rPr lang="en-US" sz="800" b="0" i="0" u="none" strike="noStrike" baseline="0">
              <a:solidFill>
                <a:srgbClr val="000000"/>
              </a:solidFill>
              <a:latin typeface="Tahoma"/>
              <a:cs typeface="Tahoma"/>
            </a:rPr>
            <a:t>     b) Quality Manager: Enter the name of the Quality manager as well as their E-mail address and a phone number.</a:t>
          </a:r>
        </a:p>
        <a:p>
          <a:pPr algn="l" rtl="0">
            <a:defRPr sz="1000"/>
          </a:pPr>
          <a:r>
            <a:rPr lang="en-US" sz="800" b="0" i="0" u="none" strike="noStrike" baseline="0">
              <a:solidFill>
                <a:srgbClr val="000000"/>
              </a:solidFill>
              <a:latin typeface="Tahoma"/>
              <a:cs typeface="Tahoma"/>
            </a:rPr>
            <a:t>     c) After Hours: Enter the name of the After hours contact as well as their E-mail address and a phone number.</a:t>
          </a:r>
        </a:p>
        <a:p>
          <a:pPr algn="l" rtl="0">
            <a:defRPr sz="1000"/>
          </a:pPr>
          <a:endParaRPr lang="en-US" sz="800" b="0" i="0" u="none" strike="noStrike" baseline="0">
            <a:solidFill>
              <a:srgbClr val="000000"/>
            </a:solidFill>
            <a:latin typeface="Tahoma"/>
            <a:cs typeface="Tahoma"/>
          </a:endParaRPr>
        </a:p>
        <a:p>
          <a:pPr algn="l" rtl="0">
            <a:defRPr sz="1000"/>
          </a:pPr>
          <a:endParaRPr lang="en-US" sz="800" b="0" i="0" u="none" strike="noStrike" baseline="0">
            <a:solidFill>
              <a:srgbClr val="000000"/>
            </a:solidFill>
            <a:latin typeface="Tahoma"/>
            <a:cs typeface="Tahoma"/>
          </a:endParaRPr>
        </a:p>
      </xdr:txBody>
    </xdr:sp>
    <xdr:clientData/>
  </xdr:twoCellAnchor>
  <xdr:twoCellAnchor editAs="oneCell">
    <xdr:from>
      <xdr:col>1</xdr:col>
      <xdr:colOff>38100</xdr:colOff>
      <xdr:row>109</xdr:row>
      <xdr:rowOff>85725</xdr:rowOff>
    </xdr:from>
    <xdr:to>
      <xdr:col>58</xdr:col>
      <xdr:colOff>0</xdr:colOff>
      <xdr:row>120</xdr:row>
      <xdr:rowOff>142875</xdr:rowOff>
    </xdr:to>
    <xdr:sp macro="" textlink="">
      <xdr:nvSpPr>
        <xdr:cNvPr id="17466" name="Text Box 58">
          <a:extLst>
            <a:ext uri="{FF2B5EF4-FFF2-40B4-BE49-F238E27FC236}">
              <a16:creationId xmlns:a16="http://schemas.microsoft.com/office/drawing/2014/main" id="{00000000-0008-0000-0000-00003A440000}"/>
            </a:ext>
          </a:extLst>
        </xdr:cNvPr>
        <xdr:cNvSpPr txBox="1">
          <a:spLocks noChangeArrowheads="1"/>
        </xdr:cNvSpPr>
      </xdr:nvSpPr>
      <xdr:spPr bwMode="auto">
        <a:xfrm>
          <a:off x="95250" y="14411325"/>
          <a:ext cx="6686550" cy="183832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800" b="1" i="0" u="none" strike="noStrike" baseline="0">
              <a:solidFill>
                <a:srgbClr val="000000"/>
              </a:solidFill>
              <a:latin typeface="Tahoma"/>
              <a:cs typeface="Tahoma"/>
            </a:rPr>
            <a:t>3) Plant Information</a:t>
          </a:r>
        </a:p>
        <a:p>
          <a:pPr algn="l" rtl="0">
            <a:defRPr sz="1000"/>
          </a:pPr>
          <a:r>
            <a:rPr lang="en-US" sz="800" b="1" i="0" u="none" strike="noStrike" baseline="0">
              <a:solidFill>
                <a:srgbClr val="000000"/>
              </a:solidFill>
              <a:latin typeface="Tahoma"/>
              <a:cs typeface="Tahoma"/>
            </a:rPr>
            <a:t>    </a:t>
          </a:r>
          <a:r>
            <a:rPr lang="en-US" sz="800" b="0" i="0" u="none" strike="noStrike" baseline="0">
              <a:solidFill>
                <a:srgbClr val="000000"/>
              </a:solidFill>
              <a:latin typeface="Tahoma"/>
              <a:cs typeface="Tahoma"/>
            </a:rPr>
            <a:t> a) Total Annual Sales: Enter in the total annual sales the facility has done in the previous year in USD.</a:t>
          </a:r>
        </a:p>
        <a:p>
          <a:pPr algn="l" rtl="0">
            <a:defRPr sz="1000"/>
          </a:pPr>
          <a:r>
            <a:rPr lang="en-US" sz="800" b="0" i="0" u="none" strike="noStrike" baseline="0">
              <a:solidFill>
                <a:srgbClr val="000000"/>
              </a:solidFill>
              <a:latin typeface="Tahoma"/>
              <a:cs typeface="Tahoma"/>
            </a:rPr>
            <a:t>     b) Automotive Annual Sales: Enter in the total annual sales the facility has done for automotive in the previous year in USD.</a:t>
          </a:r>
        </a:p>
        <a:p>
          <a:pPr algn="l" rtl="0">
            <a:defRPr sz="1000"/>
          </a:pPr>
          <a:r>
            <a:rPr lang="en-US" sz="800" b="0" i="0" u="none" strike="noStrike" baseline="0">
              <a:solidFill>
                <a:srgbClr val="000000"/>
              </a:solidFill>
              <a:latin typeface="Tahoma"/>
              <a:cs typeface="Tahoma"/>
            </a:rPr>
            <a:t>     c) % of Business W/Lear: Based on the annual sales in the previous year to Lear Corporation determine what percent of overall business is done with Lear Corporation. Example; (Annual Sales with Lear divided by Total Annual Sales.)</a:t>
          </a:r>
        </a:p>
        <a:p>
          <a:pPr algn="l" rtl="0">
            <a:defRPr sz="1000"/>
          </a:pPr>
          <a:r>
            <a:rPr lang="en-US" sz="800" b="0" i="0" u="none" strike="noStrike" baseline="0">
              <a:solidFill>
                <a:srgbClr val="000000"/>
              </a:solidFill>
              <a:latin typeface="Tahoma"/>
              <a:cs typeface="Tahoma"/>
            </a:rPr>
            <a:t>     d) Union Affiliation: Enter the name of the union employees are affiliated with or place “none” if no affiliation exists.</a:t>
          </a:r>
        </a:p>
        <a:p>
          <a:pPr algn="l" rtl="0">
            <a:defRPr sz="1000"/>
          </a:pPr>
          <a:r>
            <a:rPr lang="en-US" sz="800" b="0" i="0" u="none" strike="noStrike" baseline="0">
              <a:solidFill>
                <a:srgbClr val="000000"/>
              </a:solidFill>
              <a:latin typeface="Tahoma"/>
              <a:cs typeface="Tahoma"/>
            </a:rPr>
            <a:t>     e) Contract Expiration Date: Enter the date the union contract expires.</a:t>
          </a:r>
        </a:p>
        <a:p>
          <a:pPr algn="l" rtl="0">
            <a:defRPr sz="1000"/>
          </a:pPr>
          <a:r>
            <a:rPr lang="en-US" sz="800" b="0" i="0" u="none" strike="noStrike" baseline="0">
              <a:solidFill>
                <a:srgbClr val="000000"/>
              </a:solidFill>
              <a:latin typeface="Tahoma"/>
              <a:cs typeface="Tahoma"/>
            </a:rPr>
            <a:t>     f) Union Employees: Provide the total number of employees associated with the previously mentioned Union.</a:t>
          </a:r>
        </a:p>
        <a:p>
          <a:pPr algn="l" rtl="0">
            <a:defRPr sz="1000"/>
          </a:pPr>
          <a:r>
            <a:rPr lang="en-US" sz="800" b="0" i="0" u="none" strike="noStrike" baseline="0">
              <a:solidFill>
                <a:srgbClr val="000000"/>
              </a:solidFill>
              <a:latin typeface="Tahoma"/>
              <a:cs typeface="Tahoma"/>
            </a:rPr>
            <a:t>     g) Plant Size (sq. ft.): Supply the facilities size by the total square foot (or note in square meters).</a:t>
          </a:r>
        </a:p>
        <a:p>
          <a:pPr algn="l" rtl="0">
            <a:defRPr sz="1000"/>
          </a:pPr>
          <a:r>
            <a:rPr lang="en-US" sz="800" b="0" i="0" u="none" strike="noStrike" baseline="0">
              <a:solidFill>
                <a:srgbClr val="000000"/>
              </a:solidFill>
              <a:latin typeface="Tahoma"/>
              <a:cs typeface="Tahoma"/>
            </a:rPr>
            <a:t>     h) Plant Capacity Utilized: Based on overall average equipment operating time divided by total available operating time for equipment.</a:t>
          </a:r>
        </a:p>
        <a:p>
          <a:pPr algn="l" rtl="0">
            <a:defRPr sz="1000"/>
          </a:pPr>
          <a:r>
            <a:rPr lang="en-US" sz="800" b="0" i="0" u="none" strike="noStrike" baseline="0">
              <a:solidFill>
                <a:srgbClr val="000000"/>
              </a:solidFill>
              <a:latin typeface="Tahoma"/>
              <a:cs typeface="Tahoma"/>
            </a:rPr>
            <a:t>     i) Lear Plant’s Supplied: Provide the names of the Lear plants the supplier CURRENTLY ships product(s).</a:t>
          </a:r>
        </a:p>
        <a:p>
          <a:pPr algn="l" rtl="0">
            <a:defRPr sz="1000"/>
          </a:pPr>
          <a:r>
            <a:rPr lang="en-US" sz="800" b="0" i="0" u="none" strike="noStrike" baseline="0">
              <a:solidFill>
                <a:srgbClr val="000000"/>
              </a:solidFill>
              <a:latin typeface="Tahoma"/>
              <a:cs typeface="Tahoma"/>
            </a:rPr>
            <a:t>     j) No. of Automotive Customers: Enter the number of automotive industry customers this location provides product(s) or services.</a:t>
          </a:r>
        </a:p>
        <a:p>
          <a:pPr algn="l" rtl="0">
            <a:defRPr sz="1000"/>
          </a:pPr>
          <a:r>
            <a:rPr lang="en-US" sz="800" b="0" i="0" u="none" strike="noStrike" baseline="0">
              <a:solidFill>
                <a:srgbClr val="000000"/>
              </a:solidFill>
              <a:latin typeface="Tahoma"/>
              <a:cs typeface="Tahoma"/>
            </a:rPr>
            <a:t>     k) Services Provided: List of services/products this facility provides (e.g., Stampings, Welding, Plastic Injection, Electrical, assembly, etc.).</a:t>
          </a:r>
        </a:p>
        <a:p>
          <a:pPr algn="l" rtl="0">
            <a:defRPr sz="1000"/>
          </a:pPr>
          <a:endParaRPr lang="en-US" sz="800" b="1" i="0" u="none" strike="noStrike" baseline="0">
            <a:solidFill>
              <a:srgbClr val="000000"/>
            </a:solidFill>
            <a:latin typeface="Tahoma"/>
            <a:cs typeface="Tahoma"/>
          </a:endParaRPr>
        </a:p>
        <a:p>
          <a:pPr algn="l" rtl="0">
            <a:defRPr sz="1000"/>
          </a:pPr>
          <a:endParaRPr lang="en-US" sz="800" b="1" i="0" u="none" strike="noStrike" baseline="0">
            <a:solidFill>
              <a:srgbClr val="000000"/>
            </a:solidFill>
            <a:latin typeface="Tahoma"/>
            <a:cs typeface="Tahoma"/>
          </a:endParaRPr>
        </a:p>
      </xdr:txBody>
    </xdr:sp>
    <xdr:clientData/>
  </xdr:twoCellAnchor>
  <xdr:twoCellAnchor editAs="oneCell">
    <xdr:from>
      <xdr:col>1</xdr:col>
      <xdr:colOff>38100</xdr:colOff>
      <xdr:row>131</xdr:row>
      <xdr:rowOff>38100</xdr:rowOff>
    </xdr:from>
    <xdr:to>
      <xdr:col>58</xdr:col>
      <xdr:colOff>0</xdr:colOff>
      <xdr:row>136</xdr:row>
      <xdr:rowOff>104775</xdr:rowOff>
    </xdr:to>
    <xdr:sp macro="" textlink="">
      <xdr:nvSpPr>
        <xdr:cNvPr id="17467" name="Text Box 59">
          <a:extLst>
            <a:ext uri="{FF2B5EF4-FFF2-40B4-BE49-F238E27FC236}">
              <a16:creationId xmlns:a16="http://schemas.microsoft.com/office/drawing/2014/main" id="{00000000-0008-0000-0000-00003B440000}"/>
            </a:ext>
          </a:extLst>
        </xdr:cNvPr>
        <xdr:cNvSpPr txBox="1">
          <a:spLocks noChangeArrowheads="1"/>
        </xdr:cNvSpPr>
      </xdr:nvSpPr>
      <xdr:spPr bwMode="auto">
        <a:xfrm>
          <a:off x="95250" y="17926050"/>
          <a:ext cx="6686550" cy="8763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800" b="1" i="0" u="none" strike="noStrike" baseline="0">
              <a:solidFill>
                <a:srgbClr val="000000"/>
              </a:solidFill>
              <a:latin typeface="Tahoma"/>
              <a:cs typeface="Tahoma"/>
            </a:rPr>
            <a:t>4) Certificate Information</a:t>
          </a:r>
        </a:p>
        <a:p>
          <a:pPr algn="l" rtl="0">
            <a:defRPr sz="1000"/>
          </a:pPr>
          <a:r>
            <a:rPr lang="en-US" sz="800" b="1" i="0" u="none" strike="noStrike" baseline="0">
              <a:solidFill>
                <a:srgbClr val="000000"/>
              </a:solidFill>
              <a:latin typeface="Tahoma"/>
              <a:cs typeface="Tahoma"/>
            </a:rPr>
            <a:t> </a:t>
          </a:r>
          <a:r>
            <a:rPr lang="en-US" sz="800" b="0" i="0" u="none" strike="noStrike" baseline="0">
              <a:solidFill>
                <a:srgbClr val="000000"/>
              </a:solidFill>
              <a:latin typeface="Tahoma"/>
              <a:cs typeface="Tahoma"/>
            </a:rPr>
            <a:t>    a) Check the Certificates of Registration the supplier has obtained: Place an “X” in each appropriate box.</a:t>
          </a:r>
        </a:p>
        <a:p>
          <a:pPr algn="l" rtl="0">
            <a:defRPr sz="1000"/>
          </a:pPr>
          <a:r>
            <a:rPr lang="en-US" sz="800" b="0" i="0" u="none" strike="noStrike" baseline="0">
              <a:solidFill>
                <a:srgbClr val="000000"/>
              </a:solidFill>
              <a:latin typeface="Tahoma"/>
              <a:cs typeface="Tahoma"/>
            </a:rPr>
            <a:t>          1. Primary Certificates: IATF-16949, ISO 9001, ISO 14001, and VDA 6.3.</a:t>
          </a:r>
        </a:p>
        <a:p>
          <a:pPr algn="l" rtl="0">
            <a:defRPr sz="1000"/>
          </a:pPr>
          <a:r>
            <a:rPr lang="en-US" sz="800" b="0" i="0" u="none" strike="noStrike" baseline="0">
              <a:solidFill>
                <a:srgbClr val="000000"/>
              </a:solidFill>
              <a:latin typeface="Tahoma"/>
              <a:cs typeface="Tahoma"/>
            </a:rPr>
            <a:t>          2. Diversity Certificates: Minority Business Entrepreneur (MBE), Women Business Entrepreneur (WBE), or Canadian Aboriginal Minority Supplier Council (CAMSC).</a:t>
          </a:r>
        </a:p>
        <a:p>
          <a:pPr algn="l" rtl="0">
            <a:defRPr sz="1000"/>
          </a:pPr>
          <a:r>
            <a:rPr lang="en-US" sz="800" b="0" i="0" u="none" strike="noStrike" baseline="0">
              <a:solidFill>
                <a:srgbClr val="000000"/>
              </a:solidFill>
              <a:latin typeface="Tahoma"/>
              <a:cs typeface="Tahoma"/>
            </a:rPr>
            <a:t>          3. International Certificates: Export Credit or Customs-Trade Partnership Against Terrorism (C-TPAT)</a:t>
          </a:r>
        </a:p>
      </xdr:txBody>
    </xdr:sp>
    <xdr:clientData/>
  </xdr:twoCellAnchor>
  <xdr:twoCellAnchor editAs="oneCell">
    <xdr:from>
      <xdr:col>1</xdr:col>
      <xdr:colOff>38100</xdr:colOff>
      <xdr:row>144</xdr:row>
      <xdr:rowOff>95250</xdr:rowOff>
    </xdr:from>
    <xdr:to>
      <xdr:col>58</xdr:col>
      <xdr:colOff>0</xdr:colOff>
      <xdr:row>149</xdr:row>
      <xdr:rowOff>47625</xdr:rowOff>
    </xdr:to>
    <xdr:sp macro="" textlink="">
      <xdr:nvSpPr>
        <xdr:cNvPr id="17468" name="Text Box 60">
          <a:extLst>
            <a:ext uri="{FF2B5EF4-FFF2-40B4-BE49-F238E27FC236}">
              <a16:creationId xmlns:a16="http://schemas.microsoft.com/office/drawing/2014/main" id="{00000000-0008-0000-0000-00003C440000}"/>
            </a:ext>
          </a:extLst>
        </xdr:cNvPr>
        <xdr:cNvSpPr txBox="1">
          <a:spLocks noChangeArrowheads="1"/>
        </xdr:cNvSpPr>
      </xdr:nvSpPr>
      <xdr:spPr bwMode="auto">
        <a:xfrm>
          <a:off x="95250" y="20574000"/>
          <a:ext cx="6686550" cy="762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800" b="1" i="0" u="none" strike="noStrike" baseline="0">
              <a:solidFill>
                <a:srgbClr val="000000"/>
              </a:solidFill>
              <a:latin typeface="Tahoma"/>
              <a:cs typeface="Tahoma"/>
            </a:rPr>
            <a:t>5) Audit Summary</a:t>
          </a:r>
        </a:p>
        <a:p>
          <a:pPr algn="l" rtl="0">
            <a:defRPr sz="1000"/>
          </a:pPr>
          <a:r>
            <a:rPr lang="en-US" sz="800" b="0" i="0" u="none" strike="noStrike" baseline="0">
              <a:solidFill>
                <a:srgbClr val="000000"/>
              </a:solidFill>
              <a:latin typeface="Tahoma"/>
              <a:cs typeface="Tahoma"/>
            </a:rPr>
            <a:t>     a) Section: This area relates to the sections found on the worksheet tabs as well as the general areas of management typically found in a manufacturing facility. Each section contains related subsections and questions that should be answered under the specific subsection.</a:t>
          </a:r>
        </a:p>
        <a:p>
          <a:pPr algn="l" rtl="0">
            <a:defRPr sz="1000"/>
          </a:pPr>
          <a:r>
            <a:rPr lang="en-US" sz="800" b="0" i="0" u="none" strike="noStrike" baseline="0">
              <a:solidFill>
                <a:srgbClr val="000000"/>
              </a:solidFill>
              <a:latin typeface="Tahoma"/>
              <a:cs typeface="Tahoma"/>
            </a:rPr>
            <a:t>     b) Score:  Areas that appear green under the Percent column are considered “Low Risk”; Yellow areas represent sections of “At Risk” in the facility, and Red areas emphasis “High Risk” section.</a:t>
          </a:r>
        </a:p>
      </xdr:txBody>
    </xdr:sp>
    <xdr:clientData/>
  </xdr:twoCellAnchor>
  <xdr:twoCellAnchor editAs="oneCell">
    <xdr:from>
      <xdr:col>1</xdr:col>
      <xdr:colOff>38100</xdr:colOff>
      <xdr:row>158</xdr:row>
      <xdr:rowOff>38100</xdr:rowOff>
    </xdr:from>
    <xdr:to>
      <xdr:col>58</xdr:col>
      <xdr:colOff>0</xdr:colOff>
      <xdr:row>171</xdr:row>
      <xdr:rowOff>152400</xdr:rowOff>
    </xdr:to>
    <xdr:sp macro="" textlink="">
      <xdr:nvSpPr>
        <xdr:cNvPr id="17469" name="Text Box 61">
          <a:extLst>
            <a:ext uri="{FF2B5EF4-FFF2-40B4-BE49-F238E27FC236}">
              <a16:creationId xmlns:a16="http://schemas.microsoft.com/office/drawing/2014/main" id="{00000000-0008-0000-0000-00003D440000}"/>
            </a:ext>
          </a:extLst>
        </xdr:cNvPr>
        <xdr:cNvSpPr txBox="1">
          <a:spLocks noChangeArrowheads="1"/>
        </xdr:cNvSpPr>
      </xdr:nvSpPr>
      <xdr:spPr bwMode="auto">
        <a:xfrm>
          <a:off x="95250" y="22783800"/>
          <a:ext cx="6686550" cy="221932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800" b="1" i="0" u="none" strike="noStrike" baseline="0">
              <a:solidFill>
                <a:srgbClr val="000000"/>
              </a:solidFill>
              <a:latin typeface="Tahoma"/>
              <a:cs typeface="Tahoma"/>
            </a:rPr>
            <a:t>6) Audit Information</a:t>
          </a:r>
        </a:p>
        <a:p>
          <a:pPr algn="l" rtl="0">
            <a:defRPr sz="1000"/>
          </a:pPr>
          <a:r>
            <a:rPr lang="en-US" sz="800" b="0" i="0" u="none" strike="noStrike" baseline="0">
              <a:solidFill>
                <a:srgbClr val="000000"/>
              </a:solidFill>
              <a:latin typeface="Tahoma"/>
              <a:cs typeface="Tahoma"/>
            </a:rPr>
            <a:t>     a) Last Audit:   </a:t>
          </a:r>
        </a:p>
        <a:p>
          <a:pPr algn="l" rtl="0">
            <a:defRPr sz="1000"/>
          </a:pPr>
          <a:r>
            <a:rPr lang="en-US" sz="800" b="0" i="0" u="none" strike="noStrike" baseline="0">
              <a:solidFill>
                <a:srgbClr val="000000"/>
              </a:solidFill>
              <a:latin typeface="Tahoma"/>
              <a:cs typeface="Tahoma"/>
            </a:rPr>
            <a:t>          1. Type of Audit Check Boxes: Place an “X” in the appropriate box. Should the choice be “Other” please explain what type of audit was       done in the space provided.   </a:t>
          </a:r>
        </a:p>
        <a:p>
          <a:pPr algn="l" rtl="0">
            <a:defRPr sz="1000"/>
          </a:pPr>
          <a:r>
            <a:rPr lang="en-US" sz="800" b="0" i="0" u="none" strike="noStrike" baseline="0">
              <a:solidFill>
                <a:srgbClr val="000000"/>
              </a:solidFill>
              <a:latin typeface="Tahoma"/>
              <a:cs typeface="Tahoma"/>
            </a:rPr>
            <a:t>          2. Auditor: Enter the name of the Lear Employee who conducted the last audit.</a:t>
          </a:r>
        </a:p>
        <a:p>
          <a:pPr algn="l" rtl="0">
            <a:defRPr sz="1000"/>
          </a:pPr>
          <a:r>
            <a:rPr lang="en-US" sz="800" b="0" i="0" u="none" strike="noStrike" baseline="0">
              <a:solidFill>
                <a:srgbClr val="000000"/>
              </a:solidFill>
              <a:latin typeface="Tahoma"/>
              <a:cs typeface="Tahoma"/>
            </a:rPr>
            <a:t>          3. Audit Date: Provide the date of the last audit.</a:t>
          </a:r>
        </a:p>
        <a:p>
          <a:pPr algn="l" rtl="0">
            <a:defRPr sz="1000"/>
          </a:pPr>
          <a:r>
            <a:rPr lang="en-US" sz="800" b="0" i="0" u="none" strike="noStrike" baseline="0">
              <a:solidFill>
                <a:srgbClr val="000000"/>
              </a:solidFill>
              <a:latin typeface="Tahoma"/>
              <a:cs typeface="Tahoma"/>
            </a:rPr>
            <a:t>          4. GAMS #: Enter the Global Audit Management System request number.</a:t>
          </a:r>
        </a:p>
        <a:p>
          <a:pPr algn="l" rtl="0">
            <a:defRPr sz="1000"/>
          </a:pPr>
          <a:r>
            <a:rPr lang="en-US" sz="800" b="0" i="0" u="none" strike="noStrike" baseline="0">
              <a:solidFill>
                <a:srgbClr val="000000"/>
              </a:solidFill>
              <a:latin typeface="Tahoma"/>
              <a:cs typeface="Tahoma"/>
            </a:rPr>
            <a:t>          5. Rating: This field should identify; Green, Yellow, or Red based on the result of the last audit.  </a:t>
          </a:r>
        </a:p>
        <a:p>
          <a:pPr algn="l" rtl="0">
            <a:defRPr sz="1000"/>
          </a:pPr>
          <a:r>
            <a:rPr lang="en-US" sz="800" b="0" i="0" u="none" strike="noStrike" baseline="0">
              <a:solidFill>
                <a:srgbClr val="000000"/>
              </a:solidFill>
              <a:latin typeface="Tahoma"/>
              <a:cs typeface="Tahoma"/>
            </a:rPr>
            <a:t>          6. Percentage: Enter the Percentage scored by the supplier on the supplier’s last audit.   </a:t>
          </a:r>
        </a:p>
        <a:p>
          <a:pPr algn="l" rtl="0">
            <a:defRPr sz="1000"/>
          </a:pPr>
          <a:r>
            <a:rPr lang="en-US" sz="800" b="0" i="0" u="none" strike="noStrike" baseline="0">
              <a:solidFill>
                <a:srgbClr val="000000"/>
              </a:solidFill>
              <a:latin typeface="Tahoma"/>
              <a:cs typeface="Tahoma"/>
            </a:rPr>
            <a:t>     b) Current Audit:</a:t>
          </a:r>
        </a:p>
        <a:p>
          <a:pPr algn="l" rtl="0">
            <a:defRPr sz="1000"/>
          </a:pPr>
          <a:r>
            <a:rPr lang="en-US" sz="800" b="0" i="0" u="none" strike="noStrike" baseline="0">
              <a:solidFill>
                <a:srgbClr val="000000"/>
              </a:solidFill>
              <a:latin typeface="Tahoma"/>
              <a:cs typeface="Tahoma"/>
            </a:rPr>
            <a:t>          1. Type of Audit Check Boxes: The type of audit will automatically populate based on the selection at the top of this 'Introduction' tab.  If audit type "Other" is selected; explain the type of audit to be performed in the space provided.   </a:t>
          </a:r>
        </a:p>
        <a:p>
          <a:pPr algn="l" rtl="0">
            <a:defRPr sz="1000"/>
          </a:pPr>
          <a:r>
            <a:rPr lang="en-US" sz="800" b="0" i="0" u="none" strike="noStrike" baseline="0">
              <a:solidFill>
                <a:srgbClr val="000000"/>
              </a:solidFill>
              <a:latin typeface="Tahoma"/>
              <a:cs typeface="Tahoma"/>
            </a:rPr>
            <a:t>          2. Auditor Signature: The name of the auditor should be typed here on an electronic version of the audit or signed on the copy provided to the supplier. An E-mail address and Phone number should also be provided for the by the Auditor. </a:t>
          </a:r>
        </a:p>
        <a:p>
          <a:pPr algn="l" rtl="0">
            <a:defRPr sz="1000"/>
          </a:pPr>
          <a:r>
            <a:rPr lang="en-US" sz="800" b="0" i="0" u="none" strike="noStrike" baseline="0">
              <a:solidFill>
                <a:srgbClr val="000000"/>
              </a:solidFill>
              <a:latin typeface="Tahoma"/>
              <a:cs typeface="Tahoma"/>
            </a:rPr>
            <a:t>          3. Supplier Representative Signature: The name of the supplier’s representative should be typed here on an electronic version of the audit or signed on the copy provided to the customer.  An E-mail address and Phone number should also be provided for the by the representative.</a:t>
          </a:r>
        </a:p>
      </xdr:txBody>
    </xdr:sp>
    <xdr:clientData/>
  </xdr:twoCellAnchor>
  <xdr:twoCellAnchor editAs="oneCell">
    <xdr:from>
      <xdr:col>1</xdr:col>
      <xdr:colOff>38100</xdr:colOff>
      <xdr:row>183</xdr:row>
      <xdr:rowOff>123825</xdr:rowOff>
    </xdr:from>
    <xdr:to>
      <xdr:col>58</xdr:col>
      <xdr:colOff>0</xdr:colOff>
      <xdr:row>187</xdr:row>
      <xdr:rowOff>104775</xdr:rowOff>
    </xdr:to>
    <xdr:sp macro="" textlink="">
      <xdr:nvSpPr>
        <xdr:cNvPr id="17470" name="Text Box 62">
          <a:extLst>
            <a:ext uri="{FF2B5EF4-FFF2-40B4-BE49-F238E27FC236}">
              <a16:creationId xmlns:a16="http://schemas.microsoft.com/office/drawing/2014/main" id="{00000000-0008-0000-0000-00003E440000}"/>
            </a:ext>
          </a:extLst>
        </xdr:cNvPr>
        <xdr:cNvSpPr txBox="1">
          <a:spLocks noChangeArrowheads="1"/>
        </xdr:cNvSpPr>
      </xdr:nvSpPr>
      <xdr:spPr bwMode="auto">
        <a:xfrm>
          <a:off x="95250" y="26917650"/>
          <a:ext cx="6686550" cy="6286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800" b="1" i="0" u="none" strike="noStrike" baseline="0">
              <a:solidFill>
                <a:srgbClr val="000000"/>
              </a:solidFill>
              <a:latin typeface="Tahoma"/>
              <a:cs typeface="Tahoma"/>
            </a:rPr>
            <a:t>7) Corrective Actions</a:t>
          </a:r>
        </a:p>
        <a:p>
          <a:pPr algn="l" rtl="0">
            <a:defRPr sz="1000"/>
          </a:pPr>
          <a:r>
            <a:rPr lang="en-US" sz="800" b="1" i="0" u="none" strike="noStrike" baseline="0">
              <a:solidFill>
                <a:srgbClr val="000000"/>
              </a:solidFill>
              <a:latin typeface="Tahoma"/>
              <a:cs typeface="Tahoma"/>
            </a:rPr>
            <a:t> </a:t>
          </a:r>
          <a:r>
            <a:rPr lang="en-US" sz="800" b="0" i="0" u="none" strike="noStrike" baseline="0">
              <a:solidFill>
                <a:srgbClr val="000000"/>
              </a:solidFill>
              <a:latin typeface="Tahoma"/>
              <a:cs typeface="Tahoma"/>
            </a:rPr>
            <a:t>    a) Corrective Actions Required: This area will automatically populate based on the ratings in each audit section. </a:t>
          </a:r>
        </a:p>
        <a:p>
          <a:pPr algn="l" rtl="0">
            <a:defRPr sz="1000"/>
          </a:pPr>
          <a:r>
            <a:rPr lang="en-US" sz="800" b="0" i="0" u="none" strike="noStrike" baseline="0">
              <a:solidFill>
                <a:srgbClr val="000000"/>
              </a:solidFill>
              <a:latin typeface="Tahoma"/>
              <a:cs typeface="Tahoma"/>
            </a:rPr>
            <a:t>     b) Date Corrective Actions are to be completed: Corrective action date is automatically populated.  Duration is based on the audit date and the durations in the 'Corrective Actions' tab cell H4&amp;5.  If the required completion date is changed formal notification should be provied to the supplier. </a:t>
          </a:r>
        </a:p>
        <a:p>
          <a:pPr algn="l" rtl="0">
            <a:defRPr sz="1000"/>
          </a:pPr>
          <a:endParaRPr lang="en-US" sz="800" b="0" i="0" u="none" strike="noStrike" baseline="0">
            <a:solidFill>
              <a:srgbClr val="000000"/>
            </a:solidFill>
            <a:latin typeface="Tahoma"/>
            <a:cs typeface="Tahoma"/>
          </a:endParaRPr>
        </a:p>
      </xdr:txBody>
    </xdr:sp>
    <xdr:clientData/>
  </xdr:twoCellAnchor>
  <xdr:twoCellAnchor editAs="oneCell">
    <xdr:from>
      <xdr:col>1</xdr:col>
      <xdr:colOff>38100</xdr:colOff>
      <xdr:row>236</xdr:row>
      <xdr:rowOff>76200</xdr:rowOff>
    </xdr:from>
    <xdr:to>
      <xdr:col>58</xdr:col>
      <xdr:colOff>0</xdr:colOff>
      <xdr:row>250</xdr:row>
      <xdr:rowOff>57150</xdr:rowOff>
    </xdr:to>
    <xdr:sp macro="" textlink="">
      <xdr:nvSpPr>
        <xdr:cNvPr id="17472" name="Text Box 64">
          <a:extLst>
            <a:ext uri="{FF2B5EF4-FFF2-40B4-BE49-F238E27FC236}">
              <a16:creationId xmlns:a16="http://schemas.microsoft.com/office/drawing/2014/main" id="{00000000-0008-0000-0000-000040440000}"/>
            </a:ext>
          </a:extLst>
        </xdr:cNvPr>
        <xdr:cNvSpPr txBox="1">
          <a:spLocks noChangeArrowheads="1"/>
        </xdr:cNvSpPr>
      </xdr:nvSpPr>
      <xdr:spPr bwMode="auto">
        <a:xfrm>
          <a:off x="95250" y="35775900"/>
          <a:ext cx="6686550" cy="22479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800" b="1" i="0" u="none" strike="noStrike" baseline="0">
              <a:solidFill>
                <a:srgbClr val="000000"/>
              </a:solidFill>
              <a:latin typeface="Tahoma"/>
              <a:cs typeface="Tahoma"/>
            </a:rPr>
            <a:t>1) Scoring Each Category</a:t>
          </a:r>
        </a:p>
        <a:p>
          <a:pPr algn="l" rtl="0">
            <a:defRPr sz="1000"/>
          </a:pPr>
          <a:r>
            <a:rPr lang="en-US" sz="800" b="0" i="0" u="none" strike="noStrike" baseline="0">
              <a:solidFill>
                <a:srgbClr val="000000"/>
              </a:solidFill>
              <a:latin typeface="Tahoma"/>
              <a:cs typeface="Tahoma"/>
            </a:rPr>
            <a:t>     a) Each Category has four basic questions that establish an overall level of capability for that subject.  </a:t>
          </a:r>
        </a:p>
        <a:p>
          <a:pPr algn="l" rtl="0">
            <a:defRPr sz="1000"/>
          </a:pPr>
          <a:r>
            <a:rPr lang="en-US" sz="800" b="0" i="0" u="none" strike="noStrike" baseline="0">
              <a:solidFill>
                <a:srgbClr val="000000"/>
              </a:solidFill>
              <a:latin typeface="Tahoma"/>
              <a:cs typeface="Tahoma"/>
            </a:rPr>
            <a:t>          1. </a:t>
          </a:r>
          <a:r>
            <a:rPr lang="en-US" sz="800" b="0" i="0" u="sng" strike="noStrike" baseline="0">
              <a:solidFill>
                <a:srgbClr val="000000"/>
              </a:solidFill>
              <a:latin typeface="Tahoma"/>
              <a:cs typeface="Tahoma"/>
            </a:rPr>
            <a:t>Evidence</a:t>
          </a:r>
        </a:p>
        <a:p>
          <a:pPr algn="l" rtl="0">
            <a:defRPr sz="1000"/>
          </a:pPr>
          <a:r>
            <a:rPr lang="en-US" sz="800" b="0" i="0" u="none" strike="noStrike" baseline="0">
              <a:solidFill>
                <a:srgbClr val="000000"/>
              </a:solidFill>
              <a:latin typeface="Tahoma"/>
              <a:cs typeface="Tahoma"/>
            </a:rPr>
            <a:t>               a. Supplier must provide visual or written proof that the system in question exists and is defined.</a:t>
          </a:r>
        </a:p>
        <a:p>
          <a:pPr algn="l" rtl="0">
            <a:defRPr sz="1000"/>
          </a:pPr>
          <a:r>
            <a:rPr lang="en-US" sz="800" b="0" i="0" u="none" strike="noStrike" baseline="0">
              <a:solidFill>
                <a:srgbClr val="000000"/>
              </a:solidFill>
              <a:latin typeface="Tahoma"/>
              <a:cs typeface="Tahoma"/>
            </a:rPr>
            <a:t>               b. All documents affecting plant systems should be reviewed and approved prior to use.</a:t>
          </a:r>
        </a:p>
        <a:p>
          <a:pPr algn="l" rtl="0">
            <a:defRPr sz="1000"/>
          </a:pPr>
          <a:r>
            <a:rPr lang="en-US" sz="800" b="0" i="0" u="none" strike="noStrike" baseline="0">
              <a:solidFill>
                <a:srgbClr val="000000"/>
              </a:solidFill>
              <a:latin typeface="Tahoma"/>
              <a:cs typeface="Tahoma"/>
            </a:rPr>
            <a:t>               c.  System documentation should be readily available and understood by those implementing the process. </a:t>
          </a:r>
        </a:p>
        <a:p>
          <a:pPr algn="l" rtl="0">
            <a:defRPr sz="1000"/>
          </a:pPr>
          <a:r>
            <a:rPr lang="en-US" sz="800" b="0" i="0" u="none" strike="noStrike" baseline="0">
              <a:solidFill>
                <a:srgbClr val="000000"/>
              </a:solidFill>
              <a:latin typeface="Tahoma"/>
              <a:cs typeface="Tahoma"/>
            </a:rPr>
            <a:t>          2. </a:t>
          </a:r>
          <a:r>
            <a:rPr lang="en-US" sz="800" b="0" i="0" u="sng" strike="noStrike" baseline="0">
              <a:solidFill>
                <a:srgbClr val="000000"/>
              </a:solidFill>
              <a:latin typeface="Tahoma"/>
              <a:cs typeface="Tahoma"/>
            </a:rPr>
            <a:t>Adequate</a:t>
          </a:r>
        </a:p>
        <a:p>
          <a:pPr algn="l" rtl="0">
            <a:defRPr sz="1000"/>
          </a:pPr>
          <a:r>
            <a:rPr lang="en-US" sz="800" b="0" i="0" u="none" strike="noStrike" baseline="0">
              <a:solidFill>
                <a:srgbClr val="000000"/>
              </a:solidFill>
              <a:latin typeface="Tahoma"/>
              <a:cs typeface="Tahoma"/>
            </a:rPr>
            <a:t>               a. This portion defines Lear expectations of a satisfactory process/system.  If all areas are met a 'solid' score (2) can be awarded.</a:t>
          </a:r>
        </a:p>
        <a:p>
          <a:pPr algn="l" rtl="0">
            <a:defRPr sz="1000"/>
          </a:pPr>
          <a:r>
            <a:rPr lang="en-US" sz="800" b="0" i="0" u="none" strike="noStrike" baseline="0">
              <a:solidFill>
                <a:srgbClr val="000000"/>
              </a:solidFill>
              <a:latin typeface="Tahoma"/>
              <a:cs typeface="Tahoma"/>
            </a:rPr>
            <a:t>               b. In order for a score of 2 to be earned in the 'Adequate' portion, a written document of the system should exist.</a:t>
          </a:r>
        </a:p>
        <a:p>
          <a:pPr algn="l" rtl="0">
            <a:defRPr sz="1000"/>
          </a:pPr>
          <a:r>
            <a:rPr lang="en-US" sz="800" b="0" i="0" u="none" strike="noStrike" baseline="0">
              <a:solidFill>
                <a:srgbClr val="000000"/>
              </a:solidFill>
              <a:latin typeface="Tahoma"/>
              <a:cs typeface="Tahoma"/>
            </a:rPr>
            <a:t>          3. </a:t>
          </a:r>
          <a:r>
            <a:rPr lang="en-US" sz="800" b="0" i="0" u="sng" strike="noStrike" baseline="0">
              <a:solidFill>
                <a:srgbClr val="000000"/>
              </a:solidFill>
              <a:latin typeface="Tahoma"/>
              <a:cs typeface="Tahoma"/>
            </a:rPr>
            <a:t>Deployed</a:t>
          </a:r>
        </a:p>
        <a:p>
          <a:pPr algn="l" rtl="0">
            <a:defRPr sz="1000"/>
          </a:pPr>
          <a:r>
            <a:rPr lang="en-US" sz="800" b="0" i="0" u="none" strike="noStrike" baseline="0">
              <a:solidFill>
                <a:srgbClr val="000000"/>
              </a:solidFill>
              <a:latin typeface="Tahoma"/>
              <a:cs typeface="Tahoma"/>
            </a:rPr>
            <a:t>               a. Determine if the Supplier uses this system through out their facility where applicable.</a:t>
          </a:r>
        </a:p>
        <a:p>
          <a:pPr algn="l" rtl="0">
            <a:defRPr sz="1000"/>
          </a:pPr>
          <a:r>
            <a:rPr lang="en-US" sz="800" b="0" i="0" u="none" strike="noStrike" baseline="0">
              <a:solidFill>
                <a:srgbClr val="000000"/>
              </a:solidFill>
              <a:latin typeface="Tahoma"/>
              <a:cs typeface="Tahoma"/>
            </a:rPr>
            <a:t>               b. Communication of the system should be found near or around each area where the system would be used.</a:t>
          </a:r>
        </a:p>
        <a:p>
          <a:pPr algn="l" rtl="0">
            <a:defRPr sz="1000"/>
          </a:pPr>
          <a:r>
            <a:rPr lang="en-US" sz="800" b="0" i="0" u="none" strike="noStrike" baseline="0">
              <a:solidFill>
                <a:srgbClr val="000000"/>
              </a:solidFill>
              <a:latin typeface="Tahoma"/>
              <a:cs typeface="Tahoma"/>
            </a:rPr>
            <a:t>          4. </a:t>
          </a:r>
          <a:r>
            <a:rPr lang="en-US" sz="800" b="0" i="0" u="sng" strike="noStrike" baseline="0">
              <a:solidFill>
                <a:srgbClr val="000000"/>
              </a:solidFill>
              <a:latin typeface="Tahoma"/>
              <a:cs typeface="Tahoma"/>
            </a:rPr>
            <a:t>Measure</a:t>
          </a:r>
        </a:p>
        <a:p>
          <a:pPr algn="l" rtl="0">
            <a:defRPr sz="1000"/>
          </a:pPr>
          <a:r>
            <a:rPr lang="en-US" sz="800" b="0" i="0" u="none" strike="noStrike" baseline="0">
              <a:solidFill>
                <a:srgbClr val="000000"/>
              </a:solidFill>
              <a:latin typeface="Tahoma"/>
              <a:cs typeface="Tahoma"/>
            </a:rPr>
            <a:t>               a. The Supplier should have a method of measuring the success of each system, in some cases one metric may show the results of                    	multiple systems. (i.e. KPIs, external PPM's.)</a:t>
          </a:r>
        </a:p>
        <a:p>
          <a:pPr algn="l" rtl="0">
            <a:defRPr sz="1000"/>
          </a:pPr>
          <a:endParaRPr lang="en-US" sz="800" b="0" i="0" u="none" strike="noStrike" baseline="0">
            <a:solidFill>
              <a:srgbClr val="000000"/>
            </a:solidFill>
            <a:latin typeface="Tahoma"/>
            <a:cs typeface="Tahoma"/>
          </a:endParaRPr>
        </a:p>
        <a:p>
          <a:pPr algn="l" rtl="0">
            <a:defRPr sz="1000"/>
          </a:pPr>
          <a:r>
            <a:rPr lang="en-US" sz="1000" b="1" i="0" u="none" strike="noStrike">
              <a:latin typeface="+mn-lt"/>
              <a:ea typeface="+mn-ea"/>
              <a:cs typeface="+mn-cs"/>
            </a:rPr>
            <a:t>SCORING WORKSHEET</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1" i="0" u="none" strike="noStrike">
              <a:latin typeface="+mn-lt"/>
              <a:ea typeface="+mn-ea"/>
              <a:cs typeface="+mn-cs"/>
            </a:rPr>
            <a:t> </a:t>
          </a:r>
          <a:r>
            <a:rPr lang="en-US" sz="1000" b="0" i="0" u="none" strike="noStrike">
              <a:latin typeface="+mn-lt"/>
              <a:ea typeface="+mn-ea"/>
              <a:cs typeface="+mn-cs"/>
            </a:rPr>
            <a:t> </a:t>
          </a:r>
          <a:r>
            <a:rPr lang="en-US" sz="800"/>
            <a:t> 	</a:t>
          </a:r>
          <a:r>
            <a:rPr lang="en-US" sz="1000" b="1" i="0" u="none" strike="noStrike">
              <a:latin typeface="+mn-lt"/>
              <a:ea typeface="+mn-ea"/>
              <a:cs typeface="+mn-cs"/>
            </a:rPr>
            <a:t>Evidence </a:t>
          </a:r>
          <a:r>
            <a:rPr lang="en-US" sz="800"/>
            <a:t> </a:t>
          </a:r>
          <a:r>
            <a:rPr lang="en-US" sz="1000" b="1" i="0" u="none" strike="noStrike">
              <a:latin typeface="+mn-lt"/>
              <a:ea typeface="+mn-ea"/>
              <a:cs typeface="+mn-cs"/>
            </a:rPr>
            <a:t>X</a:t>
          </a:r>
          <a:r>
            <a:rPr lang="en-US" sz="800"/>
            <a:t> </a:t>
          </a:r>
          <a:r>
            <a:rPr lang="en-US" sz="1000" b="0" i="0" u="none" strike="noStrike">
              <a:latin typeface="+mn-lt"/>
              <a:ea typeface="+mn-ea"/>
              <a:cs typeface="+mn-cs"/>
            </a:rPr>
            <a:t> =</a:t>
          </a:r>
          <a:r>
            <a:rPr lang="en-US" sz="800"/>
            <a:t> </a:t>
          </a:r>
          <a:r>
            <a:rPr lang="en-US" sz="1000" b="0" i="0" u="none" strike="noStrike">
              <a:latin typeface="+mn-lt"/>
              <a:ea typeface="+mn-ea"/>
              <a:cs typeface="+mn-cs"/>
            </a:rPr>
            <a:t>N/A (not applicable)</a:t>
          </a:r>
          <a:r>
            <a:rPr lang="en-US" sz="800"/>
            <a:t> </a:t>
          </a:r>
          <a:r>
            <a:rPr lang="en-US" sz="1000" b="0" i="0" u="none" strike="noStrike">
              <a:latin typeface="+mn-lt"/>
              <a:ea typeface="+mn-ea"/>
              <a:cs typeface="+mn-cs"/>
            </a:rPr>
            <a:t> </a:t>
          </a:r>
          <a:r>
            <a:rPr lang="en-US" sz="800"/>
            <a:t> </a:t>
          </a:r>
          <a:r>
            <a:rPr lang="en-US" sz="1000" b="1" i="0" u="none" strike="noStrike">
              <a:latin typeface="+mn-lt"/>
              <a:ea typeface="+mn-ea"/>
              <a:cs typeface="+mn-cs"/>
            </a:rPr>
            <a:t>Y =</a:t>
          </a:r>
          <a:r>
            <a:rPr lang="en-US" sz="800"/>
            <a:t> </a:t>
          </a:r>
          <a:r>
            <a:rPr lang="en-US" sz="1000" b="0" i="0" u="none" strike="noStrike">
              <a:latin typeface="+mn-lt"/>
              <a:ea typeface="+mn-ea"/>
              <a:cs typeface="+mn-cs"/>
            </a:rPr>
            <a:t>Yes</a:t>
          </a:r>
          <a:r>
            <a:rPr lang="en-US" sz="800"/>
            <a:t> </a:t>
          </a:r>
          <a:r>
            <a:rPr lang="en-US" sz="1000" b="0" i="0" u="none" strike="noStrike">
              <a:latin typeface="+mn-lt"/>
              <a:ea typeface="+mn-ea"/>
              <a:cs typeface="+mn-cs"/>
            </a:rPr>
            <a:t> </a:t>
          </a:r>
          <a:r>
            <a:rPr lang="en-US" sz="800"/>
            <a:t> </a:t>
          </a:r>
          <a:r>
            <a:rPr lang="en-US" sz="1000" b="1" i="0" u="none" strike="noStrike">
              <a:latin typeface="+mn-lt"/>
              <a:ea typeface="+mn-ea"/>
              <a:cs typeface="+mn-cs"/>
            </a:rPr>
            <a:t>N =</a:t>
          </a:r>
          <a:r>
            <a:rPr lang="en-US" sz="800"/>
            <a:t> </a:t>
          </a:r>
          <a:r>
            <a:rPr lang="en-US" sz="1000" b="0" i="0" u="none" strike="noStrike">
              <a:latin typeface="+mn-lt"/>
              <a:ea typeface="+mn-ea"/>
              <a:cs typeface="+mn-cs"/>
            </a:rPr>
            <a:t>No</a:t>
          </a:r>
          <a:r>
            <a:rPr lang="en-US" sz="800"/>
            <a:t> </a:t>
          </a:r>
          <a:r>
            <a:rPr lang="en-US" sz="1000" b="0" i="0" u="none" strike="noStrike">
              <a:latin typeface="+mn-lt"/>
              <a:ea typeface="+mn-ea"/>
              <a:cs typeface="+mn-cs"/>
            </a:rPr>
            <a:t> </a:t>
          </a:r>
          <a:r>
            <a:rPr lang="en-US" sz="800"/>
            <a:t> </a:t>
          </a:r>
          <a:r>
            <a:rPr lang="en-US" sz="1000" b="1" i="0" u="none" strike="noStrike">
              <a:latin typeface="+mn-lt"/>
              <a:ea typeface="+mn-ea"/>
              <a:cs typeface="+mn-cs"/>
            </a:rPr>
            <a:t> </a:t>
          </a:r>
          <a:r>
            <a:rPr lang="en-US" sz="800"/>
            <a:t> </a:t>
          </a:r>
          <a:r>
            <a:rPr lang="en-US" sz="1000" b="0" i="0" u="none" strike="noStrike">
              <a:latin typeface="+mn-lt"/>
              <a:ea typeface="+mn-ea"/>
              <a:cs typeface="+mn-cs"/>
            </a:rPr>
            <a:t> </a:t>
          </a:r>
          <a:r>
            <a:rPr lang="en-US" sz="800"/>
            <a:t> </a:t>
          </a:r>
        </a:p>
        <a:p>
          <a:pPr algn="l" rtl="0">
            <a:defRPr sz="1000"/>
          </a:pPr>
          <a:r>
            <a:rPr lang="en-US" sz="1000" b="1" i="0" u="none" strike="noStrike">
              <a:latin typeface="+mn-lt"/>
              <a:ea typeface="+mn-ea"/>
              <a:cs typeface="+mn-cs"/>
            </a:rPr>
            <a:t>Adequate, Deployed &amp; Measure</a:t>
          </a:r>
          <a:r>
            <a:rPr lang="en-US" sz="800"/>
            <a:t> :			</a:t>
          </a:r>
          <a:r>
            <a:rPr lang="en-US" sz="1000" b="1" i="0" u="none" strike="noStrike">
              <a:latin typeface="+mn-lt"/>
              <a:ea typeface="+mn-ea"/>
              <a:cs typeface="+mn-cs"/>
            </a:rPr>
            <a:t>0</a:t>
          </a:r>
          <a:r>
            <a:rPr lang="en-US" sz="800"/>
            <a:t> </a:t>
          </a:r>
          <a:r>
            <a:rPr lang="en-US" sz="1000" b="0" i="0" u="none" strike="noStrike">
              <a:latin typeface="+mn-lt"/>
              <a:ea typeface="+mn-ea"/>
              <a:cs typeface="+mn-cs"/>
            </a:rPr>
            <a:t> =</a:t>
          </a:r>
          <a:r>
            <a:rPr lang="en-US" sz="800"/>
            <a:t> </a:t>
          </a:r>
          <a:r>
            <a:rPr lang="en-US" sz="1000" b="0" i="0" u="none" strike="noStrike">
              <a:latin typeface="+mn-lt"/>
              <a:ea typeface="+mn-ea"/>
              <a:cs typeface="+mn-cs"/>
            </a:rPr>
            <a:t>Lacking,</a:t>
          </a:r>
          <a:r>
            <a:rPr lang="en-US" sz="800"/>
            <a:t> </a:t>
          </a:r>
          <a:r>
            <a:rPr lang="en-US" sz="1000" b="0" i="0" u="none" strike="noStrike">
              <a:latin typeface="+mn-lt"/>
              <a:ea typeface="+mn-ea"/>
              <a:cs typeface="+mn-cs"/>
            </a:rPr>
            <a:t> </a:t>
          </a:r>
          <a:r>
            <a:rPr lang="en-US" sz="800"/>
            <a:t> </a:t>
          </a:r>
          <a:r>
            <a:rPr lang="en-US" sz="1000" b="1" i="0" u="none" strike="noStrike">
              <a:latin typeface="+mn-lt"/>
              <a:ea typeface="+mn-ea"/>
              <a:cs typeface="+mn-cs"/>
            </a:rPr>
            <a:t>1</a:t>
          </a:r>
          <a:r>
            <a:rPr lang="en-US" sz="800"/>
            <a:t> </a:t>
          </a:r>
          <a:r>
            <a:rPr lang="en-US" sz="1000" b="0" i="0" u="none" strike="noStrike">
              <a:latin typeface="+mn-lt"/>
              <a:ea typeface="+mn-ea"/>
              <a:cs typeface="+mn-cs"/>
            </a:rPr>
            <a:t> =</a:t>
          </a:r>
          <a:r>
            <a:rPr lang="en-US" sz="800"/>
            <a:t> </a:t>
          </a:r>
          <a:r>
            <a:rPr lang="en-US" sz="1000" b="0" i="0" u="none" strike="noStrike">
              <a:latin typeface="+mn-lt"/>
              <a:ea typeface="+mn-ea"/>
              <a:cs typeface="+mn-cs"/>
            </a:rPr>
            <a:t>Average,  </a:t>
          </a:r>
          <a:r>
            <a:rPr lang="en-US" sz="800"/>
            <a:t> </a:t>
          </a:r>
          <a:r>
            <a:rPr lang="en-US" sz="1000" b="1" i="0" u="none" strike="noStrike">
              <a:latin typeface="+mn-lt"/>
              <a:ea typeface="+mn-ea"/>
              <a:cs typeface="+mn-cs"/>
            </a:rPr>
            <a:t>2</a:t>
          </a:r>
          <a:r>
            <a:rPr lang="en-US" sz="800"/>
            <a:t> </a:t>
          </a:r>
          <a:r>
            <a:rPr lang="en-US" sz="1000" b="0" i="0" u="none" strike="noStrike">
              <a:latin typeface="+mn-lt"/>
              <a:ea typeface="+mn-ea"/>
              <a:cs typeface="+mn-cs"/>
            </a:rPr>
            <a:t> =</a:t>
          </a:r>
          <a:r>
            <a:rPr lang="en-US" sz="800"/>
            <a:t> </a:t>
          </a:r>
          <a:r>
            <a:rPr lang="en-US" sz="1000" b="0" i="0" u="none" strike="noStrike">
              <a:latin typeface="+mn-lt"/>
              <a:ea typeface="+mn-ea"/>
              <a:cs typeface="+mn-cs"/>
            </a:rPr>
            <a:t>Good</a:t>
          </a:r>
          <a:r>
            <a:rPr lang="en-US" sz="800"/>
            <a:t> </a:t>
          </a:r>
          <a:r>
            <a:rPr lang="en-US" sz="1000" b="0" i="0" u="none" strike="noStrike">
              <a:latin typeface="+mn-lt"/>
              <a:ea typeface="+mn-ea"/>
              <a:cs typeface="+mn-cs"/>
            </a:rPr>
            <a:t> </a:t>
          </a:r>
          <a:r>
            <a:rPr lang="en-US" sz="800"/>
            <a:t> </a:t>
          </a:r>
          <a:endParaRPr lang="en-US" sz="800" b="0" i="0" u="none" strike="noStrike" baseline="0">
            <a:solidFill>
              <a:srgbClr val="000000"/>
            </a:solidFill>
            <a:latin typeface="Tahoma"/>
            <a:cs typeface="Tahoma"/>
          </a:endParaRPr>
        </a:p>
      </xdr:txBody>
    </xdr:sp>
    <xdr:clientData/>
  </xdr:twoCellAnchor>
  <xdr:twoCellAnchor editAs="oneCell">
    <xdr:from>
      <xdr:col>1</xdr:col>
      <xdr:colOff>38100</xdr:colOff>
      <xdr:row>250</xdr:row>
      <xdr:rowOff>133350</xdr:rowOff>
    </xdr:from>
    <xdr:to>
      <xdr:col>58</xdr:col>
      <xdr:colOff>0</xdr:colOff>
      <xdr:row>267</xdr:row>
      <xdr:rowOff>91440</xdr:rowOff>
    </xdr:to>
    <xdr:sp macro="" textlink="">
      <xdr:nvSpPr>
        <xdr:cNvPr id="17473" name="Text Box 65">
          <a:extLst>
            <a:ext uri="{FF2B5EF4-FFF2-40B4-BE49-F238E27FC236}">
              <a16:creationId xmlns:a16="http://schemas.microsoft.com/office/drawing/2014/main" id="{00000000-0008-0000-0000-000041440000}"/>
            </a:ext>
          </a:extLst>
        </xdr:cNvPr>
        <xdr:cNvSpPr txBox="1">
          <a:spLocks noChangeArrowheads="1"/>
        </xdr:cNvSpPr>
      </xdr:nvSpPr>
      <xdr:spPr bwMode="auto">
        <a:xfrm>
          <a:off x="99060" y="40069770"/>
          <a:ext cx="6850380" cy="280797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800" b="0" i="0" u="none" strike="noStrike" baseline="0">
              <a:solidFill>
                <a:srgbClr val="000000"/>
              </a:solidFill>
              <a:latin typeface="Tahoma"/>
              <a:cs typeface="Tahoma"/>
            </a:rPr>
            <a:t> When scoring the first portion of each section 'Evidence,' the Auditor should answer 1 of 3 ways:  -"Y" for yes that there is evidence of the system, -"N" for no = inadequate evidence of a system, or - "X" for Not Applicable; in rare instances when the supplier may not need the system based on the product or processes.</a:t>
          </a:r>
        </a:p>
        <a:p>
          <a:pPr algn="l" rtl="0">
            <a:defRPr sz="1000"/>
          </a:pPr>
          <a:r>
            <a:rPr lang="en-US" sz="800" b="0" i="1" u="none" strike="noStrike" baseline="0">
              <a:solidFill>
                <a:srgbClr val="000000"/>
              </a:solidFill>
              <a:latin typeface="Tahoma"/>
              <a:cs typeface="Tahoma"/>
            </a:rPr>
            <a:t>CRITICAL NOTE:  If the Lear auditor identifies any area as 'Not Applicable' (X); an explanation of why that category is Not Applicable should be included in the appropriate section of the 'Auditor Notes' tab.</a:t>
          </a:r>
        </a:p>
        <a:p>
          <a:pPr algn="l" rtl="0">
            <a:defRPr sz="1000"/>
          </a:pPr>
          <a:r>
            <a:rPr lang="en-US" sz="800" b="0" i="0" u="none" strike="noStrike" baseline="0">
              <a:solidFill>
                <a:srgbClr val="000000"/>
              </a:solidFill>
              <a:latin typeface="Tahoma"/>
              <a:cs typeface="Tahoma"/>
            </a:rPr>
            <a:t> The other three portions of each category; Adequate, Deployed and Measured should be scored on a 0, 1, or 2 basis.</a:t>
          </a:r>
        </a:p>
        <a:p>
          <a:pPr algn="l" rtl="0">
            <a:defRPr sz="1000"/>
          </a:pPr>
          <a:r>
            <a:rPr lang="en-US" sz="800" b="0" i="0" u="none" strike="noStrike" baseline="0">
              <a:solidFill>
                <a:srgbClr val="000000"/>
              </a:solidFill>
              <a:latin typeface="Tahoma"/>
              <a:cs typeface="Tahoma"/>
            </a:rPr>
            <a:t>    </a:t>
          </a:r>
          <a:r>
            <a:rPr lang="en-US" sz="800" b="0" i="0" u="sng" strike="noStrike" baseline="0">
              <a:solidFill>
                <a:srgbClr val="000000"/>
              </a:solidFill>
              <a:latin typeface="Tahoma"/>
              <a:cs typeface="Tahoma"/>
            </a:rPr>
            <a:t>Adequate</a:t>
          </a:r>
        </a:p>
        <a:p>
          <a:pPr algn="l" rtl="0">
            <a:defRPr sz="1000"/>
          </a:pPr>
          <a:r>
            <a:rPr lang="en-US" sz="800" b="0" i="0" u="none" strike="noStrike" baseline="0">
              <a:solidFill>
                <a:srgbClr val="000000"/>
              </a:solidFill>
              <a:latin typeface="Tahoma"/>
              <a:cs typeface="Tahoma"/>
            </a:rPr>
            <a:t>          0 = Does not meet guidelines</a:t>
          </a:r>
        </a:p>
        <a:p>
          <a:pPr algn="l" rtl="0">
            <a:defRPr sz="1000"/>
          </a:pPr>
          <a:r>
            <a:rPr lang="en-US" sz="800" b="0" i="0" u="none" strike="noStrike" baseline="0">
              <a:solidFill>
                <a:srgbClr val="000000"/>
              </a:solidFill>
              <a:latin typeface="Tahoma"/>
              <a:cs typeface="Tahoma"/>
            </a:rPr>
            <a:t>          1 = Meets some guidelines</a:t>
          </a:r>
        </a:p>
        <a:p>
          <a:pPr algn="l" rtl="0">
            <a:defRPr sz="1000"/>
          </a:pPr>
          <a:r>
            <a:rPr lang="en-US" sz="800" b="0" i="0" u="none" strike="noStrike" baseline="0">
              <a:solidFill>
                <a:srgbClr val="000000"/>
              </a:solidFill>
              <a:latin typeface="Tahoma"/>
              <a:cs typeface="Tahoma"/>
            </a:rPr>
            <a:t>          2 = Meets all guidelines</a:t>
          </a:r>
        </a:p>
        <a:p>
          <a:pPr algn="l" rtl="0">
            <a:defRPr sz="1000"/>
          </a:pPr>
          <a:r>
            <a:rPr lang="en-US" sz="800" b="0" i="0" u="none" strike="noStrike" baseline="0">
              <a:solidFill>
                <a:srgbClr val="000000"/>
              </a:solidFill>
              <a:latin typeface="Tahoma"/>
              <a:cs typeface="Tahoma"/>
            </a:rPr>
            <a:t>    </a:t>
          </a:r>
          <a:r>
            <a:rPr lang="en-US" sz="800" b="0" i="0" u="sng" strike="noStrike" baseline="0">
              <a:solidFill>
                <a:srgbClr val="000000"/>
              </a:solidFill>
              <a:latin typeface="Tahoma"/>
              <a:cs typeface="Tahoma"/>
            </a:rPr>
            <a:t>Deployed</a:t>
          </a:r>
        </a:p>
        <a:p>
          <a:pPr algn="l" rtl="0">
            <a:defRPr sz="1000"/>
          </a:pPr>
          <a:r>
            <a:rPr lang="en-US" sz="800" b="0" i="0" u="none" strike="noStrike" baseline="0">
              <a:solidFill>
                <a:srgbClr val="000000"/>
              </a:solidFill>
              <a:latin typeface="Tahoma"/>
              <a:cs typeface="Tahoma"/>
            </a:rPr>
            <a:t>          0 = Not Adequately deployed</a:t>
          </a:r>
        </a:p>
        <a:p>
          <a:pPr algn="l" rtl="0">
            <a:defRPr sz="1000"/>
          </a:pPr>
          <a:r>
            <a:rPr lang="en-US" sz="800" b="0" i="0" u="none" strike="noStrike" baseline="0">
              <a:solidFill>
                <a:srgbClr val="000000"/>
              </a:solidFill>
              <a:latin typeface="Tahoma"/>
              <a:cs typeface="Tahoma"/>
            </a:rPr>
            <a:t>          1 = Deployed in some areas</a:t>
          </a:r>
        </a:p>
        <a:p>
          <a:pPr algn="l" rtl="0">
            <a:defRPr sz="1000"/>
          </a:pPr>
          <a:r>
            <a:rPr lang="en-US" sz="800" b="0" i="0" u="none" strike="noStrike" baseline="0">
              <a:solidFill>
                <a:srgbClr val="000000"/>
              </a:solidFill>
              <a:latin typeface="Tahoma"/>
              <a:cs typeface="Tahoma"/>
            </a:rPr>
            <a:t>          2 = Deployed in all or most applicable areas</a:t>
          </a:r>
        </a:p>
        <a:p>
          <a:pPr algn="l" rtl="0">
            <a:defRPr sz="1000"/>
          </a:pPr>
          <a:r>
            <a:rPr lang="en-US" sz="800" b="0" i="0" u="none" strike="noStrike" baseline="0">
              <a:solidFill>
                <a:srgbClr val="000000"/>
              </a:solidFill>
              <a:latin typeface="Tahoma"/>
              <a:cs typeface="Tahoma"/>
            </a:rPr>
            <a:t>    </a:t>
          </a:r>
          <a:r>
            <a:rPr lang="en-US" sz="800" b="0" i="0" u="sng" strike="noStrike" baseline="0">
              <a:solidFill>
                <a:srgbClr val="000000"/>
              </a:solidFill>
              <a:latin typeface="Tahoma"/>
              <a:cs typeface="Tahoma"/>
            </a:rPr>
            <a:t>Measure</a:t>
          </a:r>
        </a:p>
        <a:p>
          <a:pPr algn="l" rtl="0">
            <a:defRPr sz="1000"/>
          </a:pPr>
          <a:r>
            <a:rPr lang="en-US" sz="800" b="0" i="0" u="none" strike="noStrike" baseline="0">
              <a:solidFill>
                <a:srgbClr val="000000"/>
              </a:solidFill>
              <a:latin typeface="Tahoma"/>
              <a:cs typeface="Tahoma"/>
            </a:rPr>
            <a:t>          0 = No system of measuring</a:t>
          </a:r>
        </a:p>
        <a:p>
          <a:pPr algn="l" rtl="0">
            <a:defRPr sz="1000"/>
          </a:pPr>
          <a:r>
            <a:rPr lang="en-US" sz="800" b="0" i="0" u="none" strike="noStrike" baseline="0">
              <a:solidFill>
                <a:srgbClr val="000000"/>
              </a:solidFill>
              <a:latin typeface="Tahoma"/>
              <a:cs typeface="Tahoma"/>
            </a:rPr>
            <a:t>          1 = Can measure but is not attaining goals</a:t>
          </a:r>
        </a:p>
        <a:p>
          <a:pPr algn="l" rtl="0">
            <a:defRPr sz="1000"/>
          </a:pPr>
          <a:r>
            <a:rPr lang="en-US" sz="800" b="0" i="0" u="none" strike="noStrike" baseline="0">
              <a:solidFill>
                <a:srgbClr val="000000"/>
              </a:solidFill>
              <a:latin typeface="Tahoma"/>
              <a:cs typeface="Tahoma"/>
            </a:rPr>
            <a:t>          2 = Measuring and attaining goals</a:t>
          </a:r>
        </a:p>
        <a:p>
          <a:pPr algn="l" rtl="0">
            <a:defRPr sz="1000"/>
          </a:pPr>
          <a:endParaRPr lang="en-US" sz="800" b="0" i="0" u="none" strike="noStrike" baseline="0">
            <a:solidFill>
              <a:srgbClr val="000000"/>
            </a:solidFill>
            <a:latin typeface="Tahoma"/>
            <a:cs typeface="Tahoma"/>
          </a:endParaRPr>
        </a:p>
        <a:p>
          <a:pPr algn="l" rtl="0">
            <a:defRPr sz="1000"/>
          </a:pPr>
          <a:r>
            <a:rPr lang="en-US" sz="800" b="0" i="0" u="none" strike="noStrike" baseline="0">
              <a:solidFill>
                <a:srgbClr val="000000"/>
              </a:solidFill>
              <a:latin typeface="Tahoma"/>
              <a:cs typeface="Tahoma"/>
            </a:rPr>
            <a:t>Scoring Box: The scoring box is to the right of each question.  The scoring box is where each auditor rating is entered. Scoring boxes that are grayed out means that question does not need to be evaluated and may be skipped.</a:t>
          </a:r>
        </a:p>
        <a:p>
          <a:pPr algn="l" rtl="0">
            <a:defRPr sz="1000"/>
          </a:pPr>
          <a:endParaRPr lang="en-US" sz="800" b="0" i="0" u="none" strike="noStrike" baseline="0">
            <a:solidFill>
              <a:srgbClr val="000000"/>
            </a:solidFill>
            <a:latin typeface="Tahoma"/>
            <a:cs typeface="Tahoma"/>
          </a:endParaRPr>
        </a:p>
        <a:p>
          <a:pPr algn="l" rtl="0">
            <a:defRPr sz="1000"/>
          </a:pPr>
          <a:endParaRPr lang="en-US" sz="800" b="0" i="0" u="none" strike="noStrike" baseline="0">
            <a:solidFill>
              <a:srgbClr val="000000"/>
            </a:solidFill>
            <a:latin typeface="Tahoma"/>
            <a:cs typeface="Tahoma"/>
          </a:endParaRPr>
        </a:p>
      </xdr:txBody>
    </xdr:sp>
    <xdr:clientData/>
  </xdr:twoCellAnchor>
  <xdr:twoCellAnchor editAs="oneCell">
    <xdr:from>
      <xdr:col>1</xdr:col>
      <xdr:colOff>78105</xdr:colOff>
      <xdr:row>68</xdr:row>
      <xdr:rowOff>98425</xdr:rowOff>
    </xdr:from>
    <xdr:to>
      <xdr:col>56</xdr:col>
      <xdr:colOff>40005</xdr:colOff>
      <xdr:row>69</xdr:row>
      <xdr:rowOff>88900</xdr:rowOff>
    </xdr:to>
    <xdr:pic>
      <xdr:nvPicPr>
        <xdr:cNvPr id="17522" name="Picture 68">
          <a:extLst>
            <a:ext uri="{FF2B5EF4-FFF2-40B4-BE49-F238E27FC236}">
              <a16:creationId xmlns:a16="http://schemas.microsoft.com/office/drawing/2014/main" id="{00000000-0008-0000-0000-000072440000}"/>
            </a:ext>
          </a:extLst>
        </xdr:cNvPr>
        <xdr:cNvPicPr>
          <a:picLocks noChangeAspect="1" noChangeArrowheads="1"/>
        </xdr:cNvPicPr>
      </xdr:nvPicPr>
      <xdr:blipFill>
        <a:blip xmlns:r="http://schemas.openxmlformats.org/officeDocument/2006/relationships" r:embed="rId6" cstate="print"/>
        <a:srcRect r="5479"/>
        <a:stretch>
          <a:fillRect/>
        </a:stretch>
      </xdr:blipFill>
      <xdr:spPr bwMode="auto">
        <a:xfrm>
          <a:off x="141605" y="8562975"/>
          <a:ext cx="6832600" cy="155575"/>
        </a:xfrm>
        <a:prstGeom prst="rect">
          <a:avLst/>
        </a:prstGeom>
        <a:noFill/>
        <a:ln w="12700">
          <a:solidFill>
            <a:srgbClr val="000000"/>
          </a:solidFill>
          <a:miter lim="800000"/>
          <a:headEnd/>
          <a:tailEnd/>
        </a:ln>
      </xdr:spPr>
    </xdr:pic>
    <xdr:clientData/>
  </xdr:twoCellAnchor>
  <xdr:twoCellAnchor editAs="oneCell">
    <xdr:from>
      <xdr:col>1</xdr:col>
      <xdr:colOff>104775</xdr:colOff>
      <xdr:row>82</xdr:row>
      <xdr:rowOff>142875</xdr:rowOff>
    </xdr:from>
    <xdr:to>
      <xdr:col>57</xdr:col>
      <xdr:colOff>0</xdr:colOff>
      <xdr:row>83</xdr:row>
      <xdr:rowOff>142875</xdr:rowOff>
    </xdr:to>
    <xdr:pic>
      <xdr:nvPicPr>
        <xdr:cNvPr id="17523" name="Picture 70">
          <a:extLst>
            <a:ext uri="{FF2B5EF4-FFF2-40B4-BE49-F238E27FC236}">
              <a16:creationId xmlns:a16="http://schemas.microsoft.com/office/drawing/2014/main" id="{00000000-0008-0000-0000-000073440000}"/>
            </a:ext>
          </a:extLst>
        </xdr:cNvPr>
        <xdr:cNvPicPr>
          <a:picLocks noChangeAspect="1" noChangeArrowheads="1"/>
        </xdr:cNvPicPr>
      </xdr:nvPicPr>
      <xdr:blipFill>
        <a:blip xmlns:r="http://schemas.openxmlformats.org/officeDocument/2006/relationships" r:embed="rId7" cstate="print"/>
        <a:srcRect r="5615" b="-6250"/>
        <a:stretch>
          <a:fillRect/>
        </a:stretch>
      </xdr:blipFill>
      <xdr:spPr bwMode="auto">
        <a:xfrm>
          <a:off x="161925" y="10096500"/>
          <a:ext cx="6562725" cy="161925"/>
        </a:xfrm>
        <a:prstGeom prst="rect">
          <a:avLst/>
        </a:prstGeom>
        <a:noFill/>
        <a:ln w="12700">
          <a:solidFill>
            <a:srgbClr val="000000"/>
          </a:solidFill>
          <a:miter lim="800000"/>
          <a:headEnd/>
          <a:tailEnd/>
        </a:ln>
      </xdr:spPr>
    </xdr:pic>
    <xdr:clientData/>
  </xdr:twoCellAnchor>
  <xdr:twoCellAnchor editAs="oneCell">
    <xdr:from>
      <xdr:col>1</xdr:col>
      <xdr:colOff>19050</xdr:colOff>
      <xdr:row>215</xdr:row>
      <xdr:rowOff>57150</xdr:rowOff>
    </xdr:from>
    <xdr:to>
      <xdr:col>55</xdr:col>
      <xdr:colOff>177165</xdr:colOff>
      <xdr:row>216</xdr:row>
      <xdr:rowOff>47625</xdr:rowOff>
    </xdr:to>
    <xdr:pic>
      <xdr:nvPicPr>
        <xdr:cNvPr id="17525" name="Picture 74">
          <a:extLst>
            <a:ext uri="{FF2B5EF4-FFF2-40B4-BE49-F238E27FC236}">
              <a16:creationId xmlns:a16="http://schemas.microsoft.com/office/drawing/2014/main" id="{00000000-0008-0000-0000-00007544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80010" y="33790890"/>
          <a:ext cx="6741795" cy="158115"/>
        </a:xfrm>
        <a:prstGeom prst="rect">
          <a:avLst/>
        </a:prstGeom>
        <a:noFill/>
        <a:ln w="12700">
          <a:solidFill>
            <a:srgbClr val="000000"/>
          </a:solidFill>
          <a:miter lim="800000"/>
          <a:headEnd/>
          <a:tailEnd/>
        </a:ln>
      </xdr:spPr>
    </xdr:pic>
    <xdr:clientData/>
  </xdr:twoCellAnchor>
  <xdr:twoCellAnchor editAs="oneCell">
    <xdr:from>
      <xdr:col>1</xdr:col>
      <xdr:colOff>38100</xdr:colOff>
      <xdr:row>192</xdr:row>
      <xdr:rowOff>47625</xdr:rowOff>
    </xdr:from>
    <xdr:to>
      <xdr:col>58</xdr:col>
      <xdr:colOff>0</xdr:colOff>
      <xdr:row>212</xdr:row>
      <xdr:rowOff>142875</xdr:rowOff>
    </xdr:to>
    <xdr:sp macro="" textlink="">
      <xdr:nvSpPr>
        <xdr:cNvPr id="17483" name="Text Box 75">
          <a:extLst>
            <a:ext uri="{FF2B5EF4-FFF2-40B4-BE49-F238E27FC236}">
              <a16:creationId xmlns:a16="http://schemas.microsoft.com/office/drawing/2014/main" id="{00000000-0008-0000-0000-00004B440000}"/>
            </a:ext>
          </a:extLst>
        </xdr:cNvPr>
        <xdr:cNvSpPr txBox="1">
          <a:spLocks noChangeArrowheads="1"/>
        </xdr:cNvSpPr>
      </xdr:nvSpPr>
      <xdr:spPr bwMode="auto">
        <a:xfrm>
          <a:off x="95250" y="28298775"/>
          <a:ext cx="6686550" cy="33337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800" b="1" i="0" u="none" strike="noStrike" baseline="0">
              <a:solidFill>
                <a:srgbClr val="000000"/>
              </a:solidFill>
              <a:latin typeface="Tahoma"/>
              <a:cs typeface="Tahoma"/>
            </a:rPr>
            <a:t>FOLLOW UP ACTIONS</a:t>
          </a:r>
          <a:r>
            <a:rPr lang="en-US" sz="800" b="0" i="0" u="none" strike="noStrike" baseline="0">
              <a:solidFill>
                <a:srgbClr val="000000"/>
              </a:solidFill>
              <a:latin typeface="Tahoma"/>
              <a:cs typeface="Tahoma"/>
            </a:rPr>
            <a:t> </a:t>
          </a:r>
        </a:p>
        <a:p>
          <a:pPr algn="l" rtl="0">
            <a:defRPr sz="1000"/>
          </a:pPr>
          <a:r>
            <a:rPr lang="en-US" sz="800" b="0" i="0" u="none" strike="noStrike" baseline="0">
              <a:solidFill>
                <a:srgbClr val="000000"/>
              </a:solidFill>
              <a:latin typeface="Tahoma"/>
              <a:cs typeface="Tahoma"/>
            </a:rPr>
            <a:t>     The corrective actions are necessary for all categories that are rated Yellow or Red (0 or 1).  Timing on these actions should not exceed a 90 day duration unless the Lear auditor agrees to extending the completion date based on the complexity of the corrective actions.  It is in both companies best interest to complete the corrective actions as expediently as possible.  Conference calls should take place on a regular basis, the frequency of the calls are dependent on the level of risk for each rating less than a 2 = Solid or Fully implemented.  </a:t>
          </a:r>
        </a:p>
        <a:p>
          <a:pPr algn="l" rtl="0">
            <a:defRPr sz="1000"/>
          </a:pPr>
          <a:r>
            <a:rPr lang="en-US" sz="800" b="0" i="0" u="none" strike="noStrike" baseline="0">
              <a:solidFill>
                <a:srgbClr val="000000"/>
              </a:solidFill>
              <a:latin typeface="Tahoma"/>
              <a:cs typeface="Tahoma"/>
            </a:rPr>
            <a:t>     Before increasing the score of a category; a Lear auditor should visit the supplier to reassess the system, if feasible: or the supplier may be able to provide adequate evidence and documentation to appease the Lear auditor.  </a:t>
          </a:r>
        </a:p>
        <a:p>
          <a:pPr algn="l" rtl="0">
            <a:defRPr sz="1000"/>
          </a:pPr>
          <a:r>
            <a:rPr lang="en-US" sz="800" b="0" i="0" u="none" strike="noStrike" baseline="0">
              <a:solidFill>
                <a:srgbClr val="000000"/>
              </a:solidFill>
              <a:latin typeface="Tahoma"/>
              <a:cs typeface="Tahoma"/>
            </a:rPr>
            <a:t>     Once all systems whose status were Yellow or Red have been addressed  to meet all Lear requirements a follow-up audit should be completed. Upon completion of the follow-up on-site audit, new documentation should be stored in the same system as the original audit (GAMS). This will provide a history of actions taken by both parties to successfully address any issues.</a:t>
          </a:r>
        </a:p>
        <a:p>
          <a:pPr algn="l" rtl="0">
            <a:defRPr sz="1000"/>
          </a:pPr>
          <a:r>
            <a:rPr lang="en-US" sz="800" b="0" i="0" u="none" strike="noStrike" baseline="0">
              <a:solidFill>
                <a:srgbClr val="000000"/>
              </a:solidFill>
              <a:latin typeface="Tahoma"/>
              <a:cs typeface="Tahoma"/>
            </a:rPr>
            <a:t>     </a:t>
          </a:r>
          <a:r>
            <a:rPr lang="en-US" sz="800" b="1" i="1" u="none" strike="noStrike" baseline="0">
              <a:solidFill>
                <a:srgbClr val="000000"/>
              </a:solidFill>
              <a:latin typeface="Tahoma"/>
              <a:cs typeface="Tahoma"/>
            </a:rPr>
            <a:t>The supplier should proactively improve each area of concern and report to Lear prior to the required closure date.</a:t>
          </a:r>
        </a:p>
        <a:p>
          <a:pPr algn="l" rtl="0">
            <a:defRPr sz="1000"/>
          </a:pPr>
          <a:endParaRPr lang="en-US" sz="800" b="0" i="0" u="none" strike="noStrike" baseline="0">
            <a:solidFill>
              <a:srgbClr val="000000"/>
            </a:solidFill>
            <a:latin typeface="Tahoma"/>
            <a:cs typeface="Tahoma"/>
          </a:endParaRPr>
        </a:p>
        <a:p>
          <a:pPr algn="l" rtl="0">
            <a:defRPr sz="1000"/>
          </a:pPr>
          <a:r>
            <a:rPr lang="en-US" sz="800" b="0" i="0" u="none" strike="noStrike" baseline="0">
              <a:solidFill>
                <a:srgbClr val="000000"/>
              </a:solidFill>
              <a:latin typeface="Tahoma"/>
              <a:cs typeface="Tahoma"/>
            </a:rPr>
            <a:t>     Below are the levels of Risk with the corresponding color code.  Suggested timing for Corrective Actions and conference calls are listed with each level of Risk.</a:t>
          </a:r>
        </a:p>
        <a:p>
          <a:pPr algn="l" rtl="0">
            <a:defRPr sz="1000"/>
          </a:pPr>
          <a:endParaRPr lang="en-US" sz="800" b="0" i="0" u="none" strike="noStrike" baseline="0">
            <a:solidFill>
              <a:srgbClr val="000000"/>
            </a:solidFill>
            <a:latin typeface="Tahoma"/>
            <a:cs typeface="Tahoma"/>
          </a:endParaRPr>
        </a:p>
        <a:p>
          <a:pPr algn="l" rtl="0">
            <a:defRPr sz="1000"/>
          </a:pPr>
          <a:r>
            <a:rPr lang="en-US" sz="800" b="0" i="0" u="none" strike="noStrike" baseline="0">
              <a:solidFill>
                <a:srgbClr val="000000"/>
              </a:solidFill>
              <a:latin typeface="Tahoma"/>
              <a:cs typeface="Tahoma"/>
            </a:rPr>
            <a:t>     </a:t>
          </a:r>
          <a:r>
            <a:rPr lang="en-US" sz="800" b="1" i="0" u="none" strike="noStrike" baseline="0">
              <a:solidFill>
                <a:srgbClr val="000000"/>
              </a:solidFill>
              <a:latin typeface="Tahoma"/>
              <a:cs typeface="Tahoma"/>
            </a:rPr>
            <a:t>RED = High Risk  - Score 0% to 74%</a:t>
          </a:r>
          <a:endParaRPr lang="en-US" sz="800" b="0" i="0" u="none" strike="noStrike" baseline="0">
            <a:solidFill>
              <a:srgbClr val="000000"/>
            </a:solidFill>
            <a:latin typeface="Tahoma"/>
            <a:cs typeface="Tahoma"/>
          </a:endParaRPr>
        </a:p>
        <a:p>
          <a:pPr algn="l" rtl="0">
            <a:defRPr sz="1000"/>
          </a:pPr>
          <a:r>
            <a:rPr lang="en-US" sz="800" b="0" i="0" u="none" strike="noStrike" baseline="0">
              <a:solidFill>
                <a:srgbClr val="000000"/>
              </a:solidFill>
              <a:latin typeface="Tahoma"/>
              <a:cs typeface="Tahoma"/>
            </a:rPr>
            <a:t>          Supplier must address and improve areas of concerns within 30 days to to improve to a Yellow status or better.  Lear's auditor may extend or reduce the completion time as necessary. Conference calls should take place at least twice a week or as required by the Lear auditor. </a:t>
          </a:r>
        </a:p>
        <a:p>
          <a:pPr algn="l" rtl="0">
            <a:defRPr sz="1000"/>
          </a:pPr>
          <a:r>
            <a:rPr lang="en-US" sz="800" b="0" i="0" u="none" strike="noStrike" baseline="0">
              <a:solidFill>
                <a:srgbClr val="000000"/>
              </a:solidFill>
              <a:latin typeface="Tahoma"/>
              <a:cs typeface="Tahoma"/>
            </a:rPr>
            <a:t>   </a:t>
          </a:r>
        </a:p>
        <a:p>
          <a:pPr algn="l" rtl="0">
            <a:defRPr sz="1000"/>
          </a:pPr>
          <a:r>
            <a:rPr lang="en-US" sz="800" b="0" i="0" u="none" strike="noStrike" baseline="0">
              <a:solidFill>
                <a:srgbClr val="000000"/>
              </a:solidFill>
              <a:latin typeface="Tahoma"/>
              <a:cs typeface="Tahoma"/>
            </a:rPr>
            <a:t> </a:t>
          </a:r>
          <a:r>
            <a:rPr lang="en-US" sz="800" b="1" i="0" u="none" strike="noStrike" baseline="0">
              <a:solidFill>
                <a:srgbClr val="000000"/>
              </a:solidFill>
              <a:latin typeface="Tahoma"/>
              <a:cs typeface="Tahoma"/>
            </a:rPr>
            <a:t>   YELLOW = At Risk  - Score 75% to 84%</a:t>
          </a:r>
          <a:endParaRPr lang="en-US" sz="800" b="0" i="0" u="none" strike="noStrike" baseline="0">
            <a:solidFill>
              <a:srgbClr val="000000"/>
            </a:solidFill>
            <a:latin typeface="Tahoma"/>
            <a:cs typeface="Tahoma"/>
          </a:endParaRPr>
        </a:p>
        <a:p>
          <a:pPr algn="l" rtl="0">
            <a:defRPr sz="1000"/>
          </a:pPr>
          <a:r>
            <a:rPr lang="en-US" sz="800" b="0" i="0" u="none" strike="noStrike" baseline="0">
              <a:solidFill>
                <a:srgbClr val="000000"/>
              </a:solidFill>
              <a:latin typeface="Tahoma"/>
              <a:cs typeface="Tahoma"/>
            </a:rPr>
            <a:t>          Supplier needs to address and improve the identified areas of concerns within 90 days. Lear's auditor may extend or reduce the completion time as necessary.  Conference calls should take place at least bi-weekly or as required by the Lear auditor. </a:t>
          </a:r>
        </a:p>
        <a:p>
          <a:pPr algn="l" rtl="0">
            <a:defRPr sz="1000"/>
          </a:pPr>
          <a:endParaRPr lang="en-US" sz="800" b="0" i="0" u="none" strike="noStrike" baseline="0">
            <a:solidFill>
              <a:srgbClr val="000000"/>
            </a:solidFill>
            <a:latin typeface="Tahoma"/>
            <a:cs typeface="Tahoma"/>
          </a:endParaRPr>
        </a:p>
        <a:p>
          <a:pPr algn="l" rtl="0">
            <a:defRPr sz="1000"/>
          </a:pPr>
          <a:r>
            <a:rPr lang="en-US" sz="800" b="1" i="0" u="none" strike="noStrike" baseline="0">
              <a:solidFill>
                <a:srgbClr val="000000"/>
              </a:solidFill>
              <a:latin typeface="Tahoma"/>
              <a:cs typeface="Tahoma"/>
            </a:rPr>
            <a:t>     GREEN - Low Risk  - Score 85% to 100%</a:t>
          </a:r>
          <a:endParaRPr lang="en-US" sz="800" b="0" i="0" u="none" strike="noStrike" baseline="0">
            <a:solidFill>
              <a:srgbClr val="000000"/>
            </a:solidFill>
            <a:latin typeface="Tahoma"/>
            <a:cs typeface="Tahoma"/>
          </a:endParaRPr>
        </a:p>
        <a:p>
          <a:pPr algn="l" rtl="0">
            <a:defRPr sz="1000"/>
          </a:pPr>
          <a:r>
            <a:rPr lang="en-US" sz="800" b="0" i="0" u="none" strike="noStrike" baseline="0">
              <a:solidFill>
                <a:srgbClr val="000000"/>
              </a:solidFill>
              <a:latin typeface="Tahoma"/>
              <a:cs typeface="Tahoma"/>
            </a:rPr>
            <a:t>         Supplier is considered to have adequately met Lear requirements and can be considered Low Risk. Continuous Improvement actions should continue to all areas that do not achieve a 'Good' (2) rating. </a:t>
          </a:r>
        </a:p>
      </xdr:txBody>
    </xdr:sp>
    <xdr:clientData/>
  </xdr:twoCellAnchor>
  <xdr:twoCellAnchor editAs="oneCell">
    <xdr:from>
      <xdr:col>1</xdr:col>
      <xdr:colOff>53340</xdr:colOff>
      <xdr:row>149</xdr:row>
      <xdr:rowOff>0</xdr:rowOff>
    </xdr:from>
    <xdr:to>
      <xdr:col>55</xdr:col>
      <xdr:colOff>169545</xdr:colOff>
      <xdr:row>158</xdr:row>
      <xdr:rowOff>9525</xdr:rowOff>
    </xdr:to>
    <xdr:pic>
      <xdr:nvPicPr>
        <xdr:cNvPr id="17527" name="Picture 77">
          <a:extLst>
            <a:ext uri="{FF2B5EF4-FFF2-40B4-BE49-F238E27FC236}">
              <a16:creationId xmlns:a16="http://schemas.microsoft.com/office/drawing/2014/main" id="{00000000-0008-0000-0000-00007744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114300" y="22669500"/>
          <a:ext cx="6699885" cy="1518285"/>
        </a:xfrm>
        <a:prstGeom prst="rect">
          <a:avLst/>
        </a:prstGeom>
        <a:noFill/>
        <a:ln w="9525">
          <a:noFill/>
          <a:miter lim="800000"/>
          <a:headEnd/>
          <a:tailEnd/>
        </a:ln>
      </xdr:spPr>
    </xdr:pic>
    <xdr:clientData/>
  </xdr:twoCellAnchor>
  <xdr:twoCellAnchor editAs="oneCell">
    <xdr:from>
      <xdr:col>1</xdr:col>
      <xdr:colOff>47625</xdr:colOff>
      <xdr:row>138</xdr:row>
      <xdr:rowOff>19050</xdr:rowOff>
    </xdr:from>
    <xdr:to>
      <xdr:col>58</xdr:col>
      <xdr:colOff>9525</xdr:colOff>
      <xdr:row>140</xdr:row>
      <xdr:rowOff>76200</xdr:rowOff>
    </xdr:to>
    <xdr:sp macro="" textlink="">
      <xdr:nvSpPr>
        <xdr:cNvPr id="17496" name="Text Box 88">
          <a:extLst>
            <a:ext uri="{FF2B5EF4-FFF2-40B4-BE49-F238E27FC236}">
              <a16:creationId xmlns:a16="http://schemas.microsoft.com/office/drawing/2014/main" id="{00000000-0008-0000-0000-000058440000}"/>
            </a:ext>
          </a:extLst>
        </xdr:cNvPr>
        <xdr:cNvSpPr txBox="1">
          <a:spLocks noChangeArrowheads="1"/>
        </xdr:cNvSpPr>
      </xdr:nvSpPr>
      <xdr:spPr bwMode="auto">
        <a:xfrm>
          <a:off x="104775" y="19040475"/>
          <a:ext cx="6686550" cy="381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800" b="0" i="0" u="none" strike="noStrike" baseline="0">
              <a:solidFill>
                <a:srgbClr val="000000"/>
              </a:solidFill>
              <a:latin typeface="Tahoma"/>
              <a:cs typeface="Tahoma"/>
            </a:rPr>
            <a:t>     </a:t>
          </a:r>
        </a:p>
      </xdr:txBody>
    </xdr:sp>
    <xdr:clientData/>
  </xdr:twoCellAnchor>
  <xdr:twoCellAnchor editAs="oneCell">
    <xdr:from>
      <xdr:col>1</xdr:col>
      <xdr:colOff>85725</xdr:colOff>
      <xdr:row>88</xdr:row>
      <xdr:rowOff>0</xdr:rowOff>
    </xdr:from>
    <xdr:to>
      <xdr:col>58</xdr:col>
      <xdr:colOff>47625</xdr:colOff>
      <xdr:row>92</xdr:row>
      <xdr:rowOff>0</xdr:rowOff>
    </xdr:to>
    <xdr:sp macro="" textlink="">
      <xdr:nvSpPr>
        <xdr:cNvPr id="17500" name="Text Box 92">
          <a:extLst>
            <a:ext uri="{FF2B5EF4-FFF2-40B4-BE49-F238E27FC236}">
              <a16:creationId xmlns:a16="http://schemas.microsoft.com/office/drawing/2014/main" id="{00000000-0008-0000-0000-00005C440000}"/>
            </a:ext>
          </a:extLst>
        </xdr:cNvPr>
        <xdr:cNvSpPr txBox="1">
          <a:spLocks noChangeArrowheads="1"/>
        </xdr:cNvSpPr>
      </xdr:nvSpPr>
      <xdr:spPr bwMode="auto">
        <a:xfrm>
          <a:off x="142875" y="10925175"/>
          <a:ext cx="6686550" cy="6477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800" b="0" i="0" u="none" strike="noStrike" baseline="0">
              <a:solidFill>
                <a:srgbClr val="000000"/>
              </a:solidFill>
              <a:latin typeface="Tahoma"/>
              <a:cs typeface="Tahoma"/>
            </a:rPr>
            <a:t>     c) Supplier Name: Type in the name of the supplier as well as any specifics for their company.  Example: Lear Corporation, Detroit Facility.  </a:t>
          </a:r>
        </a:p>
        <a:p>
          <a:pPr algn="l" rtl="0">
            <a:defRPr sz="1000"/>
          </a:pPr>
          <a:r>
            <a:rPr lang="en-US" sz="800" b="0" i="0" u="none" strike="noStrike" baseline="0">
              <a:solidFill>
                <a:srgbClr val="000000"/>
              </a:solidFill>
              <a:latin typeface="Tahoma"/>
              <a:cs typeface="Tahoma"/>
            </a:rPr>
            <a:t>     d) Address: The street address in which the facility is located as well as the City, State and Zip. If the facility is being audited is one of many at that address be sure to note which building, such as (Bldg 1) or (East Plant).</a:t>
          </a:r>
        </a:p>
        <a:p>
          <a:pPr algn="l" rtl="0">
            <a:defRPr sz="1000"/>
          </a:pPr>
          <a:endParaRPr lang="en-US" sz="800" b="0" i="0" u="none" strike="noStrike" baseline="0">
            <a:solidFill>
              <a:srgbClr val="000000"/>
            </a:solidFill>
            <a:latin typeface="Tahoma"/>
            <a:cs typeface="Tahoma"/>
          </a:endParaRPr>
        </a:p>
        <a:p>
          <a:pPr algn="l" rtl="0">
            <a:defRPr sz="1000"/>
          </a:pPr>
          <a:endParaRPr lang="en-US" sz="800" b="0" i="0" u="none" strike="noStrike" baseline="0">
            <a:solidFill>
              <a:srgbClr val="000000"/>
            </a:solidFill>
            <a:latin typeface="Tahoma"/>
            <a:cs typeface="Tahoma"/>
          </a:endParaRPr>
        </a:p>
      </xdr:txBody>
    </xdr:sp>
    <xdr:clientData/>
  </xdr:twoCellAnchor>
  <xdr:twoCellAnchor editAs="oneCell">
    <xdr:from>
      <xdr:col>1</xdr:col>
      <xdr:colOff>47625</xdr:colOff>
      <xdr:row>401</xdr:row>
      <xdr:rowOff>140970</xdr:rowOff>
    </xdr:from>
    <xdr:to>
      <xdr:col>58</xdr:col>
      <xdr:colOff>9525</xdr:colOff>
      <xdr:row>407</xdr:row>
      <xdr:rowOff>137160</xdr:rowOff>
    </xdr:to>
    <xdr:sp macro="" textlink="">
      <xdr:nvSpPr>
        <xdr:cNvPr id="34" name="Text Box 80">
          <a:extLst>
            <a:ext uri="{FF2B5EF4-FFF2-40B4-BE49-F238E27FC236}">
              <a16:creationId xmlns:a16="http://schemas.microsoft.com/office/drawing/2014/main" id="{00000000-0008-0000-0000-000022000000}"/>
            </a:ext>
          </a:extLst>
        </xdr:cNvPr>
        <xdr:cNvSpPr txBox="1">
          <a:spLocks noChangeArrowheads="1"/>
        </xdr:cNvSpPr>
      </xdr:nvSpPr>
      <xdr:spPr bwMode="auto">
        <a:xfrm>
          <a:off x="104775" y="64958595"/>
          <a:ext cx="6686550" cy="96774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000" b="1" i="0" u="none" strike="noStrike" baseline="0">
              <a:solidFill>
                <a:srgbClr val="000000"/>
              </a:solidFill>
              <a:latin typeface="Tahoma"/>
              <a:cs typeface="Tahoma"/>
            </a:rPr>
            <a:t>'IATF 16949 Worksheet' -PROCESS DESCRIPTIONS</a:t>
          </a:r>
          <a:endParaRPr lang="en-US" sz="1000" b="0" i="0" u="none" strike="noStrike" baseline="0">
            <a:solidFill>
              <a:srgbClr val="000000"/>
            </a:solidFill>
            <a:latin typeface="Tahoma"/>
            <a:cs typeface="Tahoma"/>
          </a:endParaRPr>
        </a:p>
        <a:p>
          <a:pPr algn="l" rtl="0">
            <a:defRPr sz="1000"/>
          </a:pPr>
          <a:endParaRPr lang="en-US" sz="800" b="0" i="0" u="none" strike="noStrike" baseline="0">
            <a:solidFill>
              <a:srgbClr val="000000"/>
            </a:solidFill>
            <a:latin typeface="Tahoma"/>
            <a:cs typeface="Tahoma"/>
          </a:endParaRPr>
        </a:p>
        <a:p>
          <a:pPr algn="l" rtl="0">
            <a:defRPr sz="1000"/>
          </a:pPr>
          <a:r>
            <a:rPr lang="en-US" sz="800" b="0" i="0" u="none" strike="noStrike" baseline="0">
              <a:solidFill>
                <a:srgbClr val="000000"/>
              </a:solidFill>
              <a:latin typeface="Tahoma"/>
              <a:cs typeface="Tahoma"/>
            </a:rPr>
            <a:t>If the supplier is not registered to IATF-16949 or ISO 9001 the Supplier Business Process Description sheet must be completed.  For suppliers that do not have resources available to support the implementation of a quality system Lear requires the suppliers to define the following business processes: Sales, Development, Manufacturing, Quality, and Delivery.  The objective is that adequate systems that meet the intent of IATF-16949 and/or ISO 9001 are developed.  The process approach requires that inputs, outputs, and performance indicators (metrics) are identified for each process.</a:t>
          </a:r>
        </a:p>
        <a:p>
          <a:pPr algn="l" rtl="0">
            <a:defRPr sz="1000"/>
          </a:pPr>
          <a:endParaRPr lang="en-US" sz="800" b="0" i="0" u="none" strike="noStrike" baseline="0">
            <a:solidFill>
              <a:srgbClr val="000000"/>
            </a:solidFill>
            <a:latin typeface="Tahoma"/>
            <a:cs typeface="Tahoma"/>
          </a:endParaRPr>
        </a:p>
      </xdr:txBody>
    </xdr:sp>
    <xdr:clientData/>
  </xdr:twoCellAnchor>
  <xdr:twoCellAnchor editAs="oneCell">
    <xdr:from>
      <xdr:col>1</xdr:col>
      <xdr:colOff>60960</xdr:colOff>
      <xdr:row>407</xdr:row>
      <xdr:rowOff>129540</xdr:rowOff>
    </xdr:from>
    <xdr:to>
      <xdr:col>56</xdr:col>
      <xdr:colOff>13335</xdr:colOff>
      <xdr:row>414</xdr:row>
      <xdr:rowOff>158115</xdr:rowOff>
    </xdr:to>
    <xdr:pic>
      <xdr:nvPicPr>
        <xdr:cNvPr id="35" name="Picture 79">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0" cstate="print"/>
        <a:srcRect/>
        <a:stretch>
          <a:fillRect/>
        </a:stretch>
      </xdr:blipFill>
      <xdr:spPr bwMode="auto">
        <a:xfrm>
          <a:off x="121920" y="65539620"/>
          <a:ext cx="6718935" cy="1202055"/>
        </a:xfrm>
        <a:prstGeom prst="rect">
          <a:avLst/>
        </a:prstGeom>
        <a:noFill/>
        <a:ln w="9525">
          <a:noFill/>
          <a:miter lim="800000"/>
          <a:headEnd/>
          <a:tailEnd/>
        </a:ln>
      </xdr:spPr>
    </xdr:pic>
    <xdr:clientData/>
  </xdr:twoCellAnchor>
  <xdr:twoCellAnchor editAs="oneCell">
    <xdr:from>
      <xdr:col>0</xdr:col>
      <xdr:colOff>45720</xdr:colOff>
      <xdr:row>415</xdr:row>
      <xdr:rowOff>45720</xdr:rowOff>
    </xdr:from>
    <xdr:to>
      <xdr:col>57</xdr:col>
      <xdr:colOff>3810</xdr:colOff>
      <xdr:row>428</xdr:row>
      <xdr:rowOff>38100</xdr:rowOff>
    </xdr:to>
    <xdr:sp macro="" textlink="">
      <xdr:nvSpPr>
        <xdr:cNvPr id="36" name="Text Box 78">
          <a:extLst>
            <a:ext uri="{FF2B5EF4-FFF2-40B4-BE49-F238E27FC236}">
              <a16:creationId xmlns:a16="http://schemas.microsoft.com/office/drawing/2014/main" id="{00000000-0008-0000-0000-000024000000}"/>
            </a:ext>
          </a:extLst>
        </xdr:cNvPr>
        <xdr:cNvSpPr txBox="1">
          <a:spLocks noChangeArrowheads="1"/>
        </xdr:cNvSpPr>
      </xdr:nvSpPr>
      <xdr:spPr bwMode="auto">
        <a:xfrm>
          <a:off x="45720" y="66796920"/>
          <a:ext cx="6846570" cy="21717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800" b="1" i="0" u="none" strike="noStrike" baseline="0">
              <a:solidFill>
                <a:srgbClr val="000000"/>
              </a:solidFill>
              <a:latin typeface="Tahoma"/>
              <a:cs typeface="Tahoma"/>
            </a:rPr>
            <a:t>1) Process Description Matrix</a:t>
          </a:r>
        </a:p>
        <a:p>
          <a:pPr algn="l" rtl="0">
            <a:defRPr sz="1000"/>
          </a:pPr>
          <a:r>
            <a:rPr lang="en-US" sz="800" b="0" i="0" u="none" strike="noStrike" baseline="0">
              <a:solidFill>
                <a:srgbClr val="000000"/>
              </a:solidFill>
              <a:latin typeface="Tahoma"/>
              <a:cs typeface="Tahoma"/>
            </a:rPr>
            <a:t>     The process description matrix should contain at least the following information for each necessary process:</a:t>
          </a:r>
          <a:endParaRPr lang="en-US" sz="800" b="1" i="0" u="none" strike="noStrike" baseline="0">
            <a:solidFill>
              <a:srgbClr val="000000"/>
            </a:solidFill>
            <a:latin typeface="Tahoma"/>
            <a:cs typeface="Tahoma"/>
          </a:endParaRPr>
        </a:p>
        <a:p>
          <a:pPr algn="l" rtl="0">
            <a:defRPr sz="1000"/>
          </a:pPr>
          <a:r>
            <a:rPr lang="en-US" sz="800" b="1" i="0" u="none" strike="noStrike" baseline="0">
              <a:solidFill>
                <a:srgbClr val="000000"/>
              </a:solidFill>
              <a:latin typeface="Tahoma"/>
              <a:cs typeface="Tahoma"/>
            </a:rPr>
            <a:t>     </a:t>
          </a:r>
          <a:r>
            <a:rPr lang="en-US" sz="800" b="0" i="0" u="none" strike="noStrike" baseline="0">
              <a:solidFill>
                <a:srgbClr val="000000"/>
              </a:solidFill>
              <a:latin typeface="Tahoma"/>
              <a:cs typeface="Tahoma"/>
            </a:rPr>
            <a:t>a) Process</a:t>
          </a:r>
        </a:p>
        <a:p>
          <a:pPr algn="l" rtl="0">
            <a:defRPr sz="1000"/>
          </a:pPr>
          <a:r>
            <a:rPr lang="en-US" sz="800" b="0" i="0" u="none" strike="noStrike" baseline="0">
              <a:solidFill>
                <a:srgbClr val="000000"/>
              </a:solidFill>
              <a:latin typeface="Tahoma"/>
              <a:cs typeface="Tahoma"/>
            </a:rPr>
            <a:t>          1. Processes should include those from Sales, Development, Production, and Delivery.</a:t>
          </a:r>
        </a:p>
        <a:p>
          <a:pPr algn="l" rtl="0">
            <a:defRPr sz="1000"/>
          </a:pPr>
          <a:r>
            <a:rPr lang="en-US" sz="800" b="0" i="0" u="none" strike="noStrike" baseline="0">
              <a:solidFill>
                <a:srgbClr val="000000"/>
              </a:solidFill>
              <a:latin typeface="Tahoma"/>
              <a:cs typeface="Tahoma"/>
            </a:rPr>
            <a:t>     b) Inputs</a:t>
          </a:r>
        </a:p>
        <a:p>
          <a:pPr algn="l" rtl="0">
            <a:defRPr sz="1000"/>
          </a:pPr>
          <a:r>
            <a:rPr lang="en-US" sz="800" b="0" i="0" u="none" strike="noStrike" baseline="0">
              <a:solidFill>
                <a:srgbClr val="000000"/>
              </a:solidFill>
              <a:latin typeface="Tahoma"/>
              <a:cs typeface="Tahoma"/>
            </a:rPr>
            <a:t>          1. Enter the associated Inputs for the selected process.</a:t>
          </a:r>
        </a:p>
        <a:p>
          <a:pPr algn="l" rtl="0">
            <a:defRPr sz="1000"/>
          </a:pPr>
          <a:r>
            <a:rPr lang="en-US" sz="800" b="0" i="0" u="none" strike="noStrike" baseline="0">
              <a:solidFill>
                <a:srgbClr val="000000"/>
              </a:solidFill>
              <a:latin typeface="Tahoma"/>
              <a:cs typeface="Tahoma"/>
            </a:rPr>
            <a:t>     c) Outputs</a:t>
          </a:r>
        </a:p>
        <a:p>
          <a:pPr algn="l" rtl="0">
            <a:defRPr sz="1000"/>
          </a:pPr>
          <a:r>
            <a:rPr lang="en-US" sz="800" b="0" i="0" u="none" strike="noStrike" baseline="0">
              <a:solidFill>
                <a:srgbClr val="000000"/>
              </a:solidFill>
              <a:latin typeface="Tahoma"/>
              <a:cs typeface="Tahoma"/>
            </a:rPr>
            <a:t>          1. Enter the associated Outputs for the selected process.</a:t>
          </a:r>
        </a:p>
        <a:p>
          <a:pPr algn="l" rtl="0">
            <a:defRPr sz="1000"/>
          </a:pPr>
          <a:r>
            <a:rPr lang="en-US" sz="800" b="0" i="0" u="none" strike="noStrike" baseline="0">
              <a:solidFill>
                <a:srgbClr val="000000"/>
              </a:solidFill>
              <a:latin typeface="Tahoma"/>
              <a:cs typeface="Tahoma"/>
            </a:rPr>
            <a:t>     d) Performance Indicators</a:t>
          </a:r>
        </a:p>
        <a:p>
          <a:pPr algn="l" rtl="0">
            <a:defRPr sz="1000"/>
          </a:pPr>
          <a:r>
            <a:rPr lang="en-US" sz="800" b="0" i="0" u="none" strike="noStrike" baseline="0">
              <a:solidFill>
                <a:srgbClr val="000000"/>
              </a:solidFill>
              <a:latin typeface="Tahoma"/>
              <a:cs typeface="Tahoma"/>
            </a:rPr>
            <a:t>          1.  List the Performance Indicators that are (should be) used to monitor the selected process.</a:t>
          </a:r>
        </a:p>
        <a:p>
          <a:pPr algn="l" rtl="0">
            <a:defRPr sz="1000"/>
          </a:pPr>
          <a:r>
            <a:rPr lang="en-US" sz="800" b="0" i="0" u="none" strike="noStrike" baseline="0">
              <a:solidFill>
                <a:srgbClr val="000000"/>
              </a:solidFill>
              <a:latin typeface="Tahoma"/>
              <a:cs typeface="Tahoma"/>
            </a:rPr>
            <a:t>     e) Target Established</a:t>
          </a:r>
        </a:p>
        <a:p>
          <a:pPr algn="l" rtl="0">
            <a:defRPr sz="1000"/>
          </a:pPr>
          <a:r>
            <a:rPr lang="en-US" sz="800" b="0" i="0" u="none" strike="noStrike" baseline="0">
              <a:solidFill>
                <a:srgbClr val="000000"/>
              </a:solidFill>
              <a:latin typeface="Tahoma"/>
              <a:cs typeface="Tahoma"/>
            </a:rPr>
            <a:t>          1. Have measurable targets been defined based on the chosen Performance Indicators? (Yes or No)</a:t>
          </a:r>
        </a:p>
        <a:p>
          <a:pPr algn="l" rtl="0">
            <a:defRPr sz="1000"/>
          </a:pPr>
          <a:r>
            <a:rPr lang="en-US" sz="800" b="0" i="0" u="none" strike="noStrike" baseline="0">
              <a:solidFill>
                <a:srgbClr val="000000"/>
              </a:solidFill>
              <a:latin typeface="Tahoma"/>
              <a:cs typeface="Tahoma"/>
            </a:rPr>
            <a:t>     f) Meeting Target</a:t>
          </a:r>
        </a:p>
        <a:p>
          <a:pPr algn="l" rtl="0">
            <a:defRPr sz="1000"/>
          </a:pPr>
          <a:r>
            <a:rPr lang="en-US" sz="800" b="0" i="0" u="none" strike="noStrike" baseline="0">
              <a:solidFill>
                <a:srgbClr val="000000"/>
              </a:solidFill>
              <a:latin typeface="Tahoma"/>
              <a:cs typeface="Tahoma"/>
            </a:rPr>
            <a:t>          1. Has the chosen Performance Indicator reached the Established Target for the associated Process? (Yes or No)</a:t>
          </a:r>
        </a:p>
        <a:p>
          <a:pPr algn="l" rtl="0">
            <a:defRPr sz="1000"/>
          </a:pPr>
          <a:r>
            <a:rPr lang="en-US" sz="800" b="0" i="0" u="none" strike="noStrike" baseline="0">
              <a:solidFill>
                <a:srgbClr val="000000"/>
              </a:solidFill>
              <a:latin typeface="Tahoma"/>
              <a:cs typeface="Tahoma"/>
            </a:rPr>
            <a:t>     g) If Not Meeting Target, Are Action Plans Available</a:t>
          </a:r>
        </a:p>
        <a:p>
          <a:pPr lvl="0" algn="l" rtl="0">
            <a:defRPr sz="1000"/>
          </a:pPr>
          <a:r>
            <a:rPr lang="en-US" sz="800" b="0" i="0" u="none" strike="noStrike" baseline="0">
              <a:solidFill>
                <a:srgbClr val="000000"/>
              </a:solidFill>
              <a:latin typeface="Tahoma"/>
              <a:cs typeface="Tahoma"/>
            </a:rPr>
            <a:t>          1. All processes that do not meet their Established Targets must have Action Plans identified to reach the Established Targets. </a:t>
          </a:r>
        </a:p>
      </xdr:txBody>
    </xdr:sp>
    <xdr:clientData/>
  </xdr:twoCellAnchor>
  <mc:AlternateContent xmlns:mc="http://schemas.openxmlformats.org/markup-compatibility/2006">
    <mc:Choice xmlns:a14="http://schemas.microsoft.com/office/drawing/2010/main" Requires="a14">
      <xdr:twoCellAnchor editAs="oneCell">
        <xdr:from>
          <xdr:col>1</xdr:col>
          <xdr:colOff>57150</xdr:colOff>
          <xdr:row>2</xdr:row>
          <xdr:rowOff>57150</xdr:rowOff>
        </xdr:from>
        <xdr:to>
          <xdr:col>10</xdr:col>
          <xdr:colOff>19050</xdr:colOff>
          <xdr:row>3</xdr:row>
          <xdr:rowOff>123825</xdr:rowOff>
        </xdr:to>
        <xdr:sp macro="" textlink="">
          <xdr:nvSpPr>
            <xdr:cNvPr id="17459" name="CmdBtn1" hidden="1">
              <a:extLst>
                <a:ext uri="{63B3BB69-23CF-44E3-9099-C40C66FF867C}">
                  <a14:compatExt spid="_x0000_s17459"/>
                </a:ext>
                <a:ext uri="{FF2B5EF4-FFF2-40B4-BE49-F238E27FC236}">
                  <a16:creationId xmlns:a16="http://schemas.microsoft.com/office/drawing/2014/main" id="{00000000-0008-0000-0000-0000334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xdr:row>
          <xdr:rowOff>9525</xdr:rowOff>
        </xdr:from>
        <xdr:to>
          <xdr:col>10</xdr:col>
          <xdr:colOff>19050</xdr:colOff>
          <xdr:row>5</xdr:row>
          <xdr:rowOff>76200</xdr:rowOff>
        </xdr:to>
        <xdr:sp macro="" textlink="">
          <xdr:nvSpPr>
            <xdr:cNvPr id="17460" name="CmdBtn2" hidden="1">
              <a:extLst>
                <a:ext uri="{63B3BB69-23CF-44E3-9099-C40C66FF867C}">
                  <a14:compatExt spid="_x0000_s17460"/>
                </a:ext>
                <a:ext uri="{FF2B5EF4-FFF2-40B4-BE49-F238E27FC236}">
                  <a16:creationId xmlns:a16="http://schemas.microsoft.com/office/drawing/2014/main" id="{00000000-0008-0000-0000-000034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xdr:row>
          <xdr:rowOff>57150</xdr:rowOff>
        </xdr:from>
        <xdr:to>
          <xdr:col>33</xdr:col>
          <xdr:colOff>9525</xdr:colOff>
          <xdr:row>3</xdr:row>
          <xdr:rowOff>123825</xdr:rowOff>
        </xdr:to>
        <xdr:sp macro="" textlink="">
          <xdr:nvSpPr>
            <xdr:cNvPr id="17461" name="CmdBtn5" hidden="1">
              <a:extLst>
                <a:ext uri="{63B3BB69-23CF-44E3-9099-C40C66FF867C}">
                  <a14:compatExt spid="_x0000_s17461"/>
                </a:ext>
                <a:ext uri="{FF2B5EF4-FFF2-40B4-BE49-F238E27FC236}">
                  <a16:creationId xmlns:a16="http://schemas.microsoft.com/office/drawing/2014/main" id="{00000000-0008-0000-0000-000035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xdr:row>
          <xdr:rowOff>9525</xdr:rowOff>
        </xdr:from>
        <xdr:to>
          <xdr:col>33</xdr:col>
          <xdr:colOff>9525</xdr:colOff>
          <xdr:row>5</xdr:row>
          <xdr:rowOff>76200</xdr:rowOff>
        </xdr:to>
        <xdr:sp macro="" textlink="">
          <xdr:nvSpPr>
            <xdr:cNvPr id="17462" name="CmdBtn6" hidden="1">
              <a:extLst>
                <a:ext uri="{63B3BB69-23CF-44E3-9099-C40C66FF867C}">
                  <a14:compatExt spid="_x0000_s17462"/>
                </a:ext>
                <a:ext uri="{FF2B5EF4-FFF2-40B4-BE49-F238E27FC236}">
                  <a16:creationId xmlns:a16="http://schemas.microsoft.com/office/drawing/2014/main" id="{00000000-0008-0000-0000-000036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xdr:row>
          <xdr:rowOff>57150</xdr:rowOff>
        </xdr:from>
        <xdr:to>
          <xdr:col>44</xdr:col>
          <xdr:colOff>0</xdr:colOff>
          <xdr:row>3</xdr:row>
          <xdr:rowOff>123825</xdr:rowOff>
        </xdr:to>
        <xdr:sp macro="" textlink="">
          <xdr:nvSpPr>
            <xdr:cNvPr id="17474" name="CmdBtn7" hidden="1">
              <a:extLst>
                <a:ext uri="{63B3BB69-23CF-44E3-9099-C40C66FF867C}">
                  <a14:compatExt spid="_x0000_s17474"/>
                </a:ext>
                <a:ext uri="{FF2B5EF4-FFF2-40B4-BE49-F238E27FC236}">
                  <a16:creationId xmlns:a16="http://schemas.microsoft.com/office/drawing/2014/main" id="{00000000-0008-0000-0000-00004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19050</xdr:colOff>
          <xdr:row>4</xdr:row>
          <xdr:rowOff>9525</xdr:rowOff>
        </xdr:from>
        <xdr:to>
          <xdr:col>55</xdr:col>
          <xdr:colOff>104775</xdr:colOff>
          <xdr:row>5</xdr:row>
          <xdr:rowOff>76200</xdr:rowOff>
        </xdr:to>
        <xdr:sp macro="" textlink="">
          <xdr:nvSpPr>
            <xdr:cNvPr id="17489" name="CmdBtn8" hidden="1">
              <a:extLst>
                <a:ext uri="{63B3BB69-23CF-44E3-9099-C40C66FF867C}">
                  <a14:compatExt spid="_x0000_s17489"/>
                </a:ext>
                <a:ext uri="{FF2B5EF4-FFF2-40B4-BE49-F238E27FC236}">
                  <a16:creationId xmlns:a16="http://schemas.microsoft.com/office/drawing/2014/main" id="{00000000-0008-0000-0000-00005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xdr:row>
          <xdr:rowOff>9525</xdr:rowOff>
        </xdr:from>
        <xdr:to>
          <xdr:col>21</xdr:col>
          <xdr:colOff>114300</xdr:colOff>
          <xdr:row>5</xdr:row>
          <xdr:rowOff>76200</xdr:rowOff>
        </xdr:to>
        <xdr:sp macro="" textlink="">
          <xdr:nvSpPr>
            <xdr:cNvPr id="17490" name="CmdBtn4" hidden="1">
              <a:extLst>
                <a:ext uri="{63B3BB69-23CF-44E3-9099-C40C66FF867C}">
                  <a14:compatExt spid="_x0000_s17490"/>
                </a:ext>
                <a:ext uri="{FF2B5EF4-FFF2-40B4-BE49-F238E27FC236}">
                  <a16:creationId xmlns:a16="http://schemas.microsoft.com/office/drawing/2014/main" id="{00000000-0008-0000-0000-00005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xdr:row>
          <xdr:rowOff>57150</xdr:rowOff>
        </xdr:from>
        <xdr:to>
          <xdr:col>21</xdr:col>
          <xdr:colOff>114300</xdr:colOff>
          <xdr:row>3</xdr:row>
          <xdr:rowOff>123825</xdr:rowOff>
        </xdr:to>
        <xdr:sp macro="" textlink="">
          <xdr:nvSpPr>
            <xdr:cNvPr id="17491" name="CmdBtn3" hidden="1">
              <a:extLst>
                <a:ext uri="{63B3BB69-23CF-44E3-9099-C40C66FF867C}">
                  <a14:compatExt spid="_x0000_s17491"/>
                </a:ext>
                <a:ext uri="{FF2B5EF4-FFF2-40B4-BE49-F238E27FC236}">
                  <a16:creationId xmlns:a16="http://schemas.microsoft.com/office/drawing/2014/main" id="{00000000-0008-0000-0000-000053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19050</xdr:colOff>
          <xdr:row>2</xdr:row>
          <xdr:rowOff>57150</xdr:rowOff>
        </xdr:from>
        <xdr:to>
          <xdr:col>55</xdr:col>
          <xdr:colOff>104775</xdr:colOff>
          <xdr:row>3</xdr:row>
          <xdr:rowOff>123825</xdr:rowOff>
        </xdr:to>
        <xdr:sp macro="" textlink="">
          <xdr:nvSpPr>
            <xdr:cNvPr id="17492" name="CmdBtn9" hidden="1">
              <a:extLst>
                <a:ext uri="{63B3BB69-23CF-44E3-9099-C40C66FF867C}">
                  <a14:compatExt spid="_x0000_s17492"/>
                </a:ext>
                <a:ext uri="{FF2B5EF4-FFF2-40B4-BE49-F238E27FC236}">
                  <a16:creationId xmlns:a16="http://schemas.microsoft.com/office/drawing/2014/main" id="{00000000-0008-0000-0000-000054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xdr:row>
          <xdr:rowOff>9525</xdr:rowOff>
        </xdr:from>
        <xdr:to>
          <xdr:col>44</xdr:col>
          <xdr:colOff>0</xdr:colOff>
          <xdr:row>5</xdr:row>
          <xdr:rowOff>76200</xdr:rowOff>
        </xdr:to>
        <xdr:sp macro="" textlink="">
          <xdr:nvSpPr>
            <xdr:cNvPr id="17493" name="CmdBtn10" hidden="1">
              <a:extLst>
                <a:ext uri="{63B3BB69-23CF-44E3-9099-C40C66FF867C}">
                  <a14:compatExt spid="_x0000_s17493"/>
                </a:ext>
                <a:ext uri="{FF2B5EF4-FFF2-40B4-BE49-F238E27FC236}">
                  <a16:creationId xmlns:a16="http://schemas.microsoft.com/office/drawing/2014/main" id="{00000000-0008-0000-0000-000055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66675</xdr:colOff>
      <xdr:row>139</xdr:row>
      <xdr:rowOff>28575</xdr:rowOff>
    </xdr:from>
    <xdr:to>
      <xdr:col>55</xdr:col>
      <xdr:colOff>161109</xdr:colOff>
      <xdr:row>143</xdr:row>
      <xdr:rowOff>123732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1"/>
        <a:stretch>
          <a:fillRect/>
        </a:stretch>
      </xdr:blipFill>
      <xdr:spPr>
        <a:xfrm>
          <a:off x="123825" y="21964650"/>
          <a:ext cx="6523809" cy="742857"/>
        </a:xfrm>
        <a:prstGeom prst="rect">
          <a:avLst/>
        </a:prstGeom>
      </xdr:spPr>
    </xdr:pic>
    <xdr:clientData/>
  </xdr:twoCellAnchor>
  <xdr:twoCellAnchor editAs="oneCell">
    <xdr:from>
      <xdr:col>1</xdr:col>
      <xdr:colOff>152400</xdr:colOff>
      <xdr:row>91</xdr:row>
      <xdr:rowOff>47625</xdr:rowOff>
    </xdr:from>
    <xdr:to>
      <xdr:col>56</xdr:col>
      <xdr:colOff>37288</xdr:colOff>
      <xdr:row>98</xdr:row>
      <xdr:rowOff>104626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2"/>
        <a:stretch>
          <a:fillRect/>
        </a:stretch>
      </xdr:blipFill>
      <xdr:spPr>
        <a:xfrm>
          <a:off x="209550" y="14211300"/>
          <a:ext cx="6495238" cy="11904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9525</xdr:colOff>
      <xdr:row>1</xdr:row>
      <xdr:rowOff>19050</xdr:rowOff>
    </xdr:from>
    <xdr:ext cx="1508677" cy="414959"/>
    <xdr:pic>
      <xdr:nvPicPr>
        <xdr:cNvPr id="2" name="Picture 19">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b="25862"/>
        <a:stretch>
          <a:fillRect/>
        </a:stretch>
      </xdr:blipFill>
      <xdr:spPr bwMode="auto">
        <a:xfrm>
          <a:off x="619125" y="180975"/>
          <a:ext cx="1508677" cy="414959"/>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13</xdr:col>
      <xdr:colOff>76200</xdr:colOff>
      <xdr:row>4</xdr:row>
      <xdr:rowOff>152400</xdr:rowOff>
    </xdr:to>
    <xdr:pic>
      <xdr:nvPicPr>
        <xdr:cNvPr id="19466" name="Picture 8">
          <a:extLst>
            <a:ext uri="{FF2B5EF4-FFF2-40B4-BE49-F238E27FC236}">
              <a16:creationId xmlns:a16="http://schemas.microsoft.com/office/drawing/2014/main" id="{00000000-0008-0000-0A00-00000A4C0000}"/>
            </a:ext>
          </a:extLst>
        </xdr:cNvPr>
        <xdr:cNvPicPr>
          <a:picLocks noChangeAspect="1" noChangeArrowheads="1"/>
        </xdr:cNvPicPr>
      </xdr:nvPicPr>
      <xdr:blipFill>
        <a:blip xmlns:r="http://schemas.openxmlformats.org/officeDocument/2006/relationships" r:embed="rId1" cstate="print"/>
        <a:srcRect b="25862"/>
        <a:stretch>
          <a:fillRect/>
        </a:stretch>
      </xdr:blipFill>
      <xdr:spPr bwMode="auto">
        <a:xfrm>
          <a:off x="66675" y="76200"/>
          <a:ext cx="1495425" cy="40957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0</xdr:colOff>
      <xdr:row>2</xdr:row>
      <xdr:rowOff>0</xdr:rowOff>
    </xdr:from>
    <xdr:to>
      <xdr:col>13</xdr:col>
      <xdr:colOff>76200</xdr:colOff>
      <xdr:row>3</xdr:row>
      <xdr:rowOff>47625</xdr:rowOff>
    </xdr:to>
    <xdr:sp macro="" textlink="">
      <xdr:nvSpPr>
        <xdr:cNvPr id="13334" name="Text Box 1">
          <a:extLst>
            <a:ext uri="{FF2B5EF4-FFF2-40B4-BE49-F238E27FC236}">
              <a16:creationId xmlns:a16="http://schemas.microsoft.com/office/drawing/2014/main" id="{00000000-0008-0000-0B00-000016340000}"/>
            </a:ext>
          </a:extLst>
        </xdr:cNvPr>
        <xdr:cNvSpPr txBox="1">
          <a:spLocks noChangeArrowheads="1"/>
        </xdr:cNvSpPr>
      </xdr:nvSpPr>
      <xdr:spPr bwMode="auto">
        <a:xfrm>
          <a:off x="6381750" y="762000"/>
          <a:ext cx="76200" cy="209550"/>
        </a:xfrm>
        <a:prstGeom prst="rect">
          <a:avLst/>
        </a:prstGeom>
        <a:noFill/>
        <a:ln w="9525">
          <a:noFill/>
          <a:miter lim="800000"/>
          <a:headEnd/>
          <a:tailEnd/>
        </a:ln>
      </xdr:spPr>
    </xdr:sp>
    <xdr:clientData/>
  </xdr:twoCellAnchor>
  <xdr:twoCellAnchor>
    <xdr:from>
      <xdr:col>8</xdr:col>
      <xdr:colOff>180975</xdr:colOff>
      <xdr:row>7</xdr:row>
      <xdr:rowOff>28575</xdr:rowOff>
    </xdr:from>
    <xdr:to>
      <xdr:col>10</xdr:col>
      <xdr:colOff>104775</xdr:colOff>
      <xdr:row>7</xdr:row>
      <xdr:rowOff>114300</xdr:rowOff>
    </xdr:to>
    <xdr:sp macro="" textlink="">
      <xdr:nvSpPr>
        <xdr:cNvPr id="13335" name="AutoShape 2">
          <a:extLst>
            <a:ext uri="{FF2B5EF4-FFF2-40B4-BE49-F238E27FC236}">
              <a16:creationId xmlns:a16="http://schemas.microsoft.com/office/drawing/2014/main" id="{00000000-0008-0000-0B00-000017340000}"/>
            </a:ext>
          </a:extLst>
        </xdr:cNvPr>
        <xdr:cNvSpPr>
          <a:spLocks noChangeArrowheads="1"/>
        </xdr:cNvSpPr>
      </xdr:nvSpPr>
      <xdr:spPr bwMode="auto">
        <a:xfrm>
          <a:off x="5324475" y="1600200"/>
          <a:ext cx="419100" cy="85725"/>
        </a:xfrm>
        <a:prstGeom prst="rightArrow">
          <a:avLst>
            <a:gd name="adj1" fmla="val 50000"/>
            <a:gd name="adj2" fmla="val 122222"/>
          </a:avLst>
        </a:prstGeom>
        <a:solidFill>
          <a:srgbClr val="FFFFFF"/>
        </a:solidFill>
        <a:ln w="9525">
          <a:solidFill>
            <a:srgbClr val="000000"/>
          </a:solidFill>
          <a:miter lim="800000"/>
          <a:headEnd/>
          <a:tailEnd/>
        </a:ln>
      </xdr:spPr>
    </xdr:sp>
    <xdr:clientData/>
  </xdr:twoCellAnchor>
  <xdr:twoCellAnchor editAs="oneCell">
    <xdr:from>
      <xdr:col>13</xdr:col>
      <xdr:colOff>0</xdr:colOff>
      <xdr:row>2</xdr:row>
      <xdr:rowOff>0</xdr:rowOff>
    </xdr:from>
    <xdr:to>
      <xdr:col>13</xdr:col>
      <xdr:colOff>76200</xdr:colOff>
      <xdr:row>3</xdr:row>
      <xdr:rowOff>47625</xdr:rowOff>
    </xdr:to>
    <xdr:sp macro="" textlink="">
      <xdr:nvSpPr>
        <xdr:cNvPr id="13336" name="Text Box 3">
          <a:extLst>
            <a:ext uri="{FF2B5EF4-FFF2-40B4-BE49-F238E27FC236}">
              <a16:creationId xmlns:a16="http://schemas.microsoft.com/office/drawing/2014/main" id="{00000000-0008-0000-0B00-000018340000}"/>
            </a:ext>
          </a:extLst>
        </xdr:cNvPr>
        <xdr:cNvSpPr txBox="1">
          <a:spLocks noChangeArrowheads="1"/>
        </xdr:cNvSpPr>
      </xdr:nvSpPr>
      <xdr:spPr bwMode="auto">
        <a:xfrm>
          <a:off x="6381750" y="762000"/>
          <a:ext cx="76200" cy="209550"/>
        </a:xfrm>
        <a:prstGeom prst="rect">
          <a:avLst/>
        </a:prstGeom>
        <a:noFill/>
        <a:ln w="9525">
          <a:noFill/>
          <a:miter lim="800000"/>
          <a:headEnd/>
          <a:tailEnd/>
        </a:ln>
      </xdr:spPr>
    </xdr:sp>
    <xdr:clientData/>
  </xdr:twoCellAnchor>
  <xdr:twoCellAnchor>
    <xdr:from>
      <xdr:col>7</xdr:col>
      <xdr:colOff>66675</xdr:colOff>
      <xdr:row>6</xdr:row>
      <xdr:rowOff>504825</xdr:rowOff>
    </xdr:from>
    <xdr:to>
      <xdr:col>9</xdr:col>
      <xdr:colOff>104775</xdr:colOff>
      <xdr:row>6</xdr:row>
      <xdr:rowOff>657225</xdr:rowOff>
    </xdr:to>
    <xdr:sp macro="" textlink="">
      <xdr:nvSpPr>
        <xdr:cNvPr id="13337" name="Text Box 4">
          <a:extLst>
            <a:ext uri="{FF2B5EF4-FFF2-40B4-BE49-F238E27FC236}">
              <a16:creationId xmlns:a16="http://schemas.microsoft.com/office/drawing/2014/main" id="{00000000-0008-0000-0B00-000019340000}"/>
            </a:ext>
          </a:extLst>
        </xdr:cNvPr>
        <xdr:cNvSpPr txBox="1">
          <a:spLocks noChangeArrowheads="1"/>
        </xdr:cNvSpPr>
      </xdr:nvSpPr>
      <xdr:spPr bwMode="auto">
        <a:xfrm>
          <a:off x="4962525" y="1571625"/>
          <a:ext cx="533400" cy="0"/>
        </a:xfrm>
        <a:prstGeom prst="rect">
          <a:avLst/>
        </a:prstGeom>
        <a:solidFill>
          <a:srgbClr val="FFFFFF"/>
        </a:solidFill>
        <a:ln w="9525">
          <a:noFill/>
          <a:miter lim="800000"/>
          <a:headEnd/>
          <a:tailEnd/>
        </a:ln>
      </xdr:spPr>
    </xdr:sp>
    <xdr:clientData/>
  </xdr:twoCellAnchor>
  <xdr:twoCellAnchor editAs="oneCell">
    <xdr:from>
      <xdr:col>1</xdr:col>
      <xdr:colOff>47625</xdr:colOff>
      <xdr:row>1</xdr:row>
      <xdr:rowOff>95250</xdr:rowOff>
    </xdr:from>
    <xdr:to>
      <xdr:col>2</xdr:col>
      <xdr:colOff>828675</xdr:colOff>
      <xdr:row>1</xdr:row>
      <xdr:rowOff>523875</xdr:rowOff>
    </xdr:to>
    <xdr:pic>
      <xdr:nvPicPr>
        <xdr:cNvPr id="13338" name="Picture 19">
          <a:extLst>
            <a:ext uri="{FF2B5EF4-FFF2-40B4-BE49-F238E27FC236}">
              <a16:creationId xmlns:a16="http://schemas.microsoft.com/office/drawing/2014/main" id="{00000000-0008-0000-0B00-00001A340000}"/>
            </a:ext>
          </a:extLst>
        </xdr:cNvPr>
        <xdr:cNvPicPr>
          <a:picLocks noChangeAspect="1" noChangeArrowheads="1"/>
        </xdr:cNvPicPr>
      </xdr:nvPicPr>
      <xdr:blipFill>
        <a:blip xmlns:r="http://schemas.openxmlformats.org/officeDocument/2006/relationships" r:embed="rId1" cstate="print"/>
        <a:srcRect b="22414"/>
        <a:stretch>
          <a:fillRect/>
        </a:stretch>
      </xdr:blipFill>
      <xdr:spPr bwMode="auto">
        <a:xfrm>
          <a:off x="123825" y="190500"/>
          <a:ext cx="1495425" cy="4286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28575</xdr:rowOff>
    </xdr:from>
    <xdr:to>
      <xdr:col>14</xdr:col>
      <xdr:colOff>28575</xdr:colOff>
      <xdr:row>5</xdr:row>
      <xdr:rowOff>0</xdr:rowOff>
    </xdr:to>
    <xdr:pic>
      <xdr:nvPicPr>
        <xdr:cNvPr id="3089" name="Picture 14">
          <a:extLst>
            <a:ext uri="{FF2B5EF4-FFF2-40B4-BE49-F238E27FC236}">
              <a16:creationId xmlns:a16="http://schemas.microsoft.com/office/drawing/2014/main" id="{00000000-0008-0000-0100-0000110C0000}"/>
            </a:ext>
          </a:extLst>
        </xdr:cNvPr>
        <xdr:cNvPicPr>
          <a:picLocks noChangeAspect="1" noChangeArrowheads="1"/>
        </xdr:cNvPicPr>
      </xdr:nvPicPr>
      <xdr:blipFill>
        <a:blip xmlns:r="http://schemas.openxmlformats.org/officeDocument/2006/relationships" r:embed="rId1" cstate="print"/>
        <a:srcRect b="25862"/>
        <a:stretch>
          <a:fillRect/>
        </a:stretch>
      </xdr:blipFill>
      <xdr:spPr bwMode="auto">
        <a:xfrm>
          <a:off x="76200" y="85725"/>
          <a:ext cx="1495425" cy="4095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14</xdr:col>
      <xdr:colOff>19050</xdr:colOff>
      <xdr:row>4</xdr:row>
      <xdr:rowOff>152400</xdr:rowOff>
    </xdr:to>
    <xdr:pic>
      <xdr:nvPicPr>
        <xdr:cNvPr id="4129" name="Picture 8">
          <a:extLst>
            <a:ext uri="{FF2B5EF4-FFF2-40B4-BE49-F238E27FC236}">
              <a16:creationId xmlns:a16="http://schemas.microsoft.com/office/drawing/2014/main" id="{00000000-0008-0000-0200-000021100000}"/>
            </a:ext>
          </a:extLst>
        </xdr:cNvPr>
        <xdr:cNvPicPr>
          <a:picLocks noChangeAspect="1" noChangeArrowheads="1"/>
        </xdr:cNvPicPr>
      </xdr:nvPicPr>
      <xdr:blipFill>
        <a:blip xmlns:r="http://schemas.openxmlformats.org/officeDocument/2006/relationships" r:embed="rId1" cstate="print"/>
        <a:srcRect b="25862"/>
        <a:stretch>
          <a:fillRect/>
        </a:stretch>
      </xdr:blipFill>
      <xdr:spPr bwMode="auto">
        <a:xfrm>
          <a:off x="76200" y="76200"/>
          <a:ext cx="1495425" cy="4095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14</xdr:col>
      <xdr:colOff>19050</xdr:colOff>
      <xdr:row>4</xdr:row>
      <xdr:rowOff>152400</xdr:rowOff>
    </xdr:to>
    <xdr:pic>
      <xdr:nvPicPr>
        <xdr:cNvPr id="14354" name="Picture 5">
          <a:extLst>
            <a:ext uri="{FF2B5EF4-FFF2-40B4-BE49-F238E27FC236}">
              <a16:creationId xmlns:a16="http://schemas.microsoft.com/office/drawing/2014/main" id="{00000000-0008-0000-0300-000012380000}"/>
            </a:ext>
          </a:extLst>
        </xdr:cNvPr>
        <xdr:cNvPicPr>
          <a:picLocks noChangeAspect="1" noChangeArrowheads="1"/>
        </xdr:cNvPicPr>
      </xdr:nvPicPr>
      <xdr:blipFill>
        <a:blip xmlns:r="http://schemas.openxmlformats.org/officeDocument/2006/relationships" r:embed="rId1" cstate="print"/>
        <a:srcRect b="25862"/>
        <a:stretch>
          <a:fillRect/>
        </a:stretch>
      </xdr:blipFill>
      <xdr:spPr bwMode="auto">
        <a:xfrm>
          <a:off x="76200" y="76200"/>
          <a:ext cx="1495425" cy="4095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14</xdr:col>
      <xdr:colOff>19050</xdr:colOff>
      <xdr:row>4</xdr:row>
      <xdr:rowOff>152400</xdr:rowOff>
    </xdr:to>
    <xdr:pic>
      <xdr:nvPicPr>
        <xdr:cNvPr id="6166" name="Picture 21">
          <a:extLst>
            <a:ext uri="{FF2B5EF4-FFF2-40B4-BE49-F238E27FC236}">
              <a16:creationId xmlns:a16="http://schemas.microsoft.com/office/drawing/2014/main" id="{00000000-0008-0000-0400-000016180000}"/>
            </a:ext>
          </a:extLst>
        </xdr:cNvPr>
        <xdr:cNvPicPr>
          <a:picLocks noChangeAspect="1" noChangeArrowheads="1"/>
        </xdr:cNvPicPr>
      </xdr:nvPicPr>
      <xdr:blipFill>
        <a:blip xmlns:r="http://schemas.openxmlformats.org/officeDocument/2006/relationships" r:embed="rId1" cstate="print"/>
        <a:srcRect b="25862"/>
        <a:stretch>
          <a:fillRect/>
        </a:stretch>
      </xdr:blipFill>
      <xdr:spPr bwMode="auto">
        <a:xfrm>
          <a:off x="76200" y="76200"/>
          <a:ext cx="1495425" cy="4095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14</xdr:col>
      <xdr:colOff>19050</xdr:colOff>
      <xdr:row>4</xdr:row>
      <xdr:rowOff>152400</xdr:rowOff>
    </xdr:to>
    <xdr:pic>
      <xdr:nvPicPr>
        <xdr:cNvPr id="15377" name="Picture 16">
          <a:extLst>
            <a:ext uri="{FF2B5EF4-FFF2-40B4-BE49-F238E27FC236}">
              <a16:creationId xmlns:a16="http://schemas.microsoft.com/office/drawing/2014/main" id="{00000000-0008-0000-0500-0000113C0000}"/>
            </a:ext>
          </a:extLst>
        </xdr:cNvPr>
        <xdr:cNvPicPr>
          <a:picLocks noChangeAspect="1" noChangeArrowheads="1"/>
        </xdr:cNvPicPr>
      </xdr:nvPicPr>
      <xdr:blipFill>
        <a:blip xmlns:r="http://schemas.openxmlformats.org/officeDocument/2006/relationships" r:embed="rId1" cstate="print"/>
        <a:srcRect b="25862"/>
        <a:stretch>
          <a:fillRect/>
        </a:stretch>
      </xdr:blipFill>
      <xdr:spPr bwMode="auto">
        <a:xfrm>
          <a:off x="76200" y="76200"/>
          <a:ext cx="1495425" cy="4095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14</xdr:col>
      <xdr:colOff>19050</xdr:colOff>
      <xdr:row>4</xdr:row>
      <xdr:rowOff>152400</xdr:rowOff>
    </xdr:to>
    <xdr:pic>
      <xdr:nvPicPr>
        <xdr:cNvPr id="16406" name="Picture 21">
          <a:extLst>
            <a:ext uri="{FF2B5EF4-FFF2-40B4-BE49-F238E27FC236}">
              <a16:creationId xmlns:a16="http://schemas.microsoft.com/office/drawing/2014/main" id="{00000000-0008-0000-0600-000016400000}"/>
            </a:ext>
          </a:extLst>
        </xdr:cNvPr>
        <xdr:cNvPicPr>
          <a:picLocks noChangeAspect="1" noChangeArrowheads="1"/>
        </xdr:cNvPicPr>
      </xdr:nvPicPr>
      <xdr:blipFill>
        <a:blip xmlns:r="http://schemas.openxmlformats.org/officeDocument/2006/relationships" r:embed="rId1" cstate="print"/>
        <a:srcRect b="25862"/>
        <a:stretch>
          <a:fillRect/>
        </a:stretch>
      </xdr:blipFill>
      <xdr:spPr bwMode="auto">
        <a:xfrm>
          <a:off x="76200" y="76200"/>
          <a:ext cx="1495425" cy="4095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14</xdr:col>
      <xdr:colOff>19050</xdr:colOff>
      <xdr:row>4</xdr:row>
      <xdr:rowOff>152400</xdr:rowOff>
    </xdr:to>
    <xdr:pic>
      <xdr:nvPicPr>
        <xdr:cNvPr id="20500" name="Picture 19">
          <a:extLst>
            <a:ext uri="{FF2B5EF4-FFF2-40B4-BE49-F238E27FC236}">
              <a16:creationId xmlns:a16="http://schemas.microsoft.com/office/drawing/2014/main" id="{00000000-0008-0000-0700-000014500000}"/>
            </a:ext>
          </a:extLst>
        </xdr:cNvPr>
        <xdr:cNvPicPr>
          <a:picLocks noChangeAspect="1" noChangeArrowheads="1"/>
        </xdr:cNvPicPr>
      </xdr:nvPicPr>
      <xdr:blipFill>
        <a:blip xmlns:r="http://schemas.openxmlformats.org/officeDocument/2006/relationships" r:embed="rId1" cstate="print"/>
        <a:srcRect b="25862"/>
        <a:stretch>
          <a:fillRect/>
        </a:stretch>
      </xdr:blipFill>
      <xdr:spPr bwMode="auto">
        <a:xfrm>
          <a:off x="76200" y="76200"/>
          <a:ext cx="1495425" cy="4095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oneCellAnchor>
    <xdr:from>
      <xdr:col>1</xdr:col>
      <xdr:colOff>9525</xdr:colOff>
      <xdr:row>1</xdr:row>
      <xdr:rowOff>19050</xdr:rowOff>
    </xdr:from>
    <xdr:ext cx="1495425" cy="409575"/>
    <xdr:pic>
      <xdr:nvPicPr>
        <xdr:cNvPr id="2" name="Picture 19">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b="25862"/>
        <a:stretch>
          <a:fillRect/>
        </a:stretch>
      </xdr:blipFill>
      <xdr:spPr bwMode="auto">
        <a:xfrm>
          <a:off x="619125" y="180975"/>
          <a:ext cx="1495425" cy="409575"/>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ruizrevelles/AppData/Local/Microsoft/Windows/Temporary%20Internet%20Files/Content.Outlook/OXR33AY9/DRAFT-%20Supplier%20Audit%20Form%20(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Page"/>
      <sheetName val="Q&amp;A"/>
      <sheetName val="1. Management"/>
      <sheetName val="2. Quality"/>
      <sheetName val="3. Production"/>
      <sheetName val="4. Materials"/>
      <sheetName val="5. Engineering"/>
      <sheetName val="6. Supplier Management"/>
      <sheetName val="7. Sub-Tier Focus"/>
      <sheetName val="Auditor Notes"/>
      <sheetName val="Corrective Actions"/>
      <sheetName val="IATF Worksheet"/>
    </sheetNames>
    <sheetDataSet>
      <sheetData sheetId="0">
        <row r="9">
          <cell r="BB9">
            <v>1</v>
          </cell>
        </row>
      </sheetData>
      <sheetData sheetId="1">
        <row r="7">
          <cell r="J7">
            <v>4.3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1.emf"/><Relationship Id="rId13" Type="http://schemas.openxmlformats.org/officeDocument/2006/relationships/control" Target="../activeX/activeX4.xml"/><Relationship Id="rId18" Type="http://schemas.openxmlformats.org/officeDocument/2006/relationships/image" Target="../media/image6.emf"/><Relationship Id="rId26" Type="http://schemas.openxmlformats.org/officeDocument/2006/relationships/image" Target="../media/image10.emf"/><Relationship Id="rId3" Type="http://schemas.openxmlformats.org/officeDocument/2006/relationships/hyperlink" Target="http://mylear.lear.com/portal/server.pt?space=CommunityPage&amp;cached=true&amp;parentname=CommunityPage&amp;parentid=40&amp;control=SetCommunity&amp;CommunityID=217&amp;PageID=354" TargetMode="External"/><Relationship Id="rId21" Type="http://schemas.openxmlformats.org/officeDocument/2006/relationships/control" Target="../activeX/activeX8.xml"/><Relationship Id="rId7" Type="http://schemas.openxmlformats.org/officeDocument/2006/relationships/control" Target="../activeX/activeX1.xml"/><Relationship Id="rId12" Type="http://schemas.openxmlformats.org/officeDocument/2006/relationships/image" Target="../media/image3.emf"/><Relationship Id="rId17" Type="http://schemas.openxmlformats.org/officeDocument/2006/relationships/control" Target="../activeX/activeX6.xml"/><Relationship Id="rId25" Type="http://schemas.openxmlformats.org/officeDocument/2006/relationships/control" Target="../activeX/activeX10.xml"/><Relationship Id="rId2" Type="http://schemas.openxmlformats.org/officeDocument/2006/relationships/hyperlink" Target="http://mylear.lear.com/portal/server.pt" TargetMode="External"/><Relationship Id="rId16" Type="http://schemas.openxmlformats.org/officeDocument/2006/relationships/image" Target="../media/image5.emf"/><Relationship Id="rId20" Type="http://schemas.openxmlformats.org/officeDocument/2006/relationships/image" Target="../media/image7.emf"/><Relationship Id="rId1" Type="http://schemas.openxmlformats.org/officeDocument/2006/relationships/hyperlink" Target="http://www.cbp.gov/xp/cgov/import/commercial_enforcement/ctpat/ctpat_faq.xml" TargetMode="External"/><Relationship Id="rId6" Type="http://schemas.openxmlformats.org/officeDocument/2006/relationships/vmlDrawing" Target="../drawings/vmlDrawing1.vml"/><Relationship Id="rId11" Type="http://schemas.openxmlformats.org/officeDocument/2006/relationships/control" Target="../activeX/activeX3.xml"/><Relationship Id="rId24" Type="http://schemas.openxmlformats.org/officeDocument/2006/relationships/image" Target="../media/image9.emf"/><Relationship Id="rId5" Type="http://schemas.openxmlformats.org/officeDocument/2006/relationships/drawing" Target="../drawings/drawing1.xml"/><Relationship Id="rId15" Type="http://schemas.openxmlformats.org/officeDocument/2006/relationships/control" Target="../activeX/activeX5.xml"/><Relationship Id="rId23" Type="http://schemas.openxmlformats.org/officeDocument/2006/relationships/control" Target="../activeX/activeX9.xml"/><Relationship Id="rId10" Type="http://schemas.openxmlformats.org/officeDocument/2006/relationships/image" Target="../media/image2.emf"/><Relationship Id="rId19" Type="http://schemas.openxmlformats.org/officeDocument/2006/relationships/control" Target="../activeX/activeX7.xml"/><Relationship Id="rId4" Type="http://schemas.openxmlformats.org/officeDocument/2006/relationships/printerSettings" Target="../printerSettings/printerSettings1.bin"/><Relationship Id="rId9" Type="http://schemas.openxmlformats.org/officeDocument/2006/relationships/control" Target="../activeX/activeX2.xml"/><Relationship Id="rId14" Type="http://schemas.openxmlformats.org/officeDocument/2006/relationships/image" Target="../media/image4.emf"/><Relationship Id="rId22" Type="http://schemas.openxmlformats.org/officeDocument/2006/relationships/image" Target="../media/image8.emf"/><Relationship Id="rId27"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22"/>
    <pageSetUpPr fitToPage="1"/>
  </sheetPr>
  <dimension ref="A1:EC396"/>
  <sheetViews>
    <sheetView view="pageBreakPreview" topLeftCell="A49" zoomScaleNormal="100" zoomScaleSheetLayoutView="100" workbookViewId="0">
      <selection activeCell="J88" sqref="J88:N88"/>
    </sheetView>
  </sheetViews>
  <sheetFormatPr baseColWidth="10" defaultColWidth="9.140625" defaultRowHeight="12.75"/>
  <cols>
    <col min="1" max="1" width="0.85546875" style="186" customWidth="1"/>
    <col min="2" max="2" width="2.7109375" style="186" customWidth="1"/>
    <col min="3" max="3" width="0.85546875" style="186" customWidth="1"/>
    <col min="4" max="4" width="2.7109375" style="186" customWidth="1"/>
    <col min="5" max="5" width="0.85546875" style="186" customWidth="1"/>
    <col min="6" max="6" width="2.7109375" style="186" customWidth="1"/>
    <col min="7" max="7" width="0.85546875" style="186" customWidth="1"/>
    <col min="8" max="8" width="2.7109375" style="186" customWidth="1"/>
    <col min="9" max="9" width="0.85546875" style="186" customWidth="1"/>
    <col min="10" max="10" width="2.7109375" style="186" customWidth="1"/>
    <col min="11" max="11" width="0.85546875" style="186" customWidth="1"/>
    <col min="12" max="12" width="2.7109375" style="186" customWidth="1"/>
    <col min="13" max="13" width="0.85546875" style="186" customWidth="1"/>
    <col min="14" max="14" width="2.7109375" style="186" customWidth="1"/>
    <col min="15" max="15" width="0.85546875" style="186" customWidth="1"/>
    <col min="16" max="16" width="2.7109375" style="186" customWidth="1"/>
    <col min="17" max="17" width="0.85546875" style="186" customWidth="1"/>
    <col min="18" max="18" width="2.7109375" style="186" customWidth="1"/>
    <col min="19" max="19" width="0.85546875" style="186" customWidth="1"/>
    <col min="20" max="20" width="2.7109375" style="186" customWidth="1"/>
    <col min="21" max="21" width="0.85546875" style="186" customWidth="1"/>
    <col min="22" max="22" width="2.7109375" style="186" customWidth="1"/>
    <col min="23" max="23" width="0.85546875" style="186" customWidth="1"/>
    <col min="24" max="24" width="2.7109375" style="186" customWidth="1"/>
    <col min="25" max="25" width="0.85546875" style="186" customWidth="1"/>
    <col min="26" max="26" width="2.7109375" style="186" customWidth="1"/>
    <col min="27" max="27" width="0.85546875" style="186" customWidth="1"/>
    <col min="28" max="28" width="2.7109375" style="186" customWidth="1"/>
    <col min="29" max="29" width="0.85546875" style="186" customWidth="1"/>
    <col min="30" max="30" width="2.7109375" style="186" customWidth="1"/>
    <col min="31" max="31" width="0.85546875" style="186" customWidth="1"/>
    <col min="32" max="32" width="2.7109375" style="186" customWidth="1"/>
    <col min="33" max="33" width="0.85546875" style="186" customWidth="1"/>
    <col min="34" max="34" width="2.7109375" style="186" customWidth="1"/>
    <col min="35" max="35" width="0.85546875" style="186" customWidth="1"/>
    <col min="36" max="36" width="2.7109375" style="186" customWidth="1"/>
    <col min="37" max="37" width="0.85546875" style="186" customWidth="1"/>
    <col min="38" max="38" width="2.7109375" style="186" customWidth="1"/>
    <col min="39" max="39" width="0.85546875" style="186" customWidth="1"/>
    <col min="40" max="40" width="2.7109375" style="186" customWidth="1"/>
    <col min="41" max="41" width="0.85546875" style="186" customWidth="1"/>
    <col min="42" max="42" width="2.7109375" style="186" customWidth="1"/>
    <col min="43" max="43" width="0.85546875" style="186" customWidth="1"/>
    <col min="44" max="44" width="2.7109375" style="186" customWidth="1"/>
    <col min="45" max="45" width="0.85546875" style="186" customWidth="1"/>
    <col min="46" max="46" width="2.7109375" style="186" customWidth="1"/>
    <col min="47" max="47" width="0.85546875" style="186" customWidth="1"/>
    <col min="48" max="48" width="2.7109375" style="186" customWidth="1"/>
    <col min="49" max="49" width="0.85546875" style="186" customWidth="1"/>
    <col min="50" max="50" width="2.7109375" style="186" customWidth="1"/>
    <col min="51" max="51" width="0.85546875" style="186" customWidth="1"/>
    <col min="52" max="52" width="2.7109375" style="186" customWidth="1"/>
    <col min="53" max="53" width="0.85546875" style="186" customWidth="1"/>
    <col min="54" max="54" width="2.7109375" style="186" customWidth="1"/>
    <col min="55" max="55" width="0.85546875" style="186" customWidth="1"/>
    <col min="56" max="56" width="2.7109375" style="186" customWidth="1"/>
    <col min="57" max="58" width="0.85546875" style="186" customWidth="1"/>
    <col min="59" max="59" width="2.7109375" style="55" customWidth="1"/>
    <col min="60" max="60" width="0.85546875" style="51" customWidth="1"/>
    <col min="61" max="61" width="2.7109375" style="51" customWidth="1"/>
    <col min="62" max="62" width="1.85546875" style="51" customWidth="1"/>
    <col min="63" max="63" width="2.7109375" style="51" customWidth="1"/>
    <col min="64" max="64" width="0.85546875" style="51" customWidth="1"/>
    <col min="65" max="65" width="2.7109375" style="51" customWidth="1"/>
    <col min="66" max="66" width="0.85546875" style="51" customWidth="1"/>
    <col min="67" max="67" width="2.7109375" style="51" customWidth="1"/>
    <col min="68" max="68" width="0.85546875" style="51" customWidth="1"/>
    <col min="69" max="69" width="2.7109375" style="51" customWidth="1"/>
    <col min="70" max="70" width="0.85546875" style="51" customWidth="1"/>
    <col min="71" max="71" width="2.7109375" style="51" customWidth="1"/>
    <col min="72" max="72" width="0.85546875" style="51" customWidth="1"/>
    <col min="73" max="73" width="2.7109375" style="51" customWidth="1"/>
    <col min="74" max="74" width="0.85546875" style="51" customWidth="1"/>
    <col min="75" max="75" width="2.7109375" style="51" customWidth="1"/>
    <col min="76" max="76" width="0.85546875" style="51" customWidth="1"/>
    <col min="77" max="77" width="2.7109375" style="51" customWidth="1"/>
    <col min="78" max="78" width="0.85546875" style="51" customWidth="1"/>
    <col min="79" max="79" width="2.7109375" style="51" customWidth="1"/>
    <col min="80" max="80" width="0.85546875" style="51" customWidth="1"/>
    <col min="81" max="81" width="2.7109375" style="51" customWidth="1"/>
    <col min="82" max="82" width="0.85546875" style="51" customWidth="1"/>
    <col min="83" max="83" width="2.7109375" style="51" customWidth="1"/>
    <col min="84" max="84" width="0.85546875" style="51" customWidth="1"/>
    <col min="85" max="85" width="2.7109375" style="51" customWidth="1"/>
    <col min="86" max="86" width="0.85546875" style="51" customWidth="1"/>
    <col min="87" max="87" width="2.7109375" style="51" customWidth="1"/>
    <col min="88" max="88" width="0.85546875" style="51" customWidth="1"/>
    <col min="89" max="89" width="2" style="51" customWidth="1"/>
    <col min="90" max="90" width="0.85546875" style="51" customWidth="1"/>
    <col min="91" max="91" width="3.28515625" style="51" customWidth="1"/>
    <col min="92" max="92" width="3.140625" style="51" customWidth="1"/>
    <col min="93" max="93" width="2.140625" style="51" customWidth="1"/>
    <col min="94" max="94" width="1.85546875" style="51" customWidth="1"/>
    <col min="95" max="95" width="1.7109375" style="51" customWidth="1"/>
    <col min="96" max="96" width="1.140625" style="51" customWidth="1"/>
    <col min="97" max="97" width="2.42578125" style="51" customWidth="1"/>
    <col min="98" max="98" width="3.140625" style="51" customWidth="1"/>
    <col min="99" max="99" width="2.7109375" style="51" customWidth="1"/>
    <col min="100" max="100" width="2.140625" style="51" customWidth="1"/>
    <col min="101" max="101" width="49" style="51" customWidth="1"/>
    <col min="102" max="102" width="0.85546875" style="51" customWidth="1"/>
    <col min="103" max="103" width="2.7109375" style="51" customWidth="1"/>
    <col min="104" max="104" width="0.85546875" style="51" customWidth="1"/>
    <col min="105" max="105" width="2.7109375" style="51" customWidth="1"/>
    <col min="106" max="106" width="0.85546875" style="51" customWidth="1"/>
    <col min="107" max="107" width="2.7109375" style="51" customWidth="1"/>
    <col min="108" max="108" width="0.85546875" style="51" customWidth="1"/>
    <col min="109" max="109" width="2.7109375" style="51" customWidth="1"/>
    <col min="110" max="110" width="0.85546875" style="51" customWidth="1"/>
    <col min="111" max="111" width="2.7109375" style="51" customWidth="1"/>
    <col min="112" max="112" width="0.85546875" style="51" customWidth="1"/>
    <col min="113" max="113" width="2.7109375" style="51" customWidth="1"/>
    <col min="114" max="114" width="0.85546875" style="51" customWidth="1"/>
    <col min="115" max="115" width="2.7109375" style="51" customWidth="1"/>
    <col min="116" max="116" width="0.85546875" style="51" customWidth="1"/>
    <col min="117" max="117" width="2.7109375" style="51" customWidth="1"/>
    <col min="118" max="132" width="9.140625" style="76"/>
    <col min="133" max="133" width="9.140625" style="3"/>
    <col min="134" max="16384" width="9.140625" style="1"/>
  </cols>
  <sheetData>
    <row r="1" spans="1:58" ht="6" customHeight="1"/>
    <row r="2" spans="1:58">
      <c r="B2" s="262" t="s">
        <v>175</v>
      </c>
    </row>
    <row r="7" spans="1:58">
      <c r="B7" s="57" t="s">
        <v>48</v>
      </c>
      <c r="C7" s="51"/>
      <c r="D7" s="51"/>
      <c r="E7" s="51"/>
      <c r="F7" s="51"/>
      <c r="G7" s="51"/>
      <c r="H7" s="51"/>
      <c r="I7" s="53"/>
      <c r="J7" s="51"/>
      <c r="K7" s="51"/>
      <c r="L7" s="51"/>
      <c r="M7" s="51"/>
      <c r="N7" s="51"/>
      <c r="O7" s="51"/>
      <c r="P7" s="51"/>
      <c r="Q7" s="51"/>
      <c r="R7" s="51"/>
      <c r="S7" s="51"/>
      <c r="T7" s="51"/>
      <c r="U7" s="51"/>
      <c r="V7" s="51"/>
      <c r="W7" s="51"/>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254"/>
      <c r="BF7" s="263"/>
    </row>
    <row r="8" spans="1:58">
      <c r="D8" s="68"/>
    </row>
    <row r="9" spans="1:58" ht="12.75" customHeight="1">
      <c r="B9" s="730" t="s">
        <v>37</v>
      </c>
      <c r="C9" s="730"/>
      <c r="D9" s="731" t="s">
        <v>156</v>
      </c>
      <c r="E9" s="731"/>
      <c r="F9" s="731"/>
      <c r="G9" s="731"/>
      <c r="H9" s="731"/>
      <c r="I9" s="731"/>
      <c r="J9" s="731"/>
      <c r="K9" s="731"/>
      <c r="L9" s="731"/>
      <c r="M9" s="731"/>
      <c r="N9" s="731"/>
      <c r="O9" s="731"/>
      <c r="P9" s="731"/>
      <c r="Q9" s="731"/>
      <c r="R9" s="731"/>
      <c r="S9" s="731"/>
      <c r="T9" s="731"/>
      <c r="U9" s="731"/>
      <c r="V9" s="731"/>
      <c r="W9" s="731"/>
      <c r="X9" s="731"/>
      <c r="Y9" s="731"/>
      <c r="Z9" s="731"/>
      <c r="AA9" s="731"/>
      <c r="AB9" s="731"/>
      <c r="AC9" s="731"/>
      <c r="AD9" s="731"/>
      <c r="AE9" s="731"/>
      <c r="AF9" s="731"/>
      <c r="AG9" s="731"/>
      <c r="AH9" s="731"/>
      <c r="AI9" s="731"/>
      <c r="AJ9" s="731"/>
      <c r="AK9" s="731"/>
      <c r="AL9" s="731"/>
      <c r="AM9" s="731"/>
      <c r="AN9" s="731"/>
      <c r="AO9" s="731"/>
      <c r="AP9" s="731"/>
      <c r="AQ9" s="731"/>
      <c r="AZ9" s="224" t="s">
        <v>157</v>
      </c>
      <c r="BB9" s="202">
        <v>1</v>
      </c>
    </row>
    <row r="10" spans="1:58">
      <c r="D10" s="200">
        <v>1</v>
      </c>
      <c r="E10" s="201"/>
      <c r="F10" s="719" t="s">
        <v>273</v>
      </c>
      <c r="G10" s="719"/>
      <c r="H10" s="719"/>
      <c r="I10" s="719"/>
      <c r="J10" s="719"/>
      <c r="K10" s="719"/>
      <c r="L10" s="719"/>
      <c r="M10" s="719"/>
      <c r="N10" s="719"/>
      <c r="O10" s="719"/>
      <c r="P10" s="719"/>
      <c r="Q10" s="719"/>
      <c r="R10" s="719"/>
      <c r="S10" s="719"/>
      <c r="T10" s="719"/>
      <c r="U10" s="719"/>
      <c r="V10" s="719"/>
    </row>
    <row r="11" spans="1:58">
      <c r="D11" s="68">
        <v>2</v>
      </c>
      <c r="E11" s="201"/>
      <c r="F11" s="733" t="s">
        <v>76</v>
      </c>
      <c r="G11" s="733"/>
      <c r="H11" s="733"/>
      <c r="I11" s="733"/>
      <c r="J11" s="733"/>
      <c r="K11" s="733"/>
      <c r="L11" s="733"/>
      <c r="M11" s="733"/>
      <c r="N11" s="733"/>
      <c r="O11" s="733"/>
      <c r="P11" s="733"/>
      <c r="Q11" s="733"/>
      <c r="R11" s="733"/>
      <c r="S11" s="733"/>
      <c r="T11" s="733"/>
      <c r="U11" s="733"/>
      <c r="V11" s="733"/>
      <c r="AN11" s="734" t="str">
        <f>IF(Introduction!BB9="","",IF(OR(Introduction!BB9&gt;0,Introduction!BB9&lt;6),VLOOKUP(Introduction!BB9,Introduction!D10:V14,3,TRUE),""))</f>
        <v>Full Systems Audit</v>
      </c>
      <c r="AO11" s="734"/>
      <c r="AP11" s="734"/>
      <c r="AQ11" s="734"/>
      <c r="AR11" s="734"/>
      <c r="AS11" s="734"/>
      <c r="AT11" s="734"/>
      <c r="AU11" s="734"/>
      <c r="AV11" s="734"/>
      <c r="AW11" s="734"/>
      <c r="AX11" s="734"/>
      <c r="AY11" s="734"/>
      <c r="AZ11" s="734"/>
      <c r="BA11" s="734"/>
      <c r="BB11" s="734"/>
      <c r="BC11" s="734"/>
    </row>
    <row r="12" spans="1:58">
      <c r="D12" s="68">
        <v>3</v>
      </c>
      <c r="E12" s="201"/>
      <c r="F12" s="733" t="s">
        <v>15</v>
      </c>
      <c r="G12" s="733"/>
      <c r="H12" s="733"/>
      <c r="I12" s="733"/>
      <c r="J12" s="733"/>
      <c r="K12" s="733"/>
      <c r="L12" s="733"/>
      <c r="M12" s="733"/>
      <c r="N12" s="733"/>
      <c r="O12" s="733"/>
      <c r="P12" s="733"/>
      <c r="Q12" s="733"/>
      <c r="R12" s="733"/>
      <c r="S12" s="733"/>
      <c r="T12" s="733"/>
      <c r="U12" s="733"/>
      <c r="V12" s="733"/>
    </row>
    <row r="13" spans="1:58">
      <c r="A13" s="191"/>
      <c r="B13" s="191"/>
      <c r="C13" s="191"/>
      <c r="D13" s="68">
        <v>4</v>
      </c>
      <c r="E13" s="68"/>
      <c r="F13" s="733" t="s">
        <v>403</v>
      </c>
      <c r="G13" s="733"/>
      <c r="H13" s="733"/>
      <c r="I13" s="733"/>
      <c r="J13" s="733"/>
      <c r="K13" s="733"/>
      <c r="L13" s="733"/>
      <c r="M13" s="733"/>
      <c r="N13" s="733"/>
      <c r="O13" s="733"/>
      <c r="P13" s="733"/>
      <c r="Q13" s="733"/>
      <c r="R13" s="733"/>
      <c r="S13" s="733"/>
      <c r="T13" s="733"/>
      <c r="U13" s="733"/>
      <c r="V13" s="733"/>
      <c r="W13" s="191"/>
      <c r="X13" s="191"/>
      <c r="Y13" s="191"/>
      <c r="Z13" s="191"/>
      <c r="AA13" s="191"/>
      <c r="AB13" s="191"/>
    </row>
    <row r="14" spans="1:58">
      <c r="A14" s="191"/>
      <c r="B14" s="191"/>
      <c r="C14" s="191"/>
      <c r="D14" s="68">
        <v>5</v>
      </c>
      <c r="E14" s="68"/>
      <c r="F14" s="733" t="s">
        <v>47</v>
      </c>
      <c r="G14" s="733"/>
      <c r="H14" s="733"/>
      <c r="I14" s="733"/>
      <c r="J14" s="733"/>
      <c r="K14" s="733"/>
      <c r="L14" s="733"/>
      <c r="M14" s="733"/>
      <c r="N14" s="733"/>
      <c r="O14" s="733"/>
      <c r="P14" s="733"/>
      <c r="Q14" s="733"/>
      <c r="R14" s="733"/>
      <c r="S14" s="733"/>
      <c r="T14" s="733"/>
      <c r="U14" s="733"/>
      <c r="V14" s="733"/>
      <c r="W14" s="191"/>
      <c r="X14" s="191"/>
      <c r="Y14" s="191"/>
      <c r="Z14" s="191"/>
      <c r="AA14" s="191"/>
      <c r="AB14" s="191"/>
    </row>
    <row r="15" spans="1:58">
      <c r="A15" s="191"/>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row>
    <row r="16" spans="1:58">
      <c r="A16" s="191"/>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row>
    <row r="17" spans="1:58">
      <c r="A17" s="191"/>
      <c r="B17" s="57" t="s">
        <v>22</v>
      </c>
      <c r="C17" s="57"/>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198" t="s">
        <v>124</v>
      </c>
      <c r="BA17" s="51"/>
      <c r="BB17" s="735">
        <v>5</v>
      </c>
      <c r="BC17" s="735"/>
      <c r="BD17" s="735"/>
      <c r="BE17" s="254"/>
      <c r="BF17" s="263"/>
    </row>
    <row r="18" spans="1:58">
      <c r="A18" s="55"/>
      <c r="B18" s="55"/>
      <c r="C18" s="55"/>
      <c r="D18" s="55"/>
      <c r="E18" s="55"/>
      <c r="F18" s="55"/>
      <c r="G18" s="55"/>
      <c r="H18" s="55"/>
      <c r="I18" s="55"/>
      <c r="J18" s="55"/>
      <c r="K18" s="55"/>
      <c r="L18" s="55"/>
      <c r="M18" s="55"/>
      <c r="N18" s="55"/>
      <c r="O18" s="55"/>
      <c r="P18" s="55"/>
      <c r="Q18" s="55"/>
      <c r="R18" s="191"/>
      <c r="S18" s="191"/>
      <c r="T18" s="191"/>
      <c r="U18" s="191"/>
      <c r="V18" s="191"/>
      <c r="W18" s="191"/>
      <c r="X18" s="191"/>
      <c r="Y18" s="191"/>
      <c r="Z18" s="191"/>
      <c r="AA18" s="191"/>
      <c r="AB18" s="191"/>
    </row>
    <row r="19" spans="1:58">
      <c r="A19" s="55"/>
      <c r="B19" s="194" t="s">
        <v>23</v>
      </c>
      <c r="C19" s="194"/>
      <c r="D19" s="75"/>
      <c r="E19" s="194"/>
      <c r="F19" s="194" t="s">
        <v>24</v>
      </c>
      <c r="G19" s="194"/>
      <c r="H19" s="194"/>
      <c r="I19" s="194"/>
      <c r="J19" s="75"/>
      <c r="K19" s="194" t="s">
        <v>26</v>
      </c>
      <c r="L19" s="194"/>
      <c r="M19" s="194"/>
      <c r="N19" s="75"/>
      <c r="O19" s="194"/>
      <c r="P19" s="194"/>
      <c r="Q19" s="194"/>
      <c r="R19" s="194"/>
      <c r="S19" s="194"/>
      <c r="T19" s="75" t="s">
        <v>25</v>
      </c>
      <c r="U19" s="75"/>
      <c r="V19" s="55"/>
      <c r="W19" s="191"/>
      <c r="X19" s="191"/>
      <c r="Y19" s="191"/>
      <c r="Z19" s="191"/>
      <c r="AA19" s="191"/>
      <c r="AB19" s="191"/>
      <c r="AC19" s="191"/>
      <c r="AD19" s="191"/>
      <c r="AE19" s="191"/>
      <c r="AF19" s="140"/>
      <c r="AG19" s="191"/>
    </row>
    <row r="20" spans="1:58" ht="12.75" customHeight="1">
      <c r="A20" s="608"/>
      <c r="B20" s="737">
        <v>5</v>
      </c>
      <c r="C20" s="737"/>
      <c r="D20" s="609"/>
      <c r="E20" s="610"/>
      <c r="F20" s="738">
        <v>43266</v>
      </c>
      <c r="G20" s="738"/>
      <c r="H20" s="738"/>
      <c r="I20" s="738"/>
      <c r="J20" s="738"/>
      <c r="K20" s="611"/>
      <c r="L20" s="739" t="s">
        <v>509</v>
      </c>
      <c r="M20" s="739"/>
      <c r="N20" s="739"/>
      <c r="O20" s="739"/>
      <c r="P20" s="739"/>
      <c r="Q20" s="739"/>
      <c r="R20" s="739"/>
      <c r="S20" s="611"/>
      <c r="T20" s="1164" t="s">
        <v>576</v>
      </c>
      <c r="U20" s="1165"/>
      <c r="V20" s="1165"/>
      <c r="W20" s="1165"/>
      <c r="X20" s="1165"/>
      <c r="Y20" s="1165"/>
      <c r="Z20" s="1165"/>
      <c r="AA20" s="1165"/>
      <c r="AB20" s="1165"/>
      <c r="AC20" s="1165"/>
      <c r="AD20" s="1165"/>
      <c r="AE20" s="1165"/>
      <c r="AF20" s="1165"/>
      <c r="AG20" s="1165"/>
      <c r="AH20" s="1165"/>
      <c r="AI20" s="1165"/>
      <c r="AJ20" s="1165"/>
      <c r="AK20" s="1165"/>
      <c r="AL20" s="1165"/>
      <c r="AM20" s="1165"/>
      <c r="AN20" s="1165"/>
      <c r="AO20" s="1165"/>
      <c r="AP20" s="1165"/>
      <c r="AQ20" s="1165"/>
      <c r="AR20" s="1165"/>
      <c r="AS20" s="1165"/>
      <c r="AT20" s="1165"/>
      <c r="AU20" s="1165"/>
      <c r="AV20" s="1165"/>
      <c r="AW20" s="1165"/>
      <c r="AX20" s="1165"/>
      <c r="AY20" s="1165"/>
      <c r="AZ20" s="1165"/>
      <c r="BA20" s="1165"/>
      <c r="BB20" s="1165"/>
      <c r="BC20" s="1165"/>
      <c r="BD20" s="1165"/>
      <c r="BE20" s="1165"/>
    </row>
    <row r="21" spans="1:58" ht="12.75" customHeight="1">
      <c r="A21" s="608"/>
      <c r="B21" s="612"/>
      <c r="C21" s="612"/>
      <c r="D21" s="609"/>
      <c r="E21" s="610"/>
      <c r="F21" s="613"/>
      <c r="G21" s="613"/>
      <c r="H21" s="613"/>
      <c r="I21" s="613"/>
      <c r="J21" s="613"/>
      <c r="K21" s="611"/>
      <c r="L21" s="614"/>
      <c r="M21" s="614"/>
      <c r="N21" s="614"/>
      <c r="O21" s="614"/>
      <c r="P21" s="614"/>
      <c r="Q21" s="614"/>
      <c r="R21" s="614"/>
      <c r="S21" s="611"/>
      <c r="T21" s="1166" t="s">
        <v>577</v>
      </c>
      <c r="U21" s="1167"/>
      <c r="V21" s="1167"/>
      <c r="W21" s="1167"/>
      <c r="X21" s="1167"/>
      <c r="Y21" s="1167"/>
      <c r="Z21" s="1167"/>
      <c r="AA21" s="1167"/>
      <c r="AB21" s="1167"/>
      <c r="AC21" s="1167"/>
      <c r="AD21" s="1167"/>
      <c r="AE21" s="1167"/>
      <c r="AF21" s="1167"/>
      <c r="AG21" s="1167"/>
      <c r="AH21" s="1167"/>
      <c r="AI21" s="1167"/>
      <c r="AJ21" s="1167"/>
      <c r="AK21" s="1167"/>
      <c r="AL21" s="1167"/>
      <c r="AM21" s="1167"/>
      <c r="AN21" s="1167"/>
      <c r="AO21" s="1167"/>
      <c r="AP21" s="1167"/>
      <c r="AQ21" s="1167"/>
      <c r="AR21" s="1167"/>
      <c r="AS21" s="1167"/>
      <c r="AT21" s="1167"/>
      <c r="AU21" s="1167"/>
      <c r="AV21" s="1167"/>
      <c r="AW21" s="1167"/>
      <c r="AX21" s="1167"/>
      <c r="AY21" s="1167"/>
      <c r="AZ21" s="1167"/>
      <c r="BA21" s="1167"/>
      <c r="BB21" s="1167"/>
      <c r="BC21" s="1167"/>
      <c r="BD21" s="1167"/>
      <c r="BE21" s="1167"/>
    </row>
    <row r="22" spans="1:58">
      <c r="A22" s="55"/>
      <c r="B22" s="715">
        <v>4.3</v>
      </c>
      <c r="C22" s="715"/>
      <c r="D22" s="75"/>
      <c r="E22" s="194"/>
      <c r="F22" s="716">
        <v>43159</v>
      </c>
      <c r="G22" s="716"/>
      <c r="H22" s="716"/>
      <c r="I22" s="716"/>
      <c r="J22" s="716"/>
      <c r="K22" s="195"/>
      <c r="L22" s="717" t="s">
        <v>399</v>
      </c>
      <c r="M22" s="717"/>
      <c r="N22" s="717"/>
      <c r="O22" s="717"/>
      <c r="P22" s="717"/>
      <c r="Q22" s="717"/>
      <c r="R22" s="717"/>
      <c r="S22" s="195"/>
      <c r="T22" s="718" t="s">
        <v>425</v>
      </c>
      <c r="U22" s="719"/>
      <c r="V22" s="719"/>
      <c r="W22" s="719"/>
      <c r="X22" s="719"/>
      <c r="Y22" s="719"/>
      <c r="Z22" s="719"/>
      <c r="AA22" s="719"/>
      <c r="AB22" s="719"/>
      <c r="AC22" s="719"/>
      <c r="AD22" s="719"/>
      <c r="AE22" s="719"/>
      <c r="AF22" s="719"/>
      <c r="AG22" s="719"/>
      <c r="AH22" s="719"/>
      <c r="AI22" s="719"/>
      <c r="AJ22" s="719"/>
      <c r="AK22" s="719"/>
      <c r="AL22" s="719"/>
      <c r="AM22" s="719"/>
      <c r="AN22" s="719"/>
      <c r="AO22" s="719"/>
      <c r="AP22" s="719"/>
      <c r="AQ22" s="719"/>
      <c r="AR22" s="719"/>
      <c r="AS22" s="719"/>
      <c r="AT22" s="719"/>
      <c r="AU22" s="719"/>
      <c r="AV22" s="719"/>
      <c r="AW22" s="719"/>
      <c r="AX22" s="719"/>
      <c r="AY22" s="719"/>
      <c r="AZ22" s="719"/>
      <c r="BA22" s="719"/>
      <c r="BB22" s="719"/>
      <c r="BC22" s="719"/>
      <c r="BD22" s="719"/>
      <c r="BE22" s="719"/>
    </row>
    <row r="23" spans="1:58">
      <c r="A23" s="55"/>
      <c r="B23" s="715">
        <v>4.2</v>
      </c>
      <c r="C23" s="715"/>
      <c r="D23" s="75"/>
      <c r="E23" s="194"/>
      <c r="F23" s="716">
        <v>42967</v>
      </c>
      <c r="G23" s="716"/>
      <c r="H23" s="716"/>
      <c r="I23" s="716"/>
      <c r="J23" s="716"/>
      <c r="K23" s="195"/>
      <c r="L23" s="717" t="s">
        <v>399</v>
      </c>
      <c r="M23" s="717"/>
      <c r="N23" s="717"/>
      <c r="O23" s="717"/>
      <c r="P23" s="717"/>
      <c r="Q23" s="717"/>
      <c r="R23" s="717"/>
      <c r="S23" s="195"/>
      <c r="T23" s="718" t="s">
        <v>428</v>
      </c>
      <c r="U23" s="719"/>
      <c r="V23" s="719"/>
      <c r="W23" s="719"/>
      <c r="X23" s="719"/>
      <c r="Y23" s="719"/>
      <c r="Z23" s="719"/>
      <c r="AA23" s="719"/>
      <c r="AB23" s="719"/>
      <c r="AC23" s="719"/>
      <c r="AD23" s="719"/>
      <c r="AE23" s="719"/>
      <c r="AF23" s="719"/>
      <c r="AG23" s="719"/>
      <c r="AH23" s="719"/>
      <c r="AI23" s="719"/>
      <c r="AJ23" s="719"/>
      <c r="AK23" s="719"/>
      <c r="AL23" s="719"/>
      <c r="AM23" s="719"/>
      <c r="AN23" s="719"/>
      <c r="AO23" s="719"/>
      <c r="AP23" s="719"/>
      <c r="AQ23" s="719"/>
      <c r="AR23" s="719"/>
      <c r="AS23" s="719"/>
      <c r="AT23" s="719"/>
      <c r="AU23" s="719"/>
      <c r="AV23" s="719"/>
      <c r="AW23" s="719"/>
      <c r="AX23" s="719"/>
      <c r="AY23" s="719"/>
      <c r="AZ23" s="719"/>
      <c r="BA23" s="719"/>
      <c r="BB23" s="719"/>
      <c r="BC23" s="719"/>
      <c r="BD23" s="719"/>
      <c r="BE23" s="719"/>
    </row>
    <row r="24" spans="1:58">
      <c r="A24" s="55"/>
      <c r="B24" s="710">
        <v>4.0999999999999996</v>
      </c>
      <c r="C24" s="710"/>
      <c r="D24" s="537"/>
      <c r="E24" s="538"/>
      <c r="F24" s="711">
        <v>42738</v>
      </c>
      <c r="G24" s="711"/>
      <c r="H24" s="711"/>
      <c r="I24" s="711"/>
      <c r="J24" s="711"/>
      <c r="K24" s="539"/>
      <c r="L24" s="712" t="s">
        <v>399</v>
      </c>
      <c r="M24" s="712"/>
      <c r="N24" s="712"/>
      <c r="O24" s="712"/>
      <c r="P24" s="712"/>
      <c r="Q24" s="712"/>
      <c r="R24" s="712"/>
      <c r="S24" s="539"/>
      <c r="T24" s="713" t="s">
        <v>400</v>
      </c>
      <c r="U24" s="714"/>
      <c r="V24" s="714"/>
      <c r="W24" s="714"/>
      <c r="X24" s="714"/>
      <c r="Y24" s="714"/>
      <c r="Z24" s="714"/>
      <c r="AA24" s="714"/>
      <c r="AB24" s="714"/>
      <c r="AC24" s="714"/>
      <c r="AD24" s="714"/>
      <c r="AE24" s="714"/>
      <c r="AF24" s="714"/>
      <c r="AG24" s="714"/>
      <c r="AH24" s="714"/>
      <c r="AI24" s="714"/>
      <c r="AJ24" s="714"/>
      <c r="AK24" s="714"/>
      <c r="AL24" s="714"/>
      <c r="AM24" s="714"/>
      <c r="AN24" s="714"/>
      <c r="AO24" s="714"/>
      <c r="AP24" s="714"/>
      <c r="AQ24" s="714"/>
      <c r="AR24" s="714"/>
      <c r="AS24" s="714"/>
      <c r="AT24" s="714"/>
      <c r="AU24" s="714"/>
      <c r="AV24" s="714"/>
      <c r="AW24" s="714"/>
      <c r="AX24" s="714"/>
      <c r="AY24" s="714"/>
      <c r="AZ24" s="714"/>
      <c r="BA24" s="714"/>
      <c r="BB24" s="714"/>
      <c r="BC24" s="714"/>
      <c r="BD24" s="714"/>
      <c r="BE24" s="714"/>
    </row>
    <row r="25" spans="1:58" ht="12.75" customHeight="1">
      <c r="A25" s="55"/>
      <c r="B25" s="710">
        <v>4</v>
      </c>
      <c r="C25" s="710"/>
      <c r="D25" s="537"/>
      <c r="E25" s="538"/>
      <c r="F25" s="711">
        <v>41772</v>
      </c>
      <c r="G25" s="711"/>
      <c r="H25" s="711"/>
      <c r="I25" s="711"/>
      <c r="J25" s="711"/>
      <c r="K25" s="539"/>
      <c r="L25" s="712" t="s">
        <v>282</v>
      </c>
      <c r="M25" s="712"/>
      <c r="N25" s="712"/>
      <c r="O25" s="712"/>
      <c r="P25" s="712"/>
      <c r="Q25" s="712"/>
      <c r="R25" s="712"/>
      <c r="S25" s="539"/>
      <c r="T25" s="713" t="s">
        <v>401</v>
      </c>
      <c r="U25" s="714"/>
      <c r="V25" s="714"/>
      <c r="W25" s="714"/>
      <c r="X25" s="714"/>
      <c r="Y25" s="714"/>
      <c r="Z25" s="714"/>
      <c r="AA25" s="714"/>
      <c r="AB25" s="714"/>
      <c r="AC25" s="714"/>
      <c r="AD25" s="714"/>
      <c r="AE25" s="714"/>
      <c r="AF25" s="714"/>
      <c r="AG25" s="714"/>
      <c r="AH25" s="714"/>
      <c r="AI25" s="714"/>
      <c r="AJ25" s="714"/>
      <c r="AK25" s="714"/>
      <c r="AL25" s="714"/>
      <c r="AM25" s="714"/>
      <c r="AN25" s="714"/>
      <c r="AO25" s="714"/>
      <c r="AP25" s="714"/>
      <c r="AQ25" s="714"/>
      <c r="AR25" s="714"/>
      <c r="AS25" s="714"/>
      <c r="AT25" s="714"/>
      <c r="AU25" s="714"/>
      <c r="AV25" s="714"/>
      <c r="AW25" s="714"/>
      <c r="AX25" s="714"/>
      <c r="AY25" s="714"/>
      <c r="AZ25" s="714"/>
      <c r="BA25" s="714"/>
      <c r="BB25" s="714"/>
      <c r="BC25" s="714"/>
      <c r="BD25" s="714"/>
      <c r="BE25" s="714"/>
    </row>
    <row r="26" spans="1:58">
      <c r="A26" s="55"/>
      <c r="B26" s="710" t="s">
        <v>19</v>
      </c>
      <c r="C26" s="710"/>
      <c r="D26" s="537"/>
      <c r="E26" s="538"/>
      <c r="F26" s="711" t="s">
        <v>19</v>
      </c>
      <c r="G26" s="711"/>
      <c r="H26" s="711"/>
      <c r="I26" s="711"/>
      <c r="J26" s="711"/>
      <c r="K26" s="539"/>
      <c r="L26" s="712" t="s">
        <v>19</v>
      </c>
      <c r="M26" s="712"/>
      <c r="N26" s="712"/>
      <c r="O26" s="712"/>
      <c r="P26" s="712"/>
      <c r="Q26" s="712"/>
      <c r="R26" s="712"/>
      <c r="S26" s="539"/>
      <c r="T26" s="714" t="s">
        <v>398</v>
      </c>
      <c r="U26" s="714"/>
      <c r="V26" s="714"/>
      <c r="W26" s="714"/>
      <c r="X26" s="714"/>
      <c r="Y26" s="714"/>
      <c r="Z26" s="714"/>
      <c r="AA26" s="714"/>
      <c r="AB26" s="714"/>
      <c r="AC26" s="714"/>
      <c r="AD26" s="714"/>
      <c r="AE26" s="714"/>
      <c r="AF26" s="714"/>
      <c r="AG26" s="714"/>
      <c r="AH26" s="714"/>
      <c r="AI26" s="714"/>
      <c r="AJ26" s="714"/>
      <c r="AK26" s="714"/>
      <c r="AL26" s="714"/>
      <c r="AM26" s="714"/>
      <c r="AN26" s="714"/>
      <c r="AO26" s="714"/>
      <c r="AP26" s="714"/>
      <c r="AQ26" s="714"/>
      <c r="AR26" s="714"/>
      <c r="AS26" s="714"/>
      <c r="AT26" s="714"/>
      <c r="AU26" s="714"/>
      <c r="AV26" s="714"/>
      <c r="AW26" s="714"/>
      <c r="AX26" s="714"/>
      <c r="AY26" s="714"/>
      <c r="AZ26" s="714"/>
      <c r="BA26" s="714"/>
      <c r="BB26" s="714"/>
      <c r="BC26" s="714"/>
      <c r="BD26" s="714"/>
      <c r="BE26" s="714"/>
    </row>
    <row r="27" spans="1:58">
      <c r="A27" s="55"/>
      <c r="B27" s="732">
        <v>3.4</v>
      </c>
      <c r="C27" s="732"/>
      <c r="D27" s="197"/>
      <c r="E27" s="196"/>
      <c r="F27" s="722">
        <v>41313</v>
      </c>
      <c r="G27" s="722"/>
      <c r="H27" s="722"/>
      <c r="I27" s="722"/>
      <c r="J27" s="722"/>
      <c r="K27" s="425"/>
      <c r="L27" s="721" t="s">
        <v>282</v>
      </c>
      <c r="M27" s="721"/>
      <c r="N27" s="721"/>
      <c r="O27" s="721"/>
      <c r="P27" s="721"/>
      <c r="Q27" s="721"/>
      <c r="R27" s="721"/>
      <c r="S27" s="425"/>
      <c r="T27" s="729" t="s">
        <v>283</v>
      </c>
      <c r="U27" s="729"/>
      <c r="V27" s="729"/>
      <c r="W27" s="729"/>
      <c r="X27" s="729"/>
      <c r="Y27" s="729"/>
      <c r="Z27" s="729"/>
      <c r="AA27" s="729"/>
      <c r="AB27" s="729"/>
      <c r="AC27" s="729"/>
      <c r="AD27" s="729"/>
      <c r="AE27" s="729"/>
      <c r="AF27" s="729"/>
      <c r="AG27" s="729"/>
      <c r="AH27" s="729"/>
      <c r="AI27" s="729"/>
      <c r="AJ27" s="729"/>
      <c r="AK27" s="729"/>
      <c r="AL27" s="729"/>
      <c r="AM27" s="729"/>
      <c r="AN27" s="729"/>
      <c r="AO27" s="729"/>
      <c r="AP27" s="729"/>
      <c r="AQ27" s="729"/>
      <c r="AR27" s="729"/>
      <c r="AS27" s="729"/>
      <c r="AT27" s="729"/>
      <c r="AU27" s="729"/>
      <c r="AV27" s="729"/>
      <c r="AW27" s="729"/>
      <c r="AX27" s="729"/>
      <c r="AY27" s="729"/>
      <c r="AZ27" s="729"/>
      <c r="BA27" s="729"/>
      <c r="BB27" s="729"/>
      <c r="BC27" s="729"/>
      <c r="BD27" s="729"/>
      <c r="BE27" s="729"/>
    </row>
    <row r="28" spans="1:58">
      <c r="A28" s="55"/>
      <c r="B28" s="732">
        <v>3.3</v>
      </c>
      <c r="C28" s="732"/>
      <c r="D28" s="197"/>
      <c r="E28" s="196"/>
      <c r="F28" s="722">
        <v>40920</v>
      </c>
      <c r="G28" s="722"/>
      <c r="H28" s="722"/>
      <c r="I28" s="722"/>
      <c r="J28" s="722"/>
      <c r="K28" s="425"/>
      <c r="L28" s="721" t="s">
        <v>280</v>
      </c>
      <c r="M28" s="721"/>
      <c r="N28" s="721"/>
      <c r="O28" s="721"/>
      <c r="P28" s="721"/>
      <c r="Q28" s="721"/>
      <c r="R28" s="721"/>
      <c r="S28" s="425"/>
      <c r="T28" s="729" t="s">
        <v>281</v>
      </c>
      <c r="U28" s="729"/>
      <c r="V28" s="729"/>
      <c r="W28" s="729"/>
      <c r="X28" s="729"/>
      <c r="Y28" s="729"/>
      <c r="Z28" s="729"/>
      <c r="AA28" s="729"/>
      <c r="AB28" s="729"/>
      <c r="AC28" s="729"/>
      <c r="AD28" s="729"/>
      <c r="AE28" s="729"/>
      <c r="AF28" s="729"/>
      <c r="AG28" s="729"/>
      <c r="AH28" s="729"/>
      <c r="AI28" s="729"/>
      <c r="AJ28" s="729"/>
      <c r="AK28" s="729"/>
      <c r="AL28" s="729"/>
      <c r="AM28" s="729"/>
      <c r="AN28" s="729"/>
      <c r="AO28" s="729"/>
      <c r="AP28" s="729"/>
      <c r="AQ28" s="729"/>
      <c r="AR28" s="729"/>
      <c r="AS28" s="729"/>
      <c r="AT28" s="729"/>
      <c r="AU28" s="729"/>
      <c r="AV28" s="729"/>
      <c r="AW28" s="729"/>
      <c r="AX28" s="729"/>
      <c r="AY28" s="729"/>
      <c r="AZ28" s="729"/>
      <c r="BA28" s="729"/>
      <c r="BB28" s="729"/>
      <c r="BC28" s="729"/>
      <c r="BD28" s="729"/>
      <c r="BE28" s="729"/>
    </row>
    <row r="29" spans="1:58">
      <c r="A29" s="55"/>
      <c r="B29" s="732">
        <v>3.2</v>
      </c>
      <c r="C29" s="732"/>
      <c r="D29" s="197"/>
      <c r="E29" s="196"/>
      <c r="F29" s="722">
        <v>39615</v>
      </c>
      <c r="G29" s="722"/>
      <c r="H29" s="722"/>
      <c r="I29" s="722"/>
      <c r="J29" s="722"/>
      <c r="K29" s="425"/>
      <c r="L29" s="721" t="s">
        <v>277</v>
      </c>
      <c r="M29" s="721"/>
      <c r="N29" s="721"/>
      <c r="O29" s="721"/>
      <c r="P29" s="721"/>
      <c r="Q29" s="721"/>
      <c r="R29" s="721"/>
      <c r="S29" s="425"/>
      <c r="T29" s="729" t="s">
        <v>279</v>
      </c>
      <c r="U29" s="729"/>
      <c r="V29" s="729"/>
      <c r="W29" s="729"/>
      <c r="X29" s="729"/>
      <c r="Y29" s="729"/>
      <c r="Z29" s="729"/>
      <c r="AA29" s="729"/>
      <c r="AB29" s="729"/>
      <c r="AC29" s="729"/>
      <c r="AD29" s="729"/>
      <c r="AE29" s="729"/>
      <c r="AF29" s="729"/>
      <c r="AG29" s="729"/>
      <c r="AH29" s="729"/>
      <c r="AI29" s="729"/>
      <c r="AJ29" s="729"/>
      <c r="AK29" s="729"/>
      <c r="AL29" s="729"/>
      <c r="AM29" s="729"/>
      <c r="AN29" s="729"/>
      <c r="AO29" s="729"/>
      <c r="AP29" s="729"/>
      <c r="AQ29" s="729"/>
      <c r="AR29" s="729"/>
      <c r="AS29" s="729"/>
      <c r="AT29" s="729"/>
      <c r="AU29" s="729"/>
      <c r="AV29" s="729"/>
      <c r="AW29" s="729"/>
      <c r="AX29" s="729"/>
      <c r="AY29" s="729"/>
      <c r="AZ29" s="729"/>
      <c r="BA29" s="729"/>
      <c r="BB29" s="729"/>
      <c r="BC29" s="729"/>
      <c r="BD29" s="729"/>
      <c r="BE29" s="729"/>
    </row>
    <row r="30" spans="1:58">
      <c r="A30" s="55"/>
      <c r="B30" s="732">
        <v>3.1</v>
      </c>
      <c r="C30" s="732"/>
      <c r="D30" s="197"/>
      <c r="E30" s="196"/>
      <c r="F30" s="722">
        <v>39611</v>
      </c>
      <c r="G30" s="722"/>
      <c r="H30" s="722"/>
      <c r="I30" s="722"/>
      <c r="J30" s="722"/>
      <c r="K30" s="425"/>
      <c r="L30" s="721" t="s">
        <v>277</v>
      </c>
      <c r="M30" s="721"/>
      <c r="N30" s="721"/>
      <c r="O30" s="721"/>
      <c r="P30" s="721"/>
      <c r="Q30" s="721"/>
      <c r="R30" s="721"/>
      <c r="S30" s="425"/>
      <c r="T30" s="729" t="s">
        <v>278</v>
      </c>
      <c r="U30" s="729"/>
      <c r="V30" s="729"/>
      <c r="W30" s="729"/>
      <c r="X30" s="729"/>
      <c r="Y30" s="729"/>
      <c r="Z30" s="729"/>
      <c r="AA30" s="729"/>
      <c r="AB30" s="729"/>
      <c r="AC30" s="729"/>
      <c r="AD30" s="729"/>
      <c r="AE30" s="729"/>
      <c r="AF30" s="729"/>
      <c r="AG30" s="729"/>
      <c r="AH30" s="729"/>
      <c r="AI30" s="729"/>
      <c r="AJ30" s="729"/>
      <c r="AK30" s="729"/>
      <c r="AL30" s="729"/>
      <c r="AM30" s="729"/>
      <c r="AN30" s="729"/>
      <c r="AO30" s="729"/>
      <c r="AP30" s="729"/>
      <c r="AQ30" s="729"/>
      <c r="AR30" s="729"/>
      <c r="AS30" s="729"/>
      <c r="AT30" s="729"/>
      <c r="AU30" s="729"/>
      <c r="AV30" s="729"/>
      <c r="AW30" s="729"/>
      <c r="AX30" s="729"/>
      <c r="AY30" s="729"/>
      <c r="AZ30" s="729"/>
      <c r="BA30" s="729"/>
      <c r="BB30" s="729"/>
      <c r="BC30" s="729"/>
      <c r="BD30" s="729"/>
      <c r="BE30" s="729"/>
    </row>
    <row r="31" spans="1:58">
      <c r="A31" s="55"/>
      <c r="B31" s="732">
        <v>2</v>
      </c>
      <c r="C31" s="732"/>
      <c r="D31" s="197"/>
      <c r="E31" s="196"/>
      <c r="F31" s="722">
        <v>39022</v>
      </c>
      <c r="G31" s="722"/>
      <c r="H31" s="722"/>
      <c r="I31" s="722"/>
      <c r="J31" s="722"/>
      <c r="K31" s="425"/>
      <c r="L31" s="721" t="s">
        <v>27</v>
      </c>
      <c r="M31" s="721"/>
      <c r="N31" s="721"/>
      <c r="O31" s="721"/>
      <c r="P31" s="721"/>
      <c r="Q31" s="721"/>
      <c r="R31" s="721"/>
      <c r="S31" s="425"/>
      <c r="T31" s="729" t="s">
        <v>263</v>
      </c>
      <c r="U31" s="729"/>
      <c r="V31" s="729"/>
      <c r="W31" s="729"/>
      <c r="X31" s="729"/>
      <c r="Y31" s="729"/>
      <c r="Z31" s="729"/>
      <c r="AA31" s="729"/>
      <c r="AB31" s="729"/>
      <c r="AC31" s="729"/>
      <c r="AD31" s="729"/>
      <c r="AE31" s="729"/>
      <c r="AF31" s="729"/>
      <c r="AG31" s="729"/>
      <c r="AH31" s="729"/>
      <c r="AI31" s="729"/>
      <c r="AJ31" s="729"/>
      <c r="AK31" s="729"/>
      <c r="AL31" s="729"/>
      <c r="AM31" s="729"/>
      <c r="AN31" s="729"/>
      <c r="AO31" s="729"/>
      <c r="AP31" s="729"/>
      <c r="AQ31" s="729"/>
      <c r="AR31" s="729"/>
      <c r="AS31" s="729"/>
      <c r="AT31" s="729"/>
      <c r="AU31" s="729"/>
      <c r="AV31" s="729"/>
      <c r="AW31" s="729"/>
      <c r="AX31" s="729"/>
      <c r="AY31" s="729"/>
      <c r="AZ31" s="729"/>
      <c r="BA31" s="729"/>
      <c r="BB31" s="729"/>
      <c r="BC31" s="729"/>
      <c r="BD31" s="729"/>
      <c r="BE31" s="729"/>
    </row>
    <row r="32" spans="1:58">
      <c r="A32" s="55"/>
      <c r="B32" s="732">
        <v>1.1000000000000001</v>
      </c>
      <c r="C32" s="732"/>
      <c r="D32" s="68"/>
      <c r="E32" s="196"/>
      <c r="F32" s="722">
        <v>38755</v>
      </c>
      <c r="G32" s="722"/>
      <c r="H32" s="722"/>
      <c r="I32" s="722"/>
      <c r="J32" s="722"/>
      <c r="K32" s="425"/>
      <c r="L32" s="721" t="s">
        <v>27</v>
      </c>
      <c r="M32" s="721"/>
      <c r="N32" s="721"/>
      <c r="O32" s="721"/>
      <c r="P32" s="721"/>
      <c r="Q32" s="721"/>
      <c r="R32" s="721"/>
      <c r="S32" s="425"/>
      <c r="T32" s="729" t="s">
        <v>166</v>
      </c>
      <c r="U32" s="729"/>
      <c r="V32" s="729"/>
      <c r="W32" s="729"/>
      <c r="X32" s="729"/>
      <c r="Y32" s="729"/>
      <c r="Z32" s="729"/>
      <c r="AA32" s="729"/>
      <c r="AB32" s="729"/>
      <c r="AC32" s="729"/>
      <c r="AD32" s="729"/>
      <c r="AE32" s="729"/>
      <c r="AF32" s="729"/>
      <c r="AG32" s="729"/>
      <c r="AH32" s="729"/>
      <c r="AI32" s="729"/>
      <c r="AJ32" s="729"/>
      <c r="AK32" s="729"/>
      <c r="AL32" s="729"/>
      <c r="AM32" s="729"/>
      <c r="AN32" s="729"/>
      <c r="AO32" s="729"/>
      <c r="AP32" s="729"/>
      <c r="AQ32" s="729"/>
      <c r="AR32" s="729"/>
      <c r="AS32" s="729"/>
      <c r="AT32" s="729"/>
      <c r="AU32" s="729"/>
      <c r="AV32" s="729"/>
      <c r="AW32" s="729"/>
      <c r="AX32" s="729"/>
      <c r="AY32" s="729"/>
      <c r="AZ32" s="729"/>
      <c r="BA32" s="729"/>
      <c r="BB32" s="729"/>
      <c r="BC32" s="729"/>
      <c r="BD32" s="729"/>
      <c r="BE32" s="729"/>
    </row>
    <row r="33" spans="1:58" ht="12.75" customHeight="1">
      <c r="A33" s="193"/>
      <c r="B33" s="732">
        <v>1.2</v>
      </c>
      <c r="C33" s="732"/>
      <c r="D33" s="68"/>
      <c r="E33" s="196"/>
      <c r="F33" s="722">
        <v>38777</v>
      </c>
      <c r="G33" s="722"/>
      <c r="H33" s="722"/>
      <c r="I33" s="722"/>
      <c r="J33" s="722"/>
      <c r="K33" s="425"/>
      <c r="L33" s="721" t="s">
        <v>27</v>
      </c>
      <c r="M33" s="721"/>
      <c r="N33" s="721"/>
      <c r="O33" s="721"/>
      <c r="P33" s="721"/>
      <c r="Q33" s="721"/>
      <c r="R33" s="721"/>
      <c r="S33" s="425"/>
      <c r="T33" s="729" t="s">
        <v>176</v>
      </c>
      <c r="U33" s="729"/>
      <c r="V33" s="729"/>
      <c r="W33" s="729"/>
      <c r="X33" s="729"/>
      <c r="Y33" s="729"/>
      <c r="Z33" s="729"/>
      <c r="AA33" s="729"/>
      <c r="AB33" s="729"/>
      <c r="AC33" s="729"/>
      <c r="AD33" s="729"/>
      <c r="AE33" s="729"/>
      <c r="AF33" s="729"/>
      <c r="AG33" s="729"/>
      <c r="AH33" s="729"/>
      <c r="AI33" s="729"/>
      <c r="AJ33" s="729"/>
      <c r="AK33" s="729"/>
      <c r="AL33" s="729"/>
      <c r="AM33" s="729"/>
      <c r="AN33" s="729"/>
      <c r="AO33" s="729"/>
      <c r="AP33" s="729"/>
      <c r="AQ33" s="729"/>
      <c r="AR33" s="729"/>
      <c r="AS33" s="729"/>
      <c r="AT33" s="729"/>
      <c r="AU33" s="729"/>
      <c r="AV33" s="729"/>
      <c r="AW33" s="729"/>
      <c r="AX33" s="729"/>
      <c r="AY33" s="729"/>
      <c r="AZ33" s="729"/>
      <c r="BA33" s="729"/>
      <c r="BB33" s="729"/>
      <c r="BC33" s="729"/>
      <c r="BD33" s="729"/>
      <c r="BE33" s="729"/>
    </row>
    <row r="34" spans="1:58">
      <c r="A34" s="55"/>
      <c r="B34" s="732">
        <v>1.3</v>
      </c>
      <c r="C34" s="732"/>
      <c r="D34" s="68"/>
      <c r="E34" s="196"/>
      <c r="F34" s="722">
        <v>38786</v>
      </c>
      <c r="G34" s="722"/>
      <c r="H34" s="722"/>
      <c r="I34" s="722"/>
      <c r="J34" s="722"/>
      <c r="K34" s="425"/>
      <c r="L34" s="721" t="s">
        <v>27</v>
      </c>
      <c r="M34" s="721"/>
      <c r="N34" s="721"/>
      <c r="O34" s="721"/>
      <c r="P34" s="721"/>
      <c r="Q34" s="721"/>
      <c r="R34" s="721"/>
      <c r="S34" s="425"/>
      <c r="T34" s="729" t="s">
        <v>177</v>
      </c>
      <c r="U34" s="729"/>
      <c r="V34" s="729"/>
      <c r="W34" s="729"/>
      <c r="X34" s="729"/>
      <c r="Y34" s="729"/>
      <c r="Z34" s="729"/>
      <c r="AA34" s="729"/>
      <c r="AB34" s="729"/>
      <c r="AC34" s="729"/>
      <c r="AD34" s="729"/>
      <c r="AE34" s="729"/>
      <c r="AF34" s="729"/>
      <c r="AG34" s="729"/>
      <c r="AH34" s="729"/>
      <c r="AI34" s="729"/>
      <c r="AJ34" s="729"/>
      <c r="AK34" s="729"/>
      <c r="AL34" s="729"/>
      <c r="AM34" s="729"/>
      <c r="AN34" s="729"/>
      <c r="AO34" s="729"/>
      <c r="AP34" s="729"/>
      <c r="AQ34" s="729"/>
      <c r="AR34" s="729"/>
      <c r="AS34" s="729"/>
      <c r="AT34" s="729"/>
      <c r="AU34" s="729"/>
      <c r="AV34" s="729"/>
      <c r="AW34" s="729"/>
      <c r="AX34" s="729"/>
      <c r="AY34" s="729"/>
      <c r="AZ34" s="729"/>
      <c r="BA34" s="729"/>
      <c r="BB34" s="729"/>
      <c r="BC34" s="729"/>
      <c r="BD34" s="729"/>
      <c r="BE34" s="729"/>
    </row>
    <row r="35" spans="1:58">
      <c r="A35" s="55"/>
      <c r="B35" s="732">
        <v>1.4</v>
      </c>
      <c r="C35" s="732"/>
      <c r="D35" s="68"/>
      <c r="E35" s="196"/>
      <c r="F35" s="722">
        <v>38797</v>
      </c>
      <c r="G35" s="722"/>
      <c r="H35" s="722"/>
      <c r="I35" s="722"/>
      <c r="J35" s="722"/>
      <c r="K35" s="425"/>
      <c r="L35" s="721" t="s">
        <v>27</v>
      </c>
      <c r="M35" s="721"/>
      <c r="N35" s="721"/>
      <c r="O35" s="721"/>
      <c r="P35" s="721"/>
      <c r="Q35" s="721"/>
      <c r="R35" s="721"/>
      <c r="S35" s="425"/>
      <c r="T35" s="729" t="s">
        <v>179</v>
      </c>
      <c r="U35" s="729"/>
      <c r="V35" s="729"/>
      <c r="W35" s="729"/>
      <c r="X35" s="729"/>
      <c r="Y35" s="729"/>
      <c r="Z35" s="729"/>
      <c r="AA35" s="729"/>
      <c r="AB35" s="729"/>
      <c r="AC35" s="729"/>
      <c r="AD35" s="729"/>
      <c r="AE35" s="729"/>
      <c r="AF35" s="729"/>
      <c r="AG35" s="729"/>
      <c r="AH35" s="729"/>
      <c r="AI35" s="729"/>
      <c r="AJ35" s="729"/>
      <c r="AK35" s="729"/>
      <c r="AL35" s="729"/>
      <c r="AM35" s="729"/>
      <c r="AN35" s="729"/>
      <c r="AO35" s="729"/>
      <c r="AP35" s="729"/>
      <c r="AQ35" s="729"/>
      <c r="AR35" s="729"/>
      <c r="AS35" s="729"/>
      <c r="AT35" s="729"/>
      <c r="AU35" s="729"/>
      <c r="AV35" s="729"/>
      <c r="AW35" s="729"/>
      <c r="AX35" s="729"/>
      <c r="AY35" s="729"/>
      <c r="AZ35" s="729"/>
      <c r="BA35" s="729"/>
      <c r="BB35" s="729"/>
      <c r="BC35" s="729"/>
      <c r="BD35" s="729"/>
      <c r="BE35" s="729"/>
    </row>
    <row r="36" spans="1:58">
      <c r="A36" s="196"/>
      <c r="B36" s="732">
        <v>1.5</v>
      </c>
      <c r="C36" s="732"/>
      <c r="D36" s="68"/>
      <c r="E36" s="196"/>
      <c r="F36" s="722">
        <v>38833</v>
      </c>
      <c r="G36" s="722"/>
      <c r="H36" s="722"/>
      <c r="I36" s="722"/>
      <c r="J36" s="722"/>
      <c r="K36" s="425"/>
      <c r="L36" s="721" t="s">
        <v>27</v>
      </c>
      <c r="M36" s="721"/>
      <c r="N36" s="721"/>
      <c r="O36" s="721"/>
      <c r="P36" s="721"/>
      <c r="Q36" s="721"/>
      <c r="R36" s="721"/>
      <c r="S36" s="425"/>
      <c r="T36" s="729" t="s">
        <v>191</v>
      </c>
      <c r="U36" s="729"/>
      <c r="V36" s="729"/>
      <c r="W36" s="729"/>
      <c r="X36" s="729"/>
      <c r="Y36" s="729"/>
      <c r="Z36" s="729"/>
      <c r="AA36" s="729"/>
      <c r="AB36" s="729"/>
      <c r="AC36" s="729"/>
      <c r="AD36" s="729"/>
      <c r="AE36" s="729"/>
      <c r="AF36" s="729"/>
      <c r="AG36" s="729"/>
      <c r="AH36" s="729"/>
      <c r="AI36" s="729"/>
      <c r="AJ36" s="729"/>
      <c r="AK36" s="729"/>
      <c r="AL36" s="729"/>
      <c r="AM36" s="729"/>
      <c r="AN36" s="729"/>
      <c r="AO36" s="729"/>
      <c r="AP36" s="729"/>
      <c r="AQ36" s="729"/>
      <c r="AR36" s="729"/>
      <c r="AS36" s="729"/>
      <c r="AT36" s="729"/>
      <c r="AU36" s="729"/>
      <c r="AV36" s="729"/>
      <c r="AW36" s="729"/>
      <c r="AX36" s="729"/>
      <c r="AY36" s="729"/>
      <c r="AZ36" s="729"/>
      <c r="BA36" s="729"/>
      <c r="BB36" s="729"/>
      <c r="BC36" s="729"/>
      <c r="BD36" s="729"/>
      <c r="BE36" s="729"/>
    </row>
    <row r="37" spans="1:58">
      <c r="A37" s="196"/>
      <c r="B37" s="732">
        <v>1.6</v>
      </c>
      <c r="C37" s="732"/>
      <c r="D37" s="68"/>
      <c r="E37" s="196"/>
      <c r="F37" s="722">
        <v>38845</v>
      </c>
      <c r="G37" s="722"/>
      <c r="H37" s="722"/>
      <c r="I37" s="722"/>
      <c r="J37" s="722"/>
      <c r="K37" s="425"/>
      <c r="L37" s="721" t="s">
        <v>27</v>
      </c>
      <c r="M37" s="721"/>
      <c r="N37" s="721"/>
      <c r="O37" s="721"/>
      <c r="P37" s="721"/>
      <c r="Q37" s="721"/>
      <c r="R37" s="721"/>
      <c r="S37" s="425"/>
      <c r="T37" s="729" t="s">
        <v>205</v>
      </c>
      <c r="U37" s="729"/>
      <c r="V37" s="729"/>
      <c r="W37" s="729"/>
      <c r="X37" s="729"/>
      <c r="Y37" s="729"/>
      <c r="Z37" s="729"/>
      <c r="AA37" s="729"/>
      <c r="AB37" s="729"/>
      <c r="AC37" s="729"/>
      <c r="AD37" s="729"/>
      <c r="AE37" s="729"/>
      <c r="AF37" s="729"/>
      <c r="AG37" s="729"/>
      <c r="AH37" s="729"/>
      <c r="AI37" s="729"/>
      <c r="AJ37" s="729"/>
      <c r="AK37" s="729"/>
      <c r="AL37" s="729"/>
      <c r="AM37" s="729"/>
      <c r="AN37" s="729"/>
      <c r="AO37" s="729"/>
      <c r="AP37" s="729"/>
      <c r="AQ37" s="729"/>
      <c r="AR37" s="729"/>
      <c r="AS37" s="729"/>
      <c r="AT37" s="729"/>
      <c r="AU37" s="729"/>
      <c r="AV37" s="729"/>
      <c r="AW37" s="729"/>
      <c r="AX37" s="729"/>
      <c r="AY37" s="729"/>
      <c r="AZ37" s="729"/>
      <c r="BA37" s="729"/>
      <c r="BB37" s="729"/>
      <c r="BC37" s="729"/>
      <c r="BD37" s="729"/>
      <c r="BE37" s="729"/>
    </row>
    <row r="38" spans="1:58">
      <c r="A38" s="55"/>
      <c r="B38" s="732">
        <v>1.7</v>
      </c>
      <c r="C38" s="732"/>
      <c r="D38" s="68"/>
      <c r="E38" s="196"/>
      <c r="F38" s="722">
        <v>38852</v>
      </c>
      <c r="G38" s="722"/>
      <c r="H38" s="722"/>
      <c r="I38" s="722"/>
      <c r="J38" s="722"/>
      <c r="K38" s="425"/>
      <c r="L38" s="721" t="s">
        <v>27</v>
      </c>
      <c r="M38" s="721"/>
      <c r="N38" s="721"/>
      <c r="O38" s="721"/>
      <c r="P38" s="721"/>
      <c r="Q38" s="721"/>
      <c r="R38" s="721"/>
      <c r="S38" s="425"/>
      <c r="T38" s="729" t="s">
        <v>206</v>
      </c>
      <c r="U38" s="729"/>
      <c r="V38" s="729"/>
      <c r="W38" s="729"/>
      <c r="X38" s="729"/>
      <c r="Y38" s="729"/>
      <c r="Z38" s="729"/>
      <c r="AA38" s="729"/>
      <c r="AB38" s="729"/>
      <c r="AC38" s="729"/>
      <c r="AD38" s="729"/>
      <c r="AE38" s="729"/>
      <c r="AF38" s="729"/>
      <c r="AG38" s="729"/>
      <c r="AH38" s="729"/>
      <c r="AI38" s="729"/>
      <c r="AJ38" s="729"/>
      <c r="AK38" s="729"/>
      <c r="AL38" s="729"/>
      <c r="AM38" s="729"/>
      <c r="AN38" s="729"/>
      <c r="AO38" s="729"/>
      <c r="AP38" s="729"/>
      <c r="AQ38" s="729"/>
      <c r="AR38" s="729"/>
      <c r="AS38" s="729"/>
      <c r="AT38" s="729"/>
      <c r="AU38" s="729"/>
      <c r="AV38" s="729"/>
      <c r="AW38" s="729"/>
      <c r="AX38" s="729"/>
      <c r="AY38" s="729"/>
      <c r="AZ38" s="729"/>
      <c r="BA38" s="729"/>
      <c r="BB38" s="729"/>
      <c r="BC38" s="729"/>
      <c r="BD38" s="729"/>
      <c r="BE38" s="729"/>
    </row>
    <row r="39" spans="1:58">
      <c r="A39" s="55"/>
      <c r="B39" s="732">
        <v>1.8</v>
      </c>
      <c r="C39" s="732"/>
      <c r="D39" s="68"/>
      <c r="E39" s="196"/>
      <c r="F39" s="722">
        <v>38869</v>
      </c>
      <c r="G39" s="722"/>
      <c r="H39" s="722"/>
      <c r="I39" s="722"/>
      <c r="J39" s="722"/>
      <c r="K39" s="425"/>
      <c r="L39" s="721" t="s">
        <v>27</v>
      </c>
      <c r="M39" s="721"/>
      <c r="N39" s="721"/>
      <c r="O39" s="721"/>
      <c r="P39" s="721"/>
      <c r="Q39" s="721"/>
      <c r="R39" s="721"/>
      <c r="S39" s="425"/>
      <c r="T39" s="729" t="s">
        <v>222</v>
      </c>
      <c r="U39" s="729"/>
      <c r="V39" s="729"/>
      <c r="W39" s="729"/>
      <c r="X39" s="729"/>
      <c r="Y39" s="729"/>
      <c r="Z39" s="729"/>
      <c r="AA39" s="729"/>
      <c r="AB39" s="729"/>
      <c r="AC39" s="729"/>
      <c r="AD39" s="729"/>
      <c r="AE39" s="729"/>
      <c r="AF39" s="729"/>
      <c r="AG39" s="729"/>
      <c r="AH39" s="729"/>
      <c r="AI39" s="729"/>
      <c r="AJ39" s="729"/>
      <c r="AK39" s="729"/>
      <c r="AL39" s="729"/>
      <c r="AM39" s="729"/>
      <c r="AN39" s="729"/>
      <c r="AO39" s="729"/>
      <c r="AP39" s="729"/>
      <c r="AQ39" s="729"/>
      <c r="AR39" s="729"/>
      <c r="AS39" s="729"/>
      <c r="AT39" s="729"/>
      <c r="AU39" s="729"/>
      <c r="AV39" s="729"/>
      <c r="AW39" s="729"/>
      <c r="AX39" s="729"/>
      <c r="AY39" s="729"/>
      <c r="AZ39" s="729"/>
      <c r="BA39" s="729"/>
      <c r="BB39" s="729"/>
      <c r="BC39" s="729"/>
      <c r="BD39" s="729"/>
      <c r="BE39" s="729"/>
    </row>
    <row r="40" spans="1:58" ht="12.75" customHeight="1">
      <c r="A40" s="55"/>
      <c r="B40" s="732">
        <v>1.9</v>
      </c>
      <c r="C40" s="732"/>
      <c r="D40" s="196"/>
      <c r="E40" s="196"/>
      <c r="F40" s="722">
        <v>38930</v>
      </c>
      <c r="G40" s="722"/>
      <c r="H40" s="722"/>
      <c r="I40" s="722"/>
      <c r="J40" s="722"/>
      <c r="K40" s="425"/>
      <c r="L40" s="721" t="s">
        <v>27</v>
      </c>
      <c r="M40" s="721"/>
      <c r="N40" s="721"/>
      <c r="O40" s="721"/>
      <c r="P40" s="721"/>
      <c r="Q40" s="721"/>
      <c r="R40" s="721"/>
      <c r="S40" s="426"/>
      <c r="T40" s="736" t="s">
        <v>240</v>
      </c>
      <c r="U40" s="736"/>
      <c r="V40" s="736"/>
      <c r="W40" s="736"/>
      <c r="X40" s="736"/>
      <c r="Y40" s="736"/>
      <c r="Z40" s="736"/>
      <c r="AA40" s="736"/>
      <c r="AB40" s="736"/>
      <c r="AC40" s="736"/>
      <c r="AD40" s="736"/>
      <c r="AE40" s="736"/>
      <c r="AF40" s="736"/>
      <c r="AG40" s="736"/>
      <c r="AH40" s="736"/>
      <c r="AI40" s="736"/>
      <c r="AJ40" s="736"/>
      <c r="AK40" s="736"/>
      <c r="AL40" s="736"/>
      <c r="AM40" s="736"/>
      <c r="AN40" s="736"/>
      <c r="AO40" s="736"/>
      <c r="AP40" s="736"/>
      <c r="AQ40" s="736"/>
      <c r="AR40" s="736"/>
      <c r="AS40" s="736"/>
      <c r="AT40" s="736"/>
      <c r="AU40" s="736"/>
      <c r="AV40" s="736"/>
      <c r="AW40" s="736"/>
      <c r="AX40" s="736"/>
      <c r="AY40" s="736"/>
      <c r="AZ40" s="736"/>
      <c r="BA40" s="736"/>
      <c r="BB40" s="736"/>
      <c r="BC40" s="736"/>
      <c r="BD40" s="736"/>
      <c r="BE40" s="736"/>
    </row>
    <row r="41" spans="1:58">
      <c r="A41" s="55"/>
      <c r="B41" s="196"/>
      <c r="C41" s="196"/>
      <c r="D41" s="196"/>
      <c r="E41" s="196"/>
      <c r="F41" s="196"/>
      <c r="G41" s="196"/>
      <c r="H41" s="196"/>
      <c r="I41" s="68"/>
      <c r="J41" s="195"/>
      <c r="K41" s="195"/>
      <c r="L41" s="195"/>
      <c r="M41" s="195"/>
      <c r="N41" s="195"/>
      <c r="O41" s="68"/>
      <c r="P41" s="192"/>
      <c r="Q41" s="68"/>
      <c r="R41" s="191"/>
      <c r="S41" s="191"/>
      <c r="T41" s="191"/>
      <c r="U41" s="191"/>
      <c r="V41" s="191"/>
      <c r="W41" s="191"/>
      <c r="X41" s="191"/>
      <c r="Y41" s="191"/>
      <c r="Z41" s="191"/>
      <c r="AA41" s="191"/>
      <c r="AB41" s="191"/>
    </row>
    <row r="42" spans="1:58" ht="12.75" customHeight="1">
      <c r="A42" s="55"/>
      <c r="B42" s="75" t="s">
        <v>125</v>
      </c>
      <c r="C42" s="55"/>
      <c r="D42" s="55"/>
      <c r="E42" s="55"/>
      <c r="F42" s="55"/>
      <c r="G42" s="55"/>
      <c r="H42" s="55"/>
      <c r="I42" s="55"/>
      <c r="J42" s="55"/>
      <c r="K42" s="55"/>
      <c r="L42" s="55"/>
      <c r="M42" s="55"/>
      <c r="N42" s="55"/>
      <c r="O42" s="55"/>
      <c r="P42" s="55"/>
      <c r="Q42" s="55"/>
      <c r="R42" s="191"/>
      <c r="S42" s="191"/>
      <c r="T42" s="191"/>
      <c r="U42" s="191"/>
      <c r="V42" s="191"/>
      <c r="W42" s="191"/>
      <c r="X42" s="191"/>
      <c r="Y42" s="191"/>
      <c r="Z42" s="191"/>
      <c r="AA42" s="191"/>
      <c r="AB42" s="191"/>
    </row>
    <row r="43" spans="1:58">
      <c r="A43" s="55"/>
      <c r="B43" s="199" t="s">
        <v>37</v>
      </c>
      <c r="D43" s="203" t="s">
        <v>36</v>
      </c>
      <c r="E43" s="203"/>
      <c r="F43" s="203"/>
    </row>
    <row r="44" spans="1:58">
      <c r="A44" s="55"/>
      <c r="B44" s="199" t="s">
        <v>37</v>
      </c>
      <c r="D44" s="203" t="s">
        <v>126</v>
      </c>
      <c r="E44" s="203"/>
      <c r="F44" s="203"/>
    </row>
    <row r="45" spans="1:58">
      <c r="A45" s="55"/>
      <c r="B45" s="176"/>
      <c r="D45" s="203"/>
      <c r="E45" s="203"/>
      <c r="F45" s="203" t="s">
        <v>265</v>
      </c>
    </row>
    <row r="46" spans="1:58" ht="12.75" customHeight="1">
      <c r="A46" s="55"/>
      <c r="B46" s="199" t="s">
        <v>37</v>
      </c>
      <c r="D46" s="203" t="s">
        <v>148</v>
      </c>
      <c r="E46" s="203"/>
      <c r="F46" s="203"/>
      <c r="BF46" s="263"/>
    </row>
    <row r="47" spans="1:58">
      <c r="A47" s="55"/>
      <c r="B47" s="176"/>
      <c r="D47" s="203" t="s">
        <v>149</v>
      </c>
      <c r="F47" s="203"/>
    </row>
    <row r="48" spans="1:58">
      <c r="A48" s="55"/>
      <c r="B48" s="176"/>
      <c r="D48" s="203"/>
      <c r="F48" s="203"/>
    </row>
    <row r="49" spans="1:71">
      <c r="A49" s="55"/>
      <c r="B49" s="176"/>
      <c r="D49" s="203"/>
      <c r="F49" s="203"/>
    </row>
    <row r="50" spans="1:71">
      <c r="A50" s="55"/>
      <c r="B50" s="176"/>
      <c r="D50" s="203"/>
      <c r="F50" s="203"/>
      <c r="BS50" s="255"/>
    </row>
    <row r="51" spans="1:71">
      <c r="A51" s="55"/>
      <c r="B51" s="535" t="s">
        <v>352</v>
      </c>
      <c r="D51" s="203"/>
      <c r="F51" s="203"/>
    </row>
    <row r="52" spans="1:71">
      <c r="A52" s="55"/>
      <c r="B52" s="725" t="s">
        <v>357</v>
      </c>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725"/>
      <c r="AP52" s="725"/>
      <c r="AQ52" s="725"/>
      <c r="AR52" s="725"/>
      <c r="AS52" s="725"/>
      <c r="AT52" s="725"/>
      <c r="AU52" s="725"/>
      <c r="AV52" s="725"/>
      <c r="AW52" s="725"/>
      <c r="AX52" s="725"/>
      <c r="AY52" s="725"/>
      <c r="AZ52" s="725"/>
      <c r="BA52" s="725"/>
      <c r="BB52" s="725"/>
    </row>
    <row r="53" spans="1:71">
      <c r="A53" s="55"/>
      <c r="B53" s="726" t="s">
        <v>353</v>
      </c>
      <c r="C53" s="727"/>
      <c r="D53" s="727"/>
      <c r="E53" s="727"/>
      <c r="F53" s="727"/>
      <c r="G53" s="727"/>
      <c r="H53" s="727"/>
      <c r="I53" s="727"/>
      <c r="J53" s="727"/>
      <c r="K53" s="727"/>
      <c r="L53" s="727"/>
      <c r="M53" s="727"/>
      <c r="N53" s="727"/>
      <c r="O53" s="727"/>
      <c r="P53" s="727"/>
      <c r="Q53" s="727"/>
      <c r="R53" s="727"/>
      <c r="S53" s="727"/>
      <c r="T53" s="727"/>
      <c r="U53" s="727"/>
      <c r="V53" s="727"/>
      <c r="W53" s="727"/>
      <c r="X53" s="727"/>
      <c r="Y53" s="727"/>
      <c r="Z53" s="727"/>
      <c r="AA53" s="727"/>
      <c r="AB53" s="727"/>
      <c r="AC53" s="727"/>
      <c r="AD53" s="727"/>
      <c r="AE53" s="727"/>
      <c r="AF53" s="727"/>
      <c r="AG53" s="727"/>
      <c r="AH53" s="727"/>
      <c r="AI53" s="727"/>
      <c r="AJ53" s="727"/>
      <c r="AK53" s="727"/>
      <c r="AL53" s="727"/>
      <c r="AM53" s="727"/>
      <c r="AN53" s="727"/>
      <c r="AO53" s="727"/>
      <c r="AP53" s="727"/>
      <c r="AQ53" s="727"/>
      <c r="AR53" s="727"/>
      <c r="AS53" s="727"/>
      <c r="AT53" s="727"/>
      <c r="AU53" s="727"/>
      <c r="AV53" s="727"/>
      <c r="AW53" s="727"/>
      <c r="AX53" s="727"/>
      <c r="AY53" s="727"/>
      <c r="AZ53" s="727"/>
      <c r="BA53" s="727"/>
      <c r="BB53" s="727"/>
    </row>
    <row r="54" spans="1:71">
      <c r="A54" s="55"/>
      <c r="B54" s="726" t="s">
        <v>354</v>
      </c>
      <c r="C54" s="728"/>
      <c r="D54" s="728"/>
      <c r="E54" s="728"/>
      <c r="F54" s="728"/>
      <c r="G54" s="728"/>
      <c r="H54" s="728"/>
      <c r="I54" s="728"/>
      <c r="J54" s="728"/>
      <c r="K54" s="728"/>
      <c r="L54" s="728"/>
      <c r="M54" s="728"/>
      <c r="N54" s="728"/>
      <c r="O54" s="728"/>
      <c r="P54" s="728"/>
      <c r="Q54" s="728"/>
      <c r="R54" s="728"/>
      <c r="S54" s="728"/>
      <c r="T54" s="728"/>
      <c r="U54" s="728"/>
      <c r="V54" s="728"/>
      <c r="W54" s="728"/>
      <c r="X54" s="728"/>
      <c r="Y54" s="728"/>
      <c r="Z54" s="728"/>
      <c r="AA54" s="728"/>
      <c r="AB54" s="728"/>
      <c r="AC54" s="728"/>
      <c r="AD54" s="728"/>
      <c r="AE54" s="728"/>
      <c r="AF54" s="728"/>
      <c r="AG54" s="728"/>
      <c r="AH54" s="728"/>
      <c r="AI54" s="728"/>
      <c r="AJ54" s="728"/>
      <c r="AK54" s="728"/>
      <c r="AL54" s="728"/>
      <c r="AM54" s="728"/>
      <c r="AN54" s="728"/>
      <c r="AO54" s="728"/>
      <c r="AP54" s="728"/>
      <c r="AQ54" s="728"/>
      <c r="AR54" s="728"/>
      <c r="AS54" s="728"/>
      <c r="AT54" s="728"/>
      <c r="AU54" s="728"/>
      <c r="AV54" s="728"/>
      <c r="AW54" s="728"/>
      <c r="AX54" s="728"/>
      <c r="AY54" s="728"/>
      <c r="AZ54" s="728"/>
      <c r="BA54" s="728"/>
      <c r="BB54" s="728"/>
      <c r="BC54" s="728"/>
      <c r="BD54" s="728"/>
      <c r="BE54" s="728"/>
      <c r="BF54" s="728"/>
    </row>
    <row r="55" spans="1:71">
      <c r="A55" s="55"/>
      <c r="B55" s="726" t="s">
        <v>355</v>
      </c>
      <c r="C55" s="728"/>
      <c r="D55" s="728"/>
      <c r="E55" s="728"/>
      <c r="F55" s="728"/>
      <c r="G55" s="728"/>
      <c r="H55" s="728"/>
      <c r="I55" s="728"/>
      <c r="J55" s="728"/>
      <c r="K55" s="728"/>
      <c r="L55" s="728"/>
      <c r="M55" s="728"/>
      <c r="N55" s="728"/>
      <c r="O55" s="728"/>
      <c r="P55" s="728"/>
      <c r="Q55" s="728"/>
      <c r="R55" s="728"/>
      <c r="S55" s="728"/>
      <c r="T55" s="728"/>
      <c r="U55" s="728"/>
      <c r="V55" s="728"/>
      <c r="W55" s="728"/>
      <c r="X55" s="728"/>
      <c r="Y55" s="728"/>
      <c r="Z55" s="728"/>
      <c r="AA55" s="728"/>
      <c r="AB55" s="728"/>
      <c r="AC55" s="728"/>
      <c r="AD55" s="728"/>
      <c r="AE55" s="728"/>
      <c r="AF55" s="728"/>
      <c r="AG55" s="728"/>
      <c r="AH55" s="728"/>
      <c r="AI55" s="728"/>
      <c r="AJ55" s="728"/>
      <c r="AK55" s="728"/>
      <c r="AL55" s="728"/>
      <c r="AM55" s="728"/>
      <c r="AN55" s="728"/>
      <c r="AO55" s="728"/>
      <c r="AP55" s="728"/>
      <c r="AQ55" s="728"/>
      <c r="AR55" s="728"/>
      <c r="AS55" s="728"/>
      <c r="AT55" s="728"/>
      <c r="AU55" s="728"/>
      <c r="AV55" s="728"/>
      <c r="AW55" s="728"/>
      <c r="AX55" s="728"/>
      <c r="AY55" s="728"/>
      <c r="AZ55" s="728"/>
      <c r="BA55" s="728"/>
      <c r="BB55" s="728"/>
      <c r="BC55" s="728"/>
      <c r="BD55" s="728"/>
      <c r="BE55" s="728"/>
      <c r="BF55" s="728"/>
    </row>
    <row r="56" spans="1:71">
      <c r="A56" s="55"/>
      <c r="B56" s="726" t="s">
        <v>356</v>
      </c>
      <c r="C56" s="728"/>
      <c r="D56" s="728"/>
      <c r="E56" s="728"/>
      <c r="F56" s="728"/>
      <c r="G56" s="728"/>
      <c r="H56" s="728"/>
      <c r="I56" s="728"/>
      <c r="J56" s="728"/>
      <c r="K56" s="728"/>
      <c r="L56" s="728"/>
      <c r="M56" s="728"/>
      <c r="N56" s="728"/>
      <c r="O56" s="728"/>
      <c r="P56" s="728"/>
      <c r="Q56" s="728"/>
      <c r="R56" s="728"/>
      <c r="S56" s="728"/>
      <c r="T56" s="728"/>
      <c r="U56" s="728"/>
      <c r="V56" s="728"/>
      <c r="W56" s="728"/>
      <c r="X56" s="728"/>
      <c r="Y56" s="728"/>
      <c r="Z56" s="728"/>
      <c r="AA56" s="728"/>
      <c r="AB56" s="728"/>
      <c r="AC56" s="728"/>
      <c r="AD56" s="728"/>
      <c r="AE56" s="728"/>
      <c r="AF56" s="728"/>
      <c r="AG56" s="728"/>
      <c r="AH56" s="728"/>
      <c r="AI56" s="728"/>
      <c r="AJ56" s="728"/>
      <c r="AK56" s="728"/>
      <c r="AL56" s="728"/>
      <c r="AM56" s="728"/>
      <c r="AN56" s="728"/>
      <c r="AO56" s="728"/>
      <c r="AP56" s="728"/>
      <c r="AQ56" s="728"/>
      <c r="AR56" s="728"/>
      <c r="AS56" s="728"/>
      <c r="AT56" s="728"/>
      <c r="AU56" s="728"/>
      <c r="AV56" s="728"/>
      <c r="AW56" s="728"/>
      <c r="AX56" s="728"/>
      <c r="AY56" s="728"/>
      <c r="AZ56" s="728"/>
      <c r="BA56" s="728"/>
      <c r="BB56" s="728"/>
      <c r="BC56" s="728"/>
      <c r="BD56" s="728"/>
      <c r="BE56" s="728"/>
      <c r="BF56" s="728"/>
    </row>
    <row r="57" spans="1:71">
      <c r="A57" s="55"/>
      <c r="B57" s="176"/>
      <c r="D57" s="203"/>
      <c r="F57" s="203"/>
    </row>
    <row r="58" spans="1:71">
      <c r="A58" s="55"/>
      <c r="B58" s="176"/>
      <c r="D58" s="203"/>
      <c r="F58" s="203"/>
    </row>
    <row r="59" spans="1:71">
      <c r="A59" s="55"/>
      <c r="B59" s="199"/>
      <c r="C59" s="55"/>
      <c r="D59" s="199"/>
      <c r="E59" s="55"/>
      <c r="F59" s="199"/>
      <c r="G59" s="55"/>
      <c r="H59" s="199"/>
      <c r="I59" s="55"/>
      <c r="J59" s="199"/>
      <c r="K59" s="55"/>
      <c r="L59" s="199"/>
      <c r="M59" s="55"/>
      <c r="N59" s="199"/>
      <c r="O59" s="55"/>
      <c r="P59" s="199"/>
      <c r="Q59" s="55"/>
      <c r="R59" s="199"/>
      <c r="S59" s="55"/>
      <c r="T59" s="199"/>
      <c r="U59" s="55"/>
      <c r="V59" s="199"/>
      <c r="W59" s="55"/>
      <c r="X59" s="199"/>
      <c r="Y59" s="55"/>
      <c r="Z59" s="199"/>
      <c r="AA59" s="55"/>
      <c r="AB59" s="199"/>
      <c r="AC59" s="55"/>
      <c r="AD59" s="199"/>
      <c r="AE59" s="55"/>
      <c r="AF59" s="199"/>
      <c r="AG59" s="55"/>
      <c r="AH59" s="199"/>
      <c r="AI59" s="55"/>
      <c r="AJ59" s="199"/>
      <c r="AK59" s="55"/>
      <c r="AL59" s="199"/>
      <c r="AM59" s="55"/>
      <c r="AN59" s="199"/>
      <c r="AO59" s="55"/>
      <c r="AP59" s="199"/>
      <c r="AQ59" s="55"/>
      <c r="AR59" s="199"/>
      <c r="AS59" s="55"/>
      <c r="AT59" s="199"/>
      <c r="AU59" s="55"/>
      <c r="AV59" s="199"/>
      <c r="AW59" s="55"/>
      <c r="AX59" s="199"/>
      <c r="AY59" s="55"/>
      <c r="AZ59" s="199"/>
      <c r="BA59" s="55"/>
      <c r="BB59" s="199"/>
      <c r="BC59" s="55"/>
      <c r="BD59" s="199"/>
      <c r="BE59" s="55"/>
      <c r="BF59" s="199"/>
    </row>
    <row r="60" spans="1:71">
      <c r="A60" s="55"/>
      <c r="B60" s="199"/>
    </row>
    <row r="61" spans="1:71">
      <c r="A61" s="191"/>
      <c r="B61" s="57" t="s">
        <v>163</v>
      </c>
      <c r="C61" s="57"/>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198"/>
      <c r="BA61" s="51"/>
      <c r="BB61" s="254"/>
      <c r="BC61" s="254"/>
      <c r="BD61" s="254"/>
      <c r="BE61" s="254"/>
    </row>
    <row r="62" spans="1:71">
      <c r="A62" s="191"/>
      <c r="B62" s="55"/>
    </row>
    <row r="63" spans="1:71">
      <c r="A63" s="191"/>
      <c r="B63" s="55"/>
    </row>
    <row r="64" spans="1:71">
      <c r="A64" s="191"/>
      <c r="B64" s="91"/>
    </row>
    <row r="65" spans="2:28">
      <c r="B65" s="191"/>
    </row>
    <row r="66" spans="2:28">
      <c r="B66" s="191"/>
    </row>
    <row r="67" spans="2:28">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row>
    <row r="68" spans="2:28">
      <c r="B68" s="191"/>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row>
    <row r="69" spans="2:28">
      <c r="C69" s="176"/>
    </row>
    <row r="70" spans="2:28">
      <c r="C70" s="176"/>
    </row>
    <row r="71" spans="2:28">
      <c r="C71" s="176"/>
    </row>
    <row r="72" spans="2:28">
      <c r="C72" s="176"/>
    </row>
    <row r="84" spans="1:57">
      <c r="A84" s="452"/>
    </row>
    <row r="87" spans="1:57">
      <c r="AZ87" s="456"/>
      <c r="BA87" s="456"/>
      <c r="BB87" s="456"/>
      <c r="BC87" s="456"/>
      <c r="BD87" s="452"/>
      <c r="BE87" s="452"/>
    </row>
    <row r="88" spans="1:57">
      <c r="B88" s="452"/>
      <c r="C88" s="452"/>
      <c r="D88" s="452"/>
      <c r="E88" s="453"/>
      <c r="F88" s="453"/>
      <c r="G88" s="453"/>
      <c r="H88" s="453"/>
      <c r="I88" s="454" t="s">
        <v>239</v>
      </c>
      <c r="J88" s="723" t="s">
        <v>274</v>
      </c>
      <c r="K88" s="724"/>
      <c r="L88" s="724"/>
      <c r="M88" s="724"/>
      <c r="N88" s="724"/>
      <c r="O88" s="203" t="s">
        <v>275</v>
      </c>
      <c r="P88" s="453"/>
      <c r="Q88" s="453"/>
      <c r="R88" s="453"/>
      <c r="S88" s="453"/>
      <c r="T88" s="453"/>
      <c r="U88" s="453"/>
      <c r="V88" s="453"/>
      <c r="W88" s="453"/>
      <c r="X88" s="453"/>
      <c r="Y88" s="453"/>
      <c r="Z88" s="453"/>
      <c r="AA88" s="452"/>
      <c r="AB88" s="454"/>
      <c r="AC88" s="454"/>
      <c r="AD88" s="455"/>
      <c r="AE88" s="455"/>
      <c r="AF88" s="455"/>
      <c r="AG88" s="456"/>
      <c r="AH88" s="456"/>
      <c r="AI88" s="456"/>
      <c r="AJ88" s="456"/>
      <c r="AK88" s="456"/>
      <c r="AL88" s="456"/>
      <c r="AM88" s="456"/>
      <c r="AN88" s="456"/>
      <c r="AO88" s="456"/>
      <c r="AP88" s="456"/>
      <c r="AQ88" s="456"/>
      <c r="AR88" s="456"/>
      <c r="AS88" s="456"/>
      <c r="AT88" s="456"/>
      <c r="AU88" s="456"/>
      <c r="AV88" s="456"/>
      <c r="AW88" s="456"/>
      <c r="AX88" s="456"/>
      <c r="AY88" s="456"/>
    </row>
    <row r="138" spans="7:40">
      <c r="G138" s="203"/>
      <c r="H138" s="427"/>
      <c r="I138" s="427" t="s">
        <v>239</v>
      </c>
      <c r="J138" s="720" t="s">
        <v>238</v>
      </c>
      <c r="K138" s="720"/>
      <c r="L138" s="720"/>
      <c r="M138" s="203" t="s">
        <v>241</v>
      </c>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c r="AL138" s="203"/>
      <c r="AM138" s="203"/>
      <c r="AN138" s="203"/>
    </row>
    <row r="270" spans="2:57">
      <c r="B270" s="57" t="s">
        <v>406</v>
      </c>
      <c r="C270" s="57"/>
      <c r="D270" s="51"/>
      <c r="E270" s="51"/>
      <c r="F270" s="51"/>
      <c r="G270" s="51"/>
      <c r="H270" s="51"/>
      <c r="I270" s="51"/>
      <c r="J270" s="51"/>
      <c r="K270" s="51"/>
      <c r="L270" s="51"/>
      <c r="M270" s="51"/>
      <c r="N270" s="51"/>
      <c r="O270" s="51"/>
      <c r="P270" s="51"/>
      <c r="Q270" s="51"/>
      <c r="R270" s="51"/>
      <c r="S270" s="51"/>
      <c r="T270" s="51"/>
      <c r="U270" s="51"/>
      <c r="V270" s="51"/>
      <c r="W270" s="51"/>
      <c r="X270" s="51"/>
      <c r="Y270" s="51"/>
      <c r="Z270" s="51"/>
      <c r="AA270" s="51"/>
      <c r="AB270" s="51"/>
      <c r="AC270" s="51"/>
      <c r="AD270" s="51"/>
      <c r="AE270" s="51"/>
      <c r="AF270" s="51"/>
      <c r="AG270" s="51"/>
      <c r="AH270" s="51"/>
      <c r="AI270" s="51"/>
      <c r="AJ270" s="51"/>
      <c r="AK270" s="51"/>
      <c r="AL270" s="51"/>
      <c r="AM270" s="51"/>
      <c r="AN270" s="51"/>
      <c r="AO270" s="51"/>
      <c r="AP270" s="51"/>
      <c r="AQ270" s="51"/>
      <c r="AR270" s="51"/>
      <c r="AS270" s="51"/>
      <c r="AT270" s="51"/>
      <c r="AU270" s="51"/>
      <c r="AV270" s="51"/>
      <c r="AW270" s="51"/>
      <c r="AX270" s="51"/>
      <c r="AY270" s="51"/>
      <c r="AZ270" s="198"/>
      <c r="BA270" s="51"/>
      <c r="BB270" s="254"/>
      <c r="BC270" s="254"/>
      <c r="BD270" s="254"/>
      <c r="BE270" s="254"/>
    </row>
    <row r="288" ht="12.75" customHeight="1"/>
    <row r="370" ht="10.5" customHeight="1"/>
    <row r="396" spans="2:56">
      <c r="B396" s="191"/>
      <c r="C396" s="191"/>
      <c r="D396" s="191"/>
      <c r="E396" s="191"/>
      <c r="F396" s="191"/>
      <c r="G396" s="191"/>
      <c r="H396" s="191"/>
      <c r="I396" s="191"/>
      <c r="J396" s="191"/>
      <c r="K396" s="191"/>
      <c r="L396" s="191"/>
      <c r="M396" s="191"/>
      <c r="N396" s="191"/>
      <c r="O396" s="191"/>
      <c r="P396" s="191"/>
      <c r="Q396" s="191"/>
      <c r="R396" s="191"/>
      <c r="S396" s="191"/>
      <c r="T396" s="191"/>
      <c r="U396" s="191"/>
      <c r="V396" s="191"/>
      <c r="W396" s="191"/>
      <c r="X396" s="191"/>
      <c r="Y396" s="191"/>
      <c r="Z396" s="191"/>
      <c r="AA396" s="191"/>
      <c r="AB396" s="191"/>
      <c r="AC396" s="191"/>
      <c r="AD396" s="191"/>
      <c r="AE396" s="191"/>
      <c r="AF396" s="191"/>
      <c r="AG396" s="191"/>
      <c r="AH396" s="191"/>
      <c r="AI396" s="191"/>
      <c r="AJ396" s="191"/>
      <c r="AK396" s="191"/>
      <c r="AL396" s="191"/>
      <c r="AM396" s="191"/>
      <c r="AN396" s="191"/>
      <c r="AO396" s="191"/>
      <c r="AP396" s="191"/>
      <c r="AQ396" s="191"/>
      <c r="AR396" s="191"/>
      <c r="AS396" s="191"/>
      <c r="AT396" s="191"/>
      <c r="AU396" s="191"/>
      <c r="AV396" s="191"/>
      <c r="AW396" s="191"/>
      <c r="AX396" s="191"/>
      <c r="AY396" s="191"/>
      <c r="AZ396" s="191"/>
      <c r="BA396" s="191"/>
      <c r="BB396" s="191"/>
      <c r="BC396" s="191"/>
      <c r="BD396" s="191"/>
    </row>
  </sheetData>
  <sheetProtection password="FAE0" sheet="1" selectLockedCells="1"/>
  <mergeCells count="97">
    <mergeCell ref="T20:BE20"/>
    <mergeCell ref="B26:C26"/>
    <mergeCell ref="F26:J26"/>
    <mergeCell ref="L26:R26"/>
    <mergeCell ref="T26:BE26"/>
    <mergeCell ref="B22:C22"/>
    <mergeCell ref="F22:J22"/>
    <mergeCell ref="L22:R22"/>
    <mergeCell ref="T22:BE22"/>
    <mergeCell ref="B25:C25"/>
    <mergeCell ref="F25:J25"/>
    <mergeCell ref="L25:R25"/>
    <mergeCell ref="T25:BE25"/>
    <mergeCell ref="T21:BE21"/>
    <mergeCell ref="B29:C29"/>
    <mergeCell ref="L28:R28"/>
    <mergeCell ref="B20:C20"/>
    <mergeCell ref="F20:J20"/>
    <mergeCell ref="L20:R20"/>
    <mergeCell ref="T28:BE28"/>
    <mergeCell ref="B27:C27"/>
    <mergeCell ref="F27:J27"/>
    <mergeCell ref="L27:R27"/>
    <mergeCell ref="T27:BE27"/>
    <mergeCell ref="B28:C28"/>
    <mergeCell ref="F28:J28"/>
    <mergeCell ref="B39:C39"/>
    <mergeCell ref="F30:J30"/>
    <mergeCell ref="L30:R30"/>
    <mergeCell ref="T30:BE30"/>
    <mergeCell ref="T31:BE31"/>
    <mergeCell ref="L33:R33"/>
    <mergeCell ref="L34:R34"/>
    <mergeCell ref="L35:R35"/>
    <mergeCell ref="F34:J34"/>
    <mergeCell ref="F35:J35"/>
    <mergeCell ref="B34:C34"/>
    <mergeCell ref="F33:J33"/>
    <mergeCell ref="B30:C30"/>
    <mergeCell ref="B35:C35"/>
    <mergeCell ref="L32:R32"/>
    <mergeCell ref="B40:C40"/>
    <mergeCell ref="F39:J39"/>
    <mergeCell ref="T32:BE32"/>
    <mergeCell ref="T33:BE33"/>
    <mergeCell ref="T34:BE34"/>
    <mergeCell ref="B33:C33"/>
    <mergeCell ref="T40:BE40"/>
    <mergeCell ref="T38:BE38"/>
    <mergeCell ref="B38:C38"/>
    <mergeCell ref="F38:J38"/>
    <mergeCell ref="T35:BE35"/>
    <mergeCell ref="T36:BE36"/>
    <mergeCell ref="T37:BE37"/>
    <mergeCell ref="B36:C36"/>
    <mergeCell ref="B37:C37"/>
    <mergeCell ref="F32:J32"/>
    <mergeCell ref="B9:C9"/>
    <mergeCell ref="D9:AQ9"/>
    <mergeCell ref="B32:C32"/>
    <mergeCell ref="F10:V10"/>
    <mergeCell ref="F11:V11"/>
    <mergeCell ref="F12:V12"/>
    <mergeCell ref="F13:V13"/>
    <mergeCell ref="T29:BE29"/>
    <mergeCell ref="F29:J29"/>
    <mergeCell ref="L29:R29"/>
    <mergeCell ref="AN11:BC11"/>
    <mergeCell ref="BB17:BD17"/>
    <mergeCell ref="B31:C31"/>
    <mergeCell ref="F14:V14"/>
    <mergeCell ref="F31:J31"/>
    <mergeCell ref="L31:R31"/>
    <mergeCell ref="J138:L138"/>
    <mergeCell ref="L40:R40"/>
    <mergeCell ref="L36:R36"/>
    <mergeCell ref="L37:R37"/>
    <mergeCell ref="L38:R38"/>
    <mergeCell ref="L39:R39"/>
    <mergeCell ref="F40:J40"/>
    <mergeCell ref="J88:N88"/>
    <mergeCell ref="F37:J37"/>
    <mergeCell ref="F36:J36"/>
    <mergeCell ref="B52:BB52"/>
    <mergeCell ref="B53:BB53"/>
    <mergeCell ref="B54:BF54"/>
    <mergeCell ref="B55:BF55"/>
    <mergeCell ref="B56:BF56"/>
    <mergeCell ref="T39:BE39"/>
    <mergeCell ref="B24:C24"/>
    <mergeCell ref="F24:J24"/>
    <mergeCell ref="L24:R24"/>
    <mergeCell ref="T24:BE24"/>
    <mergeCell ref="B23:C23"/>
    <mergeCell ref="F23:J23"/>
    <mergeCell ref="L23:R23"/>
    <mergeCell ref="T23:BE23"/>
  </mergeCells>
  <phoneticPr fontId="9" type="noConversion"/>
  <conditionalFormatting sqref="F24:J24 F26:J40">
    <cfRule type="expression" dxfId="510" priority="27" stopIfTrue="1">
      <formula>IF(B24=$BB$17,TRUE,FALSE)</formula>
    </cfRule>
  </conditionalFormatting>
  <conditionalFormatting sqref="L24:R24 L26:R40">
    <cfRule type="expression" dxfId="509" priority="28" stopIfTrue="1">
      <formula>IF(B24=$BB$17,TRUE,FALSE)</formula>
    </cfRule>
  </conditionalFormatting>
  <conditionalFormatting sqref="T24 T26:T40">
    <cfRule type="expression" dxfId="508" priority="29" stopIfTrue="1">
      <formula>IF(B24=$BB$17,TRUE,FALSE)</formula>
    </cfRule>
  </conditionalFormatting>
  <conditionalFormatting sqref="B24:C24 B26:C40">
    <cfRule type="expression" dxfId="507" priority="30" stopIfTrue="1">
      <formula>IF(B24=$BB$17,TRUE,FALSE)</formula>
    </cfRule>
  </conditionalFormatting>
  <conditionalFormatting sqref="F28:J28">
    <cfRule type="expression" dxfId="506" priority="26" stopIfTrue="1">
      <formula>IF(B28=$BB$17,TRUE,FALSE)</formula>
    </cfRule>
  </conditionalFormatting>
  <conditionalFormatting sqref="L28:R28">
    <cfRule type="expression" dxfId="505" priority="25" stopIfTrue="1">
      <formula>IF(B28=$BB$17,TRUE,FALSE)</formula>
    </cfRule>
  </conditionalFormatting>
  <conditionalFormatting sqref="T28">
    <cfRule type="expression" dxfId="504" priority="24" stopIfTrue="1">
      <formula>IF(B28=$BB$17,TRUE,FALSE)</formula>
    </cfRule>
  </conditionalFormatting>
  <conditionalFormatting sqref="F25:J25">
    <cfRule type="expression" dxfId="503" priority="15" stopIfTrue="1">
      <formula>IF(B25=$BB$17,TRUE,FALSE)</formula>
    </cfRule>
  </conditionalFormatting>
  <conditionalFormatting sqref="L25:R25">
    <cfRule type="expression" dxfId="502" priority="16" stopIfTrue="1">
      <formula>IF(B25=$BB$17,TRUE,FALSE)</formula>
    </cfRule>
  </conditionalFormatting>
  <conditionalFormatting sqref="T25">
    <cfRule type="expression" dxfId="501" priority="17" stopIfTrue="1">
      <formula>IF(B25=$BB$17,TRUE,FALSE)</formula>
    </cfRule>
  </conditionalFormatting>
  <conditionalFormatting sqref="B25:C25">
    <cfRule type="expression" dxfId="500" priority="18" stopIfTrue="1">
      <formula>IF(B25=$BB$17,TRUE,FALSE)</formula>
    </cfRule>
  </conditionalFormatting>
  <conditionalFormatting sqref="F23:J23">
    <cfRule type="expression" dxfId="499" priority="11" stopIfTrue="1">
      <formula>IF(B23=$BB$17,TRUE,FALSE)</formula>
    </cfRule>
  </conditionalFormatting>
  <conditionalFormatting sqref="L23:R23">
    <cfRule type="expression" dxfId="498" priority="12" stopIfTrue="1">
      <formula>IF(B23=$BB$17,TRUE,FALSE)</formula>
    </cfRule>
  </conditionalFormatting>
  <conditionalFormatting sqref="T23">
    <cfRule type="expression" dxfId="497" priority="13" stopIfTrue="1">
      <formula>IF(B23=$BB$17,TRUE,FALSE)</formula>
    </cfRule>
  </conditionalFormatting>
  <conditionalFormatting sqref="B23:C23">
    <cfRule type="expression" dxfId="496" priority="14" stopIfTrue="1">
      <formula>IF(B23=$BB$17,TRUE,FALSE)</formula>
    </cfRule>
  </conditionalFormatting>
  <conditionalFormatting sqref="F22:J22">
    <cfRule type="expression" dxfId="495" priority="7" stopIfTrue="1">
      <formula>IF(B22=$BB$17,TRUE,FALSE)</formula>
    </cfRule>
  </conditionalFormatting>
  <conditionalFormatting sqref="L22:R22">
    <cfRule type="expression" dxfId="494" priority="8" stopIfTrue="1">
      <formula>IF(B22=$BB$17,TRUE,FALSE)</formula>
    </cfRule>
  </conditionalFormatting>
  <conditionalFormatting sqref="T22">
    <cfRule type="expression" dxfId="493" priority="9" stopIfTrue="1">
      <formula>IF(B22=$BB$17,TRUE,FALSE)</formula>
    </cfRule>
  </conditionalFormatting>
  <conditionalFormatting sqref="B22:C22">
    <cfRule type="expression" dxfId="492" priority="10" stopIfTrue="1">
      <formula>IF(B22=$BB$17,TRUE,FALSE)</formula>
    </cfRule>
  </conditionalFormatting>
  <conditionalFormatting sqref="F20:J21">
    <cfRule type="expression" dxfId="491" priority="3" stopIfTrue="1">
      <formula>IF(B20=$BB$17,TRUE,FALSE)</formula>
    </cfRule>
  </conditionalFormatting>
  <conditionalFormatting sqref="L20:R21">
    <cfRule type="expression" dxfId="490" priority="4" stopIfTrue="1">
      <formula>IF(B20=$BB$17,TRUE,FALSE)</formula>
    </cfRule>
  </conditionalFormatting>
  <conditionalFormatting sqref="B20:C21">
    <cfRule type="expression" dxfId="488" priority="6" stopIfTrue="1">
      <formula>IF(B20=$BB$17,TRUE,FALSE)</formula>
    </cfRule>
  </conditionalFormatting>
  <conditionalFormatting sqref="T20">
    <cfRule type="expression" dxfId="1" priority="2" stopIfTrue="1">
      <formula>IF(B20=$BB$17,TRUE,FALSE)</formula>
    </cfRule>
  </conditionalFormatting>
  <conditionalFormatting sqref="T21">
    <cfRule type="expression" dxfId="0" priority="1" stopIfTrue="1">
      <formula>IF(B21=$BB$17,TRUE,FALSE)</formula>
    </cfRule>
  </conditionalFormatting>
  <hyperlinks>
    <hyperlink ref="J138" r:id="rId1" display="http://www.cbp.gov/xp/cgov/import/commercial_enforcement/ctpat/ctpat_faq.xml"/>
    <hyperlink ref="J88" r:id="rId2"/>
    <hyperlink ref="J88:N88" r:id="rId3" display="My Portal"/>
  </hyperlinks>
  <printOptions horizontalCentered="1"/>
  <pageMargins left="0.5" right="0.5" top="0.5" bottom="0.75" header="0.5" footer="0.5"/>
  <pageSetup scale="95" fitToHeight="10" orientation="portrait" r:id="rId4"/>
  <headerFooter alignWithMargins="0">
    <oddFooter>&amp;L&amp;8File : &amp;F&amp;C&amp;8Introduction&amp;R&amp;8Printed : &amp;D</oddFooter>
  </headerFooter>
  <rowBreaks count="8" manualBreakCount="8">
    <brk id="59" max="58" man="1"/>
    <brk id="109" max="58" man="1"/>
    <brk id="158" max="58" man="1"/>
    <brk id="213" max="58" man="1"/>
    <brk id="268" max="58" man="1"/>
    <brk id="321" max="58" man="1"/>
    <brk id="369" max="58" man="1"/>
    <brk id="428" max="58" man="1"/>
  </rowBreaks>
  <drawing r:id="rId5"/>
  <legacyDrawing r:id="rId6"/>
  <controls>
    <mc:AlternateContent xmlns:mc="http://schemas.openxmlformats.org/markup-compatibility/2006">
      <mc:Choice Requires="x14">
        <control shapeId="17493" r:id="rId7" name="CmdBtn10">
          <controlPr autoLine="0" r:id="rId8">
            <anchor moveWithCells="1">
              <from>
                <xdr:col>35</xdr:col>
                <xdr:colOff>38100</xdr:colOff>
                <xdr:row>4</xdr:row>
                <xdr:rowOff>9525</xdr:rowOff>
              </from>
              <to>
                <xdr:col>44</xdr:col>
                <xdr:colOff>0</xdr:colOff>
                <xdr:row>5</xdr:row>
                <xdr:rowOff>76200</xdr:rowOff>
              </to>
            </anchor>
          </controlPr>
        </control>
      </mc:Choice>
      <mc:Fallback>
        <control shapeId="17493" r:id="rId7" name="CmdBtn10"/>
      </mc:Fallback>
    </mc:AlternateContent>
    <mc:AlternateContent xmlns:mc="http://schemas.openxmlformats.org/markup-compatibility/2006">
      <mc:Choice Requires="x14">
        <control shapeId="17492" r:id="rId9" name="CmdBtn9">
          <controlPr autoLine="0" r:id="rId10">
            <anchor moveWithCells="1">
              <from>
                <xdr:col>46</xdr:col>
                <xdr:colOff>19050</xdr:colOff>
                <xdr:row>2</xdr:row>
                <xdr:rowOff>57150</xdr:rowOff>
              </from>
              <to>
                <xdr:col>55</xdr:col>
                <xdr:colOff>104775</xdr:colOff>
                <xdr:row>3</xdr:row>
                <xdr:rowOff>123825</xdr:rowOff>
              </to>
            </anchor>
          </controlPr>
        </control>
      </mc:Choice>
      <mc:Fallback>
        <control shapeId="17492" r:id="rId9" name="CmdBtn9"/>
      </mc:Fallback>
    </mc:AlternateContent>
    <mc:AlternateContent xmlns:mc="http://schemas.openxmlformats.org/markup-compatibility/2006">
      <mc:Choice Requires="x14">
        <control shapeId="17491" r:id="rId11" name="CmdBtn3">
          <controlPr autoLine="0" r:id="rId12">
            <anchor moveWithCells="1">
              <from>
                <xdr:col>12</xdr:col>
                <xdr:colOff>28575</xdr:colOff>
                <xdr:row>2</xdr:row>
                <xdr:rowOff>57150</xdr:rowOff>
              </from>
              <to>
                <xdr:col>21</xdr:col>
                <xdr:colOff>114300</xdr:colOff>
                <xdr:row>3</xdr:row>
                <xdr:rowOff>123825</xdr:rowOff>
              </to>
            </anchor>
          </controlPr>
        </control>
      </mc:Choice>
      <mc:Fallback>
        <control shapeId="17491" r:id="rId11" name="CmdBtn3"/>
      </mc:Fallback>
    </mc:AlternateContent>
    <mc:AlternateContent xmlns:mc="http://schemas.openxmlformats.org/markup-compatibility/2006">
      <mc:Choice Requires="x14">
        <control shapeId="17490" r:id="rId13" name="CmdBtn4">
          <controlPr autoLine="0" r:id="rId14">
            <anchor moveWithCells="1">
              <from>
                <xdr:col>12</xdr:col>
                <xdr:colOff>28575</xdr:colOff>
                <xdr:row>4</xdr:row>
                <xdr:rowOff>9525</xdr:rowOff>
              </from>
              <to>
                <xdr:col>21</xdr:col>
                <xdr:colOff>114300</xdr:colOff>
                <xdr:row>5</xdr:row>
                <xdr:rowOff>76200</xdr:rowOff>
              </to>
            </anchor>
          </controlPr>
        </control>
      </mc:Choice>
      <mc:Fallback>
        <control shapeId="17490" r:id="rId13" name="CmdBtn4"/>
      </mc:Fallback>
    </mc:AlternateContent>
    <mc:AlternateContent xmlns:mc="http://schemas.openxmlformats.org/markup-compatibility/2006">
      <mc:Choice Requires="x14">
        <control shapeId="17489" r:id="rId15" name="CmdBtn8">
          <controlPr autoLine="0" r:id="rId16">
            <anchor moveWithCells="1">
              <from>
                <xdr:col>46</xdr:col>
                <xdr:colOff>19050</xdr:colOff>
                <xdr:row>4</xdr:row>
                <xdr:rowOff>9525</xdr:rowOff>
              </from>
              <to>
                <xdr:col>55</xdr:col>
                <xdr:colOff>104775</xdr:colOff>
                <xdr:row>5</xdr:row>
                <xdr:rowOff>76200</xdr:rowOff>
              </to>
            </anchor>
          </controlPr>
        </control>
      </mc:Choice>
      <mc:Fallback>
        <control shapeId="17489" r:id="rId15" name="CmdBtn8"/>
      </mc:Fallback>
    </mc:AlternateContent>
    <mc:AlternateContent xmlns:mc="http://schemas.openxmlformats.org/markup-compatibility/2006">
      <mc:Choice Requires="x14">
        <control shapeId="17474" r:id="rId17" name="CmdBtn7">
          <controlPr autoLine="0" r:id="rId18">
            <anchor moveWithCells="1">
              <from>
                <xdr:col>35</xdr:col>
                <xdr:colOff>38100</xdr:colOff>
                <xdr:row>2</xdr:row>
                <xdr:rowOff>57150</xdr:rowOff>
              </from>
              <to>
                <xdr:col>44</xdr:col>
                <xdr:colOff>0</xdr:colOff>
                <xdr:row>3</xdr:row>
                <xdr:rowOff>123825</xdr:rowOff>
              </to>
            </anchor>
          </controlPr>
        </control>
      </mc:Choice>
      <mc:Fallback>
        <control shapeId="17474" r:id="rId17" name="CmdBtn7"/>
      </mc:Fallback>
    </mc:AlternateContent>
    <mc:AlternateContent xmlns:mc="http://schemas.openxmlformats.org/markup-compatibility/2006">
      <mc:Choice Requires="x14">
        <control shapeId="17462" r:id="rId19" name="CmdBtn6">
          <controlPr autoLine="0" r:id="rId20">
            <anchor moveWithCells="1">
              <from>
                <xdr:col>23</xdr:col>
                <xdr:colOff>104775</xdr:colOff>
                <xdr:row>4</xdr:row>
                <xdr:rowOff>9525</xdr:rowOff>
              </from>
              <to>
                <xdr:col>33</xdr:col>
                <xdr:colOff>9525</xdr:colOff>
                <xdr:row>5</xdr:row>
                <xdr:rowOff>76200</xdr:rowOff>
              </to>
            </anchor>
          </controlPr>
        </control>
      </mc:Choice>
      <mc:Fallback>
        <control shapeId="17462" r:id="rId19" name="CmdBtn6"/>
      </mc:Fallback>
    </mc:AlternateContent>
    <mc:AlternateContent xmlns:mc="http://schemas.openxmlformats.org/markup-compatibility/2006">
      <mc:Choice Requires="x14">
        <control shapeId="17461" r:id="rId21" name="CmdBtn5">
          <controlPr autoLine="0" r:id="rId22">
            <anchor moveWithCells="1">
              <from>
                <xdr:col>23</xdr:col>
                <xdr:colOff>104775</xdr:colOff>
                <xdr:row>2</xdr:row>
                <xdr:rowOff>57150</xdr:rowOff>
              </from>
              <to>
                <xdr:col>33</xdr:col>
                <xdr:colOff>9525</xdr:colOff>
                <xdr:row>3</xdr:row>
                <xdr:rowOff>123825</xdr:rowOff>
              </to>
            </anchor>
          </controlPr>
        </control>
      </mc:Choice>
      <mc:Fallback>
        <control shapeId="17461" r:id="rId21" name="CmdBtn5"/>
      </mc:Fallback>
    </mc:AlternateContent>
    <mc:AlternateContent xmlns:mc="http://schemas.openxmlformats.org/markup-compatibility/2006">
      <mc:Choice Requires="x14">
        <control shapeId="17460" r:id="rId23" name="CmdBtn2">
          <controlPr autoLine="0" r:id="rId24">
            <anchor moveWithCells="1">
              <from>
                <xdr:col>1</xdr:col>
                <xdr:colOff>57150</xdr:colOff>
                <xdr:row>4</xdr:row>
                <xdr:rowOff>9525</xdr:rowOff>
              </from>
              <to>
                <xdr:col>10</xdr:col>
                <xdr:colOff>19050</xdr:colOff>
                <xdr:row>5</xdr:row>
                <xdr:rowOff>76200</xdr:rowOff>
              </to>
            </anchor>
          </controlPr>
        </control>
      </mc:Choice>
      <mc:Fallback>
        <control shapeId="17460" r:id="rId23" name="CmdBtn2"/>
      </mc:Fallback>
    </mc:AlternateContent>
    <mc:AlternateContent xmlns:mc="http://schemas.openxmlformats.org/markup-compatibility/2006">
      <mc:Choice Requires="x14">
        <control shapeId="17459" r:id="rId25" name="CmdBtn1">
          <controlPr autoFill="0" autoLine="0" r:id="rId26">
            <anchor moveWithCells="1">
              <from>
                <xdr:col>1</xdr:col>
                <xdr:colOff>57150</xdr:colOff>
                <xdr:row>2</xdr:row>
                <xdr:rowOff>57150</xdr:rowOff>
              </from>
              <to>
                <xdr:col>10</xdr:col>
                <xdr:colOff>19050</xdr:colOff>
                <xdr:row>3</xdr:row>
                <xdr:rowOff>123825</xdr:rowOff>
              </to>
            </anchor>
          </controlPr>
        </control>
      </mc:Choice>
      <mc:Fallback>
        <control shapeId="17459" r:id="rId25" name="CmdBtn1"/>
      </mc:Fallback>
    </mc:AlternateContent>
  </control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CP365"/>
  <sheetViews>
    <sheetView zoomScale="115" zoomScaleNormal="115" workbookViewId="0">
      <selection activeCell="BA42" sqref="BA42:BC42"/>
    </sheetView>
  </sheetViews>
  <sheetFormatPr baseColWidth="10" defaultColWidth="9.140625" defaultRowHeight="12.75"/>
  <cols>
    <col min="1" max="1" width="1" style="615" customWidth="1"/>
    <col min="2" max="2" width="0.85546875" style="19" customWidth="1"/>
    <col min="3" max="3" width="2.7109375" style="19" customWidth="1"/>
    <col min="4" max="4" width="0.85546875" style="19" customWidth="1"/>
    <col min="5" max="5" width="2.7109375" style="19" customWidth="1"/>
    <col min="6" max="6" width="0.85546875" style="19" customWidth="1"/>
    <col min="7" max="7" width="2.7109375" style="19" customWidth="1"/>
    <col min="8" max="8" width="0.85546875" style="19" customWidth="1"/>
    <col min="9" max="9" width="2.7109375" style="19" customWidth="1"/>
    <col min="10" max="10" width="0.85546875" style="19" customWidth="1"/>
    <col min="11" max="11" width="2.7109375" style="19" customWidth="1"/>
    <col min="12" max="12" width="0.85546875" style="19" customWidth="1"/>
    <col min="13" max="13" width="2.7109375" style="19" customWidth="1"/>
    <col min="14" max="14" width="0.85546875" style="19" customWidth="1"/>
    <col min="15" max="15" width="2.7109375" style="19" customWidth="1"/>
    <col min="16" max="16" width="0.85546875" style="19" customWidth="1"/>
    <col min="17" max="17" width="2.7109375" style="19" customWidth="1"/>
    <col min="18" max="18" width="0.85546875" style="19" customWidth="1"/>
    <col min="19" max="19" width="2.7109375" style="19" customWidth="1"/>
    <col min="20" max="20" width="0.85546875" style="19" customWidth="1"/>
    <col min="21" max="21" width="2.7109375" style="19" customWidth="1"/>
    <col min="22" max="22" width="0.85546875" style="19" customWidth="1"/>
    <col min="23" max="23" width="2.7109375" style="19" customWidth="1"/>
    <col min="24" max="24" width="0.85546875" style="19" customWidth="1"/>
    <col min="25" max="25" width="2.7109375" style="19" customWidth="1"/>
    <col min="26" max="26" width="0.85546875" style="19" customWidth="1"/>
    <col min="27" max="27" width="2.7109375" style="19" customWidth="1"/>
    <col min="28" max="28" width="0.85546875" style="19" customWidth="1"/>
    <col min="29" max="29" width="2.7109375" style="19" customWidth="1"/>
    <col min="30" max="30" width="0.85546875" style="19" customWidth="1"/>
    <col min="31" max="31" width="2.7109375" style="19" customWidth="1"/>
    <col min="32" max="32" width="0.85546875" style="19" customWidth="1"/>
    <col min="33" max="33" width="2.7109375" style="19" customWidth="1"/>
    <col min="34" max="34" width="0.85546875" style="19" customWidth="1"/>
    <col min="35" max="35" width="2.7109375" style="19" customWidth="1"/>
    <col min="36" max="36" width="0.85546875" style="19" customWidth="1"/>
    <col min="37" max="37" width="2.7109375" style="19" customWidth="1"/>
    <col min="38" max="38" width="0.85546875" style="19" customWidth="1"/>
    <col min="39" max="39" width="2.7109375" style="19" customWidth="1"/>
    <col min="40" max="40" width="0.85546875" style="19" customWidth="1"/>
    <col min="41" max="41" width="2.7109375" style="19" customWidth="1"/>
    <col min="42" max="42" width="0.85546875" style="19" customWidth="1"/>
    <col min="43" max="43" width="2.7109375" style="19" customWidth="1"/>
    <col min="44" max="44" width="0.85546875" style="19" customWidth="1"/>
    <col min="45" max="45" width="2.7109375" style="19" customWidth="1"/>
    <col min="46" max="46" width="0.85546875" style="19" customWidth="1"/>
    <col min="47" max="47" width="2.7109375" style="19" customWidth="1"/>
    <col min="48" max="48" width="0.85546875" style="19" customWidth="1"/>
    <col min="49" max="49" width="2.7109375" style="19" customWidth="1"/>
    <col min="50" max="50" width="0.85546875" style="19" customWidth="1"/>
    <col min="51" max="51" width="2.7109375" style="19" customWidth="1"/>
    <col min="52" max="52" width="0.85546875" style="19" customWidth="1"/>
    <col min="53" max="53" width="2.7109375" style="19" customWidth="1"/>
    <col min="54" max="54" width="0.85546875" style="19" customWidth="1"/>
    <col min="55" max="55" width="2.7109375" style="19" customWidth="1"/>
    <col min="56" max="56" width="0.85546875" style="19" customWidth="1"/>
    <col min="57" max="57" width="0.85546875" style="46" customWidth="1"/>
    <col min="58" max="58" width="9.42578125" style="64" hidden="1" customWidth="1"/>
    <col min="59" max="64" width="9.42578125" style="59" hidden="1" customWidth="1"/>
    <col min="65" max="67" width="9.42578125" style="60" hidden="1" customWidth="1"/>
    <col min="68" max="68" width="9.42578125" style="59" hidden="1" customWidth="1"/>
    <col min="69" max="70" width="9.42578125" style="63" hidden="1" customWidth="1"/>
    <col min="71" max="71" width="9.42578125" style="59" hidden="1" customWidth="1"/>
    <col min="72" max="74" width="9.42578125" style="59" customWidth="1"/>
    <col min="75" max="89" width="9.140625" style="59"/>
    <col min="90" max="16384" width="9.140625" style="19"/>
  </cols>
  <sheetData>
    <row r="1" spans="1:94" ht="4.5" customHeight="1">
      <c r="A1" s="643"/>
      <c r="B1" s="169"/>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32"/>
      <c r="AT1" s="32"/>
      <c r="AU1" s="32"/>
      <c r="AV1" s="32"/>
      <c r="AW1" s="32"/>
      <c r="AX1" s="32"/>
      <c r="AY1" s="32"/>
      <c r="AZ1" s="32"/>
      <c r="BA1" s="32"/>
      <c r="BB1" s="42"/>
      <c r="BC1" s="42"/>
      <c r="BD1" s="219"/>
      <c r="BL1" s="60"/>
      <c r="BQ1" s="59"/>
      <c r="BR1" s="59"/>
      <c r="CL1" s="59"/>
      <c r="CM1" s="59"/>
      <c r="CN1" s="59"/>
      <c r="CO1" s="59"/>
      <c r="CP1" s="59"/>
    </row>
    <row r="2" spans="1:94" ht="4.5" customHeight="1">
      <c r="A2" s="643"/>
      <c r="B2" s="675"/>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c r="AM2" s="673"/>
      <c r="AN2" s="673"/>
      <c r="AO2" s="673"/>
      <c r="AP2" s="673"/>
      <c r="AQ2" s="673"/>
      <c r="AR2" s="673"/>
      <c r="AS2" s="674"/>
      <c r="AT2" s="674"/>
      <c r="AU2" s="674"/>
      <c r="AV2" s="674"/>
      <c r="AW2" s="674"/>
      <c r="AX2" s="674"/>
      <c r="AY2" s="674"/>
      <c r="AZ2" s="674"/>
      <c r="BA2" s="674"/>
      <c r="BB2" s="673"/>
      <c r="BC2" s="673"/>
      <c r="BD2" s="672"/>
    </row>
    <row r="3" spans="1:94" ht="12.75" customHeight="1">
      <c r="A3" s="649"/>
      <c r="B3" s="668"/>
      <c r="C3" s="667"/>
      <c r="D3" s="667"/>
      <c r="E3" s="667"/>
      <c r="F3" s="667"/>
      <c r="G3" s="667"/>
      <c r="H3" s="667"/>
      <c r="I3" s="667"/>
      <c r="J3" s="667"/>
      <c r="K3" s="667"/>
      <c r="L3" s="667"/>
      <c r="M3" s="667"/>
      <c r="N3" s="667"/>
      <c r="O3" s="667"/>
      <c r="P3" s="667"/>
      <c r="Q3" s="770" t="s">
        <v>56</v>
      </c>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P3" s="771"/>
      <c r="AQ3" s="95"/>
      <c r="AR3" s="671"/>
      <c r="AS3" s="671"/>
      <c r="AT3" s="671"/>
      <c r="AU3" s="671"/>
      <c r="AV3" s="671"/>
      <c r="AW3" s="103" t="s">
        <v>57</v>
      </c>
      <c r="AX3" s="671"/>
      <c r="AY3" s="928" t="str">
        <f>IF('Cover Page'!AY3="","",'Cover Page'!AY3)</f>
        <v/>
      </c>
      <c r="AZ3" s="929"/>
      <c r="BA3" s="929"/>
      <c r="BB3" s="929"/>
      <c r="BC3" s="930"/>
      <c r="BD3" s="665"/>
    </row>
    <row r="4" spans="1:94" ht="4.5" customHeight="1">
      <c r="A4" s="649"/>
      <c r="B4" s="668"/>
      <c r="C4" s="667"/>
      <c r="D4" s="667"/>
      <c r="E4" s="667"/>
      <c r="F4" s="667"/>
      <c r="G4" s="667"/>
      <c r="H4" s="667"/>
      <c r="I4" s="667"/>
      <c r="J4" s="667"/>
      <c r="K4" s="667"/>
      <c r="L4" s="667"/>
      <c r="M4" s="667"/>
      <c r="N4" s="667"/>
      <c r="O4" s="667"/>
      <c r="P4" s="667"/>
      <c r="Q4" s="772"/>
      <c r="R4" s="773"/>
      <c r="S4" s="773"/>
      <c r="T4" s="773"/>
      <c r="U4" s="773"/>
      <c r="V4" s="773"/>
      <c r="W4" s="773"/>
      <c r="X4" s="773"/>
      <c r="Y4" s="773"/>
      <c r="Z4" s="773"/>
      <c r="AA4" s="773"/>
      <c r="AB4" s="773"/>
      <c r="AC4" s="773"/>
      <c r="AD4" s="773"/>
      <c r="AE4" s="773"/>
      <c r="AF4" s="773"/>
      <c r="AG4" s="773"/>
      <c r="AH4" s="773"/>
      <c r="AI4" s="773"/>
      <c r="AJ4" s="773"/>
      <c r="AK4" s="773"/>
      <c r="AL4" s="773"/>
      <c r="AM4" s="773"/>
      <c r="AN4" s="773"/>
      <c r="AO4" s="773"/>
      <c r="AP4" s="773"/>
      <c r="AQ4" s="625"/>
      <c r="AR4" s="670"/>
      <c r="AS4" s="669"/>
      <c r="AT4" s="669"/>
      <c r="AU4" s="669"/>
      <c r="AV4" s="669"/>
      <c r="AW4" s="669"/>
      <c r="AX4" s="669"/>
      <c r="AY4" s="105"/>
      <c r="AZ4" s="105"/>
      <c r="BA4" s="105"/>
      <c r="BB4" s="105"/>
      <c r="BC4" s="105"/>
      <c r="BD4" s="665"/>
    </row>
    <row r="5" spans="1:94" ht="12.75" customHeight="1">
      <c r="A5" s="649"/>
      <c r="B5" s="668"/>
      <c r="C5" s="667"/>
      <c r="D5" s="667"/>
      <c r="E5" s="667"/>
      <c r="F5" s="667"/>
      <c r="G5" s="667"/>
      <c r="H5" s="667"/>
      <c r="I5" s="667"/>
      <c r="J5" s="667"/>
      <c r="K5" s="667"/>
      <c r="L5" s="667"/>
      <c r="M5" s="667"/>
      <c r="N5" s="667"/>
      <c r="O5" s="667"/>
      <c r="P5" s="667"/>
      <c r="Q5" s="772"/>
      <c r="R5" s="773"/>
      <c r="S5" s="773"/>
      <c r="T5" s="773"/>
      <c r="U5" s="773"/>
      <c r="V5" s="773"/>
      <c r="W5" s="773"/>
      <c r="X5" s="773"/>
      <c r="Y5" s="773"/>
      <c r="Z5" s="773"/>
      <c r="AA5" s="773"/>
      <c r="AB5" s="773"/>
      <c r="AC5" s="773"/>
      <c r="AD5" s="773"/>
      <c r="AE5" s="773"/>
      <c r="AF5" s="773"/>
      <c r="AG5" s="773"/>
      <c r="AH5" s="773"/>
      <c r="AI5" s="773"/>
      <c r="AJ5" s="773"/>
      <c r="AK5" s="773"/>
      <c r="AL5" s="773"/>
      <c r="AM5" s="773"/>
      <c r="AN5" s="773"/>
      <c r="AO5" s="773"/>
      <c r="AP5" s="773"/>
      <c r="AQ5" s="88"/>
      <c r="AR5" s="106"/>
      <c r="AS5" s="107"/>
      <c r="AT5" s="106"/>
      <c r="AU5" s="107"/>
      <c r="AV5" s="106"/>
      <c r="AW5" s="92" t="s">
        <v>51</v>
      </c>
      <c r="AX5" s="106"/>
      <c r="AY5" s="767" t="str">
        <f>'Cover Page'!AY5</f>
        <v/>
      </c>
      <c r="AZ5" s="768"/>
      <c r="BA5" s="768"/>
      <c r="BB5" s="768"/>
      <c r="BC5" s="769"/>
      <c r="BD5" s="665"/>
      <c r="BJ5" s="951" t="s">
        <v>88</v>
      </c>
      <c r="BK5" s="952"/>
      <c r="BL5" s="952"/>
      <c r="BM5" s="952"/>
      <c r="BN5" s="952"/>
      <c r="BO5" s="952"/>
      <c r="BP5" s="264">
        <f>IF(BR23="",0,IF(MIN(BR17:BR22)&lt;0.75,1,0))</f>
        <v>0</v>
      </c>
    </row>
    <row r="6" spans="1:94" ht="4.5" customHeight="1">
      <c r="A6" s="649"/>
      <c r="B6" s="668"/>
      <c r="C6" s="667"/>
      <c r="D6" s="667"/>
      <c r="E6" s="667"/>
      <c r="F6" s="667"/>
      <c r="G6" s="667"/>
      <c r="H6" s="667"/>
      <c r="I6" s="667"/>
      <c r="J6" s="667"/>
      <c r="K6" s="667"/>
      <c r="L6" s="667"/>
      <c r="M6" s="667"/>
      <c r="N6" s="667"/>
      <c r="O6" s="667"/>
      <c r="P6" s="666"/>
      <c r="Q6" s="1057" t="s">
        <v>555</v>
      </c>
      <c r="R6" s="1058"/>
      <c r="S6" s="1058"/>
      <c r="T6" s="1058"/>
      <c r="U6" s="1058"/>
      <c r="V6" s="1058"/>
      <c r="W6" s="1058"/>
      <c r="X6" s="1058"/>
      <c r="Y6" s="1058"/>
      <c r="Z6" s="1058"/>
      <c r="AA6" s="1058"/>
      <c r="AB6" s="1058"/>
      <c r="AC6" s="1058"/>
      <c r="AD6" s="1058"/>
      <c r="AE6" s="1058"/>
      <c r="AF6" s="1058"/>
      <c r="AG6" s="1058"/>
      <c r="AH6" s="1058"/>
      <c r="AI6" s="1058"/>
      <c r="AJ6" s="1058"/>
      <c r="AK6" s="1058"/>
      <c r="AL6" s="1058"/>
      <c r="AM6" s="1058"/>
      <c r="AN6" s="1058"/>
      <c r="AO6" s="1058"/>
      <c r="AP6" s="1059"/>
      <c r="AQ6" s="644"/>
      <c r="AR6" s="352"/>
      <c r="AS6" s="352"/>
      <c r="AT6" s="352"/>
      <c r="AU6" s="352"/>
      <c r="AV6" s="352"/>
      <c r="AW6" s="352"/>
      <c r="AX6" s="352"/>
      <c r="AY6" s="91"/>
      <c r="AZ6" s="108" t="str">
        <f>IF(AND($BH$7="",$BH$9=""),"",IF($BH$9="",#REF!,#REF!))</f>
        <v/>
      </c>
      <c r="BA6" s="108"/>
      <c r="BB6" s="108"/>
      <c r="BC6" s="108"/>
      <c r="BD6" s="665"/>
    </row>
    <row r="7" spans="1:94" ht="12.75" customHeight="1">
      <c r="A7" s="649"/>
      <c r="B7" s="668"/>
      <c r="C7" s="1176"/>
      <c r="D7" s="1176"/>
      <c r="E7" s="1176"/>
      <c r="F7" s="1176"/>
      <c r="G7" s="1176"/>
      <c r="H7" s="1176"/>
      <c r="I7" s="1177" t="s">
        <v>39</v>
      </c>
      <c r="J7" s="953">
        <f>'Cover Page'!J7</f>
        <v>5</v>
      </c>
      <c r="K7" s="953"/>
      <c r="L7" s="667"/>
      <c r="M7" s="667"/>
      <c r="N7" s="667"/>
      <c r="O7" s="667"/>
      <c r="P7" s="666"/>
      <c r="Q7" s="1060"/>
      <c r="R7" s="1061"/>
      <c r="S7" s="1061"/>
      <c r="T7" s="1061"/>
      <c r="U7" s="1061"/>
      <c r="V7" s="1061"/>
      <c r="W7" s="1061"/>
      <c r="X7" s="1061"/>
      <c r="Y7" s="1061"/>
      <c r="Z7" s="1061"/>
      <c r="AA7" s="1061"/>
      <c r="AB7" s="1061"/>
      <c r="AC7" s="1061"/>
      <c r="AD7" s="1061"/>
      <c r="AE7" s="1061"/>
      <c r="AF7" s="1061"/>
      <c r="AG7" s="1061"/>
      <c r="AH7" s="1061"/>
      <c r="AI7" s="1061"/>
      <c r="AJ7" s="1061"/>
      <c r="AK7" s="1061"/>
      <c r="AL7" s="1061"/>
      <c r="AM7" s="1061"/>
      <c r="AN7" s="1061"/>
      <c r="AO7" s="1061"/>
      <c r="AP7" s="1062"/>
      <c r="AQ7" s="92"/>
      <c r="AR7" s="352"/>
      <c r="AS7" s="90"/>
      <c r="AT7" s="352"/>
      <c r="AU7" s="352"/>
      <c r="AV7" s="352"/>
      <c r="AW7" s="89" t="s">
        <v>407</v>
      </c>
      <c r="AX7" s="644"/>
      <c r="AY7" s="933" t="str">
        <f>IF('Cover Page'!AY7="","",'Cover Page'!AY7)</f>
        <v/>
      </c>
      <c r="AZ7" s="934"/>
      <c r="BA7" s="934"/>
      <c r="BB7" s="934"/>
      <c r="BC7" s="935"/>
      <c r="BD7" s="665"/>
    </row>
    <row r="8" spans="1:94" ht="4.5" customHeight="1">
      <c r="A8" s="640"/>
      <c r="B8" s="664"/>
      <c r="C8" s="662"/>
      <c r="D8" s="662"/>
      <c r="E8" s="662"/>
      <c r="F8" s="662"/>
      <c r="G8" s="662"/>
      <c r="H8" s="662"/>
      <c r="I8" s="662"/>
      <c r="J8" s="663"/>
      <c r="K8" s="662"/>
      <c r="L8" s="662"/>
      <c r="M8" s="662"/>
      <c r="N8" s="662"/>
      <c r="O8" s="662"/>
      <c r="P8" s="662"/>
      <c r="Q8" s="661"/>
      <c r="R8" s="661"/>
      <c r="S8" s="661"/>
      <c r="T8" s="661"/>
      <c r="U8" s="661"/>
      <c r="V8" s="661"/>
      <c r="W8" s="661"/>
      <c r="X8" s="661"/>
      <c r="Y8" s="661"/>
      <c r="Z8" s="661"/>
      <c r="AA8" s="661"/>
      <c r="AB8" s="661"/>
      <c r="AC8" s="661"/>
      <c r="AD8" s="661"/>
      <c r="AE8" s="661"/>
      <c r="AF8" s="661"/>
      <c r="AG8" s="661"/>
      <c r="AH8" s="661"/>
      <c r="AI8" s="661"/>
      <c r="AJ8" s="661"/>
      <c r="AK8" s="661"/>
      <c r="AL8" s="661"/>
      <c r="AM8" s="661"/>
      <c r="AN8" s="661"/>
      <c r="AO8" s="661"/>
      <c r="AP8" s="661"/>
      <c r="AQ8" s="662"/>
      <c r="AR8" s="662"/>
      <c r="AS8" s="661"/>
      <c r="AT8" s="662"/>
      <c r="AU8" s="662"/>
      <c r="AV8" s="662"/>
      <c r="AW8" s="661"/>
      <c r="AX8" s="662"/>
      <c r="AY8" s="661"/>
      <c r="AZ8" s="661"/>
      <c r="BA8" s="661"/>
      <c r="BB8" s="661"/>
      <c r="BC8" s="661"/>
      <c r="BD8" s="660"/>
      <c r="BK8" s="63"/>
      <c r="BL8" s="63"/>
      <c r="BM8" s="59"/>
      <c r="BN8" s="59"/>
      <c r="BO8" s="59"/>
    </row>
    <row r="9" spans="1:94">
      <c r="A9" s="644"/>
      <c r="B9" s="916" t="s">
        <v>71</v>
      </c>
      <c r="C9" s="917"/>
      <c r="D9" s="917"/>
      <c r="E9" s="917"/>
      <c r="F9" s="917"/>
      <c r="G9" s="917"/>
      <c r="H9" s="917"/>
      <c r="I9" s="917"/>
      <c r="J9" s="917"/>
      <c r="K9" s="1051" t="str">
        <f>IF('[1]Cover Page'!K9="","",'[1]Cover Page'!K9)</f>
        <v/>
      </c>
      <c r="L9" s="1052"/>
      <c r="M9" s="1052"/>
      <c r="N9" s="1052"/>
      <c r="O9" s="1052"/>
      <c r="P9" s="1052"/>
      <c r="Q9" s="1052"/>
      <c r="R9" s="1052"/>
      <c r="S9" s="1052"/>
      <c r="T9" s="1052"/>
      <c r="U9" s="1052"/>
      <c r="V9" s="1052"/>
      <c r="W9" s="1052"/>
      <c r="X9" s="1052"/>
      <c r="Y9" s="1052"/>
      <c r="Z9" s="1053"/>
      <c r="AA9" s="917" t="s">
        <v>208</v>
      </c>
      <c r="AB9" s="917"/>
      <c r="AC9" s="917"/>
      <c r="AD9" s="917"/>
      <c r="AE9" s="917"/>
      <c r="AF9" s="917"/>
      <c r="AG9" s="1032" t="str">
        <f>IF('[1]Cover Page'!AK9="","",'[1]Cover Page'!AK9)</f>
        <v/>
      </c>
      <c r="AH9" s="1033"/>
      <c r="AI9" s="1033"/>
      <c r="AJ9" s="1033"/>
      <c r="AK9" s="1033"/>
      <c r="AL9" s="1033"/>
      <c r="AM9" s="1033"/>
      <c r="AN9" s="1034"/>
      <c r="AO9" s="916" t="s">
        <v>81</v>
      </c>
      <c r="AP9" s="917"/>
      <c r="AQ9" s="917"/>
      <c r="AR9" s="918"/>
      <c r="AS9" s="1051" t="str">
        <f>IF('[1]Cover Page'!F51="","",'[1]Cover Page'!F51)</f>
        <v/>
      </c>
      <c r="AT9" s="1052"/>
      <c r="AU9" s="1052"/>
      <c r="AV9" s="1052"/>
      <c r="AW9" s="1052"/>
      <c r="AX9" s="1052"/>
      <c r="AY9" s="1052"/>
      <c r="AZ9" s="1052"/>
      <c r="BA9" s="1052"/>
      <c r="BB9" s="1052"/>
      <c r="BC9" s="1052"/>
      <c r="BD9" s="1053"/>
    </row>
    <row r="10" spans="1:94" ht="4.5" customHeight="1">
      <c r="A10" s="644"/>
      <c r="B10" s="919"/>
      <c r="C10" s="920"/>
      <c r="D10" s="920"/>
      <c r="E10" s="920"/>
      <c r="F10" s="920"/>
      <c r="G10" s="920"/>
      <c r="H10" s="920"/>
      <c r="I10" s="920"/>
      <c r="J10" s="920"/>
      <c r="K10" s="1054"/>
      <c r="L10" s="1055"/>
      <c r="M10" s="1055"/>
      <c r="N10" s="1055"/>
      <c r="O10" s="1055"/>
      <c r="P10" s="1055"/>
      <c r="Q10" s="1055"/>
      <c r="R10" s="1055"/>
      <c r="S10" s="1055"/>
      <c r="T10" s="1055"/>
      <c r="U10" s="1055"/>
      <c r="V10" s="1055"/>
      <c r="W10" s="1055"/>
      <c r="X10" s="1055"/>
      <c r="Y10" s="1055"/>
      <c r="Z10" s="1056"/>
      <c r="AA10" s="920"/>
      <c r="AB10" s="920"/>
      <c r="AC10" s="920"/>
      <c r="AD10" s="920"/>
      <c r="AE10" s="920"/>
      <c r="AF10" s="920"/>
      <c r="AG10" s="1035"/>
      <c r="AH10" s="1036"/>
      <c r="AI10" s="1036"/>
      <c r="AJ10" s="1036"/>
      <c r="AK10" s="1036"/>
      <c r="AL10" s="1036"/>
      <c r="AM10" s="1036"/>
      <c r="AN10" s="1037"/>
      <c r="AO10" s="919"/>
      <c r="AP10" s="920"/>
      <c r="AQ10" s="920"/>
      <c r="AR10" s="921"/>
      <c r="AS10" s="1054"/>
      <c r="AT10" s="1055"/>
      <c r="AU10" s="1055"/>
      <c r="AV10" s="1055"/>
      <c r="AW10" s="1055"/>
      <c r="AX10" s="1055"/>
      <c r="AY10" s="1055"/>
      <c r="AZ10" s="1055"/>
      <c r="BA10" s="1055"/>
      <c r="BB10" s="1055"/>
      <c r="BC10" s="1055"/>
      <c r="BD10" s="1056"/>
    </row>
    <row r="11" spans="1:94" ht="4.5" customHeight="1">
      <c r="A11" s="645"/>
      <c r="B11" s="916" t="s">
        <v>72</v>
      </c>
      <c r="C11" s="917"/>
      <c r="D11" s="917"/>
      <c r="E11" s="917"/>
      <c r="F11" s="917"/>
      <c r="G11" s="917"/>
      <c r="H11" s="917"/>
      <c r="I11" s="917"/>
      <c r="J11" s="918"/>
      <c r="K11" s="1051" t="str">
        <f>IF('[1]Cover Page'!K10="","",'[1]Cover Page'!K10)</f>
        <v/>
      </c>
      <c r="L11" s="1052"/>
      <c r="M11" s="1052"/>
      <c r="N11" s="1052"/>
      <c r="O11" s="1052"/>
      <c r="P11" s="1052"/>
      <c r="Q11" s="1052"/>
      <c r="R11" s="1052"/>
      <c r="S11" s="1052"/>
      <c r="T11" s="1052"/>
      <c r="U11" s="1052"/>
      <c r="V11" s="1052"/>
      <c r="W11" s="1052"/>
      <c r="X11" s="1052"/>
      <c r="Y11" s="1052"/>
      <c r="Z11" s="1053"/>
      <c r="AA11" s="916" t="s">
        <v>73</v>
      </c>
      <c r="AB11" s="917"/>
      <c r="AC11" s="917"/>
      <c r="AD11" s="918"/>
      <c r="AE11" s="1051" t="str">
        <f>IF('[1]Cover Page'!AE10="","",'[1]Cover Page'!AE10)</f>
        <v/>
      </c>
      <c r="AF11" s="1052"/>
      <c r="AG11" s="1052"/>
      <c r="AH11" s="1052"/>
      <c r="AI11" s="1052"/>
      <c r="AJ11" s="1052"/>
      <c r="AK11" s="1052"/>
      <c r="AL11" s="1052"/>
      <c r="AM11" s="1052"/>
      <c r="AN11" s="1053"/>
      <c r="AO11" s="916" t="s">
        <v>74</v>
      </c>
      <c r="AP11" s="917"/>
      <c r="AQ11" s="917"/>
      <c r="AR11" s="918"/>
      <c r="AS11" s="1032" t="str">
        <f>IF('[1]Cover Page'!AS10="","",'[1]Cover Page'!AS10)</f>
        <v/>
      </c>
      <c r="AT11" s="1033"/>
      <c r="AU11" s="1034"/>
      <c r="AV11" s="916" t="s">
        <v>75</v>
      </c>
      <c r="AW11" s="917"/>
      <c r="AX11" s="918"/>
      <c r="AY11" s="1042" t="str">
        <f>IF('[1]Cover Page'!AY10:BD10="","",'[1]Cover Page'!AY10)</f>
        <v/>
      </c>
      <c r="AZ11" s="1043"/>
      <c r="BA11" s="1043"/>
      <c r="BB11" s="1043"/>
      <c r="BC11" s="1043"/>
      <c r="BD11" s="1044"/>
    </row>
    <row r="12" spans="1:94" ht="12.75" customHeight="1">
      <c r="A12" s="193"/>
      <c r="B12" s="919"/>
      <c r="C12" s="920"/>
      <c r="D12" s="920"/>
      <c r="E12" s="920"/>
      <c r="F12" s="920"/>
      <c r="G12" s="920"/>
      <c r="H12" s="920"/>
      <c r="I12" s="920"/>
      <c r="J12" s="921"/>
      <c r="K12" s="1054"/>
      <c r="L12" s="1055"/>
      <c r="M12" s="1055"/>
      <c r="N12" s="1055"/>
      <c r="O12" s="1055"/>
      <c r="P12" s="1055"/>
      <c r="Q12" s="1055"/>
      <c r="R12" s="1055"/>
      <c r="S12" s="1055"/>
      <c r="T12" s="1055"/>
      <c r="U12" s="1055"/>
      <c r="V12" s="1055"/>
      <c r="W12" s="1055"/>
      <c r="X12" s="1055"/>
      <c r="Y12" s="1055"/>
      <c r="Z12" s="1056"/>
      <c r="AA12" s="919"/>
      <c r="AB12" s="920"/>
      <c r="AC12" s="920"/>
      <c r="AD12" s="921"/>
      <c r="AE12" s="1054"/>
      <c r="AF12" s="1055"/>
      <c r="AG12" s="1055"/>
      <c r="AH12" s="1055"/>
      <c r="AI12" s="1055"/>
      <c r="AJ12" s="1055"/>
      <c r="AK12" s="1055"/>
      <c r="AL12" s="1055"/>
      <c r="AM12" s="1055"/>
      <c r="AN12" s="1056"/>
      <c r="AO12" s="919"/>
      <c r="AP12" s="920"/>
      <c r="AQ12" s="920"/>
      <c r="AR12" s="921"/>
      <c r="AS12" s="1035"/>
      <c r="AT12" s="1036"/>
      <c r="AU12" s="1037"/>
      <c r="AV12" s="919"/>
      <c r="AW12" s="920"/>
      <c r="AX12" s="921"/>
      <c r="AY12" s="1045"/>
      <c r="AZ12" s="1046"/>
      <c r="BA12" s="1046"/>
      <c r="BB12" s="1046"/>
      <c r="BC12" s="1046"/>
      <c r="BD12" s="1047"/>
    </row>
    <row r="13" spans="1:94" ht="4.5" customHeight="1">
      <c r="A13" s="644"/>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row>
    <row r="14" spans="1:94" s="650" customFormat="1" ht="15">
      <c r="A14" s="644"/>
      <c r="B14" s="1048" t="s">
        <v>561</v>
      </c>
      <c r="C14" s="1049"/>
      <c r="D14" s="1049"/>
      <c r="E14" s="1049"/>
      <c r="F14" s="1049"/>
      <c r="G14" s="1049"/>
      <c r="H14" s="1049"/>
      <c r="I14" s="1049"/>
      <c r="J14" s="1049"/>
      <c r="K14" s="1049"/>
      <c r="L14" s="1049"/>
      <c r="M14" s="1049"/>
      <c r="N14" s="1049"/>
      <c r="O14" s="1049"/>
      <c r="P14" s="1049"/>
      <c r="Q14" s="1049"/>
      <c r="R14" s="1049"/>
      <c r="S14" s="1049"/>
      <c r="T14" s="1049"/>
      <c r="U14" s="1049"/>
      <c r="V14" s="1049"/>
      <c r="W14" s="1049"/>
      <c r="X14" s="1049"/>
      <c r="Y14" s="1049"/>
      <c r="Z14" s="1049"/>
      <c r="AA14" s="1049"/>
      <c r="AB14" s="1049"/>
      <c r="AC14" s="1049"/>
      <c r="AD14" s="1049"/>
      <c r="AE14" s="1049"/>
      <c r="AF14" s="1049"/>
      <c r="AG14" s="1049"/>
      <c r="AH14" s="1049"/>
      <c r="AI14" s="1049"/>
      <c r="AJ14" s="1049"/>
      <c r="AK14" s="1049"/>
      <c r="AL14" s="1049"/>
      <c r="AM14" s="1049"/>
      <c r="AN14" s="1049"/>
      <c r="AO14" s="1049"/>
      <c r="AP14" s="1049"/>
      <c r="AQ14" s="1049"/>
      <c r="AR14" s="1049"/>
      <c r="AS14" s="1049"/>
      <c r="AT14" s="1049"/>
      <c r="AU14" s="1049"/>
      <c r="AV14" s="1049"/>
      <c r="AW14" s="1049"/>
      <c r="AX14" s="1049"/>
      <c r="AY14" s="1049"/>
      <c r="AZ14" s="1049"/>
      <c r="BA14" s="1049"/>
      <c r="BB14" s="1049"/>
      <c r="BC14" s="1049"/>
      <c r="BD14" s="1050"/>
      <c r="BE14" s="655"/>
      <c r="BF14" s="654"/>
      <c r="BG14" s="616"/>
      <c r="BH14" s="616"/>
      <c r="BI14" s="616"/>
      <c r="BJ14" s="69" t="s">
        <v>18</v>
      </c>
      <c r="BK14" s="70"/>
      <c r="BL14" s="70"/>
      <c r="BM14" s="70"/>
      <c r="BN14" s="70"/>
      <c r="BO14" s="70"/>
      <c r="BP14" s="70"/>
      <c r="BQ14" s="70"/>
      <c r="BR14" s="71"/>
      <c r="BS14" s="616"/>
      <c r="BT14" s="616"/>
      <c r="BU14" s="616"/>
      <c r="BV14" s="616"/>
      <c r="BW14" s="616"/>
      <c r="BX14" s="616"/>
      <c r="BY14" s="616"/>
      <c r="BZ14" s="616"/>
      <c r="CA14" s="616"/>
      <c r="CB14" s="616"/>
      <c r="CC14" s="616"/>
      <c r="CD14" s="616"/>
      <c r="CE14" s="616"/>
      <c r="CF14" s="616"/>
      <c r="CG14" s="616"/>
      <c r="CH14" s="616"/>
      <c r="CI14" s="616"/>
      <c r="CJ14" s="616"/>
      <c r="CK14" s="616"/>
    </row>
    <row r="15" spans="1:94" s="650" customFormat="1" ht="12" customHeight="1">
      <c r="A15" s="644"/>
      <c r="B15" s="1063" t="s">
        <v>84</v>
      </c>
      <c r="C15" s="1064"/>
      <c r="D15" s="1064"/>
      <c r="E15" s="1065"/>
      <c r="F15" s="1069" t="s">
        <v>20</v>
      </c>
      <c r="G15" s="1070"/>
      <c r="H15" s="1070"/>
      <c r="I15" s="1070"/>
      <c r="J15" s="1070"/>
      <c r="K15" s="1070"/>
      <c r="L15" s="1070"/>
      <c r="M15" s="1070"/>
      <c r="N15" s="1070"/>
      <c r="O15" s="1070"/>
      <c r="P15" s="1070"/>
      <c r="Q15" s="1070"/>
      <c r="R15" s="1070"/>
      <c r="S15" s="1070"/>
      <c r="T15" s="1070"/>
      <c r="U15" s="1070"/>
      <c r="V15" s="1070"/>
      <c r="W15" s="1070"/>
      <c r="X15" s="1070"/>
      <c r="Y15" s="1070"/>
      <c r="Z15" s="1070"/>
      <c r="AA15" s="1070"/>
      <c r="AB15" s="1070"/>
      <c r="AC15" s="1070"/>
      <c r="AD15" s="1070"/>
      <c r="AE15" s="1070"/>
      <c r="AF15" s="1070"/>
      <c r="AG15" s="1070" t="s">
        <v>76</v>
      </c>
      <c r="AH15" s="1070"/>
      <c r="AI15" s="1070"/>
      <c r="AJ15" s="1070"/>
      <c r="AK15" s="1070"/>
      <c r="AL15" s="1070"/>
      <c r="AM15" s="1070"/>
      <c r="AN15" s="1070"/>
      <c r="AO15" s="1070"/>
      <c r="AP15" s="1070"/>
      <c r="AQ15" s="1070"/>
      <c r="AR15" s="1070"/>
      <c r="AS15" s="1070" t="s">
        <v>15</v>
      </c>
      <c r="AT15" s="1070"/>
      <c r="AU15" s="1070"/>
      <c r="AV15" s="1070"/>
      <c r="AW15" s="1070"/>
      <c r="AX15" s="1070"/>
      <c r="AY15" s="1070"/>
      <c r="AZ15" s="1073" t="s">
        <v>78</v>
      </c>
      <c r="BA15" s="1073"/>
      <c r="BB15" s="1073"/>
      <c r="BC15" s="1073"/>
      <c r="BD15" s="1074"/>
      <c r="BE15" s="655"/>
      <c r="BF15" s="654"/>
      <c r="BG15" s="616"/>
      <c r="BH15" s="616"/>
      <c r="BI15" s="616"/>
      <c r="BJ15" s="659"/>
      <c r="BK15" s="658"/>
      <c r="BL15" s="657"/>
      <c r="BM15" s="657"/>
      <c r="BN15" s="657"/>
      <c r="BO15" s="657"/>
      <c r="BP15" s="989"/>
      <c r="BQ15" s="990"/>
      <c r="BR15" s="991"/>
      <c r="BS15" s="616"/>
      <c r="BT15" s="616"/>
      <c r="BU15" s="616"/>
      <c r="BV15" s="616"/>
      <c r="BW15" s="616"/>
      <c r="BX15" s="616"/>
      <c r="BY15" s="616"/>
      <c r="BZ15" s="616"/>
      <c r="CA15" s="616"/>
      <c r="CB15" s="616"/>
      <c r="CC15" s="616"/>
      <c r="CD15" s="616"/>
      <c r="CE15" s="616"/>
      <c r="CF15" s="616"/>
      <c r="CG15" s="616"/>
      <c r="CH15" s="616"/>
      <c r="CI15" s="616"/>
      <c r="CJ15" s="616"/>
      <c r="CK15" s="616"/>
    </row>
    <row r="16" spans="1:94" s="650" customFormat="1" ht="8.25" customHeight="1">
      <c r="A16" s="645"/>
      <c r="B16" s="1066"/>
      <c r="C16" s="1067"/>
      <c r="D16" s="1067"/>
      <c r="E16" s="1068"/>
      <c r="F16" s="1071"/>
      <c r="G16" s="1072"/>
      <c r="H16" s="1072"/>
      <c r="I16" s="1072"/>
      <c r="J16" s="1072"/>
      <c r="K16" s="1072"/>
      <c r="L16" s="1072"/>
      <c r="M16" s="1072"/>
      <c r="N16" s="1072"/>
      <c r="O16" s="1072"/>
      <c r="P16" s="1072"/>
      <c r="Q16" s="1072"/>
      <c r="R16" s="1072"/>
      <c r="S16" s="1072"/>
      <c r="T16" s="1072"/>
      <c r="U16" s="1072"/>
      <c r="V16" s="1072"/>
      <c r="W16" s="1072"/>
      <c r="X16" s="1072"/>
      <c r="Y16" s="1072"/>
      <c r="Z16" s="1072"/>
      <c r="AA16" s="1072"/>
      <c r="AB16" s="1072"/>
      <c r="AC16" s="1072"/>
      <c r="AD16" s="1072"/>
      <c r="AE16" s="1072"/>
      <c r="AF16" s="1072"/>
      <c r="AG16" s="1072" t="s">
        <v>86</v>
      </c>
      <c r="AH16" s="1072"/>
      <c r="AI16" s="1072"/>
      <c r="AJ16" s="1072"/>
      <c r="AK16" s="1072" t="s">
        <v>85</v>
      </c>
      <c r="AL16" s="1072"/>
      <c r="AM16" s="1072"/>
      <c r="AN16" s="1072"/>
      <c r="AO16" s="1072" t="s">
        <v>14</v>
      </c>
      <c r="AP16" s="1072"/>
      <c r="AQ16" s="1072"/>
      <c r="AR16" s="1072"/>
      <c r="AS16" s="1072" t="s">
        <v>86</v>
      </c>
      <c r="AT16" s="1072"/>
      <c r="AU16" s="1072"/>
      <c r="AV16" s="1072"/>
      <c r="AW16" s="1072" t="s">
        <v>85</v>
      </c>
      <c r="AX16" s="1072"/>
      <c r="AY16" s="1072"/>
      <c r="AZ16" s="1075"/>
      <c r="BA16" s="1075"/>
      <c r="BB16" s="1075"/>
      <c r="BC16" s="1075"/>
      <c r="BD16" s="1076"/>
      <c r="BE16" s="655"/>
      <c r="BF16" s="654"/>
      <c r="BG16" s="616"/>
      <c r="BH16" s="616"/>
      <c r="BI16" s="616"/>
      <c r="BJ16" s="653"/>
      <c r="BK16" s="352"/>
      <c r="BL16" s="656"/>
      <c r="BM16" s="656"/>
      <c r="BN16" s="656"/>
      <c r="BO16" s="656"/>
      <c r="BP16" s="117" t="s">
        <v>86</v>
      </c>
      <c r="BQ16" s="118" t="s">
        <v>85</v>
      </c>
      <c r="BR16" s="119" t="s">
        <v>78</v>
      </c>
      <c r="BS16" s="616"/>
      <c r="BT16" s="616"/>
      <c r="BU16" s="616"/>
      <c r="BV16" s="616"/>
      <c r="BW16" s="616"/>
      <c r="BX16" s="616"/>
      <c r="BY16" s="616"/>
      <c r="BZ16" s="616"/>
      <c r="CA16" s="616"/>
      <c r="CB16" s="616"/>
      <c r="CC16" s="616"/>
      <c r="CD16" s="616"/>
      <c r="CE16" s="616"/>
      <c r="CF16" s="616"/>
      <c r="CG16" s="616"/>
      <c r="CH16" s="616"/>
      <c r="CI16" s="616"/>
      <c r="CJ16" s="616"/>
      <c r="CK16" s="616"/>
    </row>
    <row r="17" spans="1:89" s="650" customFormat="1">
      <c r="A17" s="644"/>
      <c r="B17" s="1077">
        <v>1</v>
      </c>
      <c r="C17" s="1078"/>
      <c r="D17" s="1078"/>
      <c r="E17" s="1079"/>
      <c r="F17" s="1031" t="s">
        <v>553</v>
      </c>
      <c r="G17" s="1031"/>
      <c r="H17" s="1031"/>
      <c r="I17" s="1031"/>
      <c r="J17" s="1031"/>
      <c r="K17" s="1031"/>
      <c r="L17" s="1031"/>
      <c r="M17" s="1031"/>
      <c r="N17" s="1031"/>
      <c r="O17" s="1031"/>
      <c r="P17" s="1031"/>
      <c r="Q17" s="1031"/>
      <c r="R17" s="1031"/>
      <c r="S17" s="1031"/>
      <c r="T17" s="1031"/>
      <c r="U17" s="1031"/>
      <c r="V17" s="1031"/>
      <c r="W17" s="1031"/>
      <c r="X17" s="1031"/>
      <c r="Y17" s="1031"/>
      <c r="Z17" s="1031"/>
      <c r="AA17" s="1031"/>
      <c r="AB17" s="1031"/>
      <c r="AC17" s="1031"/>
      <c r="AD17" s="1031"/>
      <c r="AE17" s="1031"/>
      <c r="AF17" s="1031"/>
      <c r="AG17" s="1031"/>
      <c r="AH17" s="1031"/>
      <c r="AI17" s="1031"/>
      <c r="AJ17" s="1031"/>
      <c r="AK17" s="1031"/>
      <c r="AL17" s="1031"/>
      <c r="AM17" s="1031"/>
      <c r="AN17" s="1031"/>
      <c r="AO17" s="1031"/>
      <c r="AP17" s="1031"/>
      <c r="AQ17" s="1031"/>
      <c r="AR17" s="1031"/>
      <c r="AS17" s="1031"/>
      <c r="AT17" s="1031"/>
      <c r="AU17" s="1031"/>
      <c r="AV17" s="1031"/>
      <c r="AW17" s="1031"/>
      <c r="AX17" s="1031"/>
      <c r="AY17" s="1031"/>
      <c r="AZ17" s="1028" t="str">
        <f t="shared" ref="AZ17:AZ23" si="0">IF(BR17="","",BR17)</f>
        <v/>
      </c>
      <c r="BA17" s="1029"/>
      <c r="BB17" s="1029"/>
      <c r="BC17" s="1029"/>
      <c r="BD17" s="1030"/>
      <c r="BE17" s="655"/>
      <c r="BF17" s="654"/>
      <c r="BG17" s="616"/>
      <c r="BH17" s="616"/>
      <c r="BI17" s="616"/>
      <c r="BJ17" s="653"/>
      <c r="BK17" s="352"/>
      <c r="BL17" s="124"/>
      <c r="BM17" s="124"/>
      <c r="BN17" s="124"/>
      <c r="BO17" s="124" t="s">
        <v>40</v>
      </c>
      <c r="BP17" s="652">
        <f>BP31</f>
        <v>0</v>
      </c>
      <c r="BQ17" s="652">
        <f>BQ31</f>
        <v>0</v>
      </c>
      <c r="BR17" s="651" t="str">
        <f t="shared" ref="BR17:BR23" si="1">IF(BP17=0,"",BQ17/BP17)</f>
        <v/>
      </c>
      <c r="BS17" s="616"/>
      <c r="BT17" s="616"/>
      <c r="BU17" s="616"/>
      <c r="BV17" s="616"/>
      <c r="BW17" s="616"/>
      <c r="BX17" s="616"/>
      <c r="BY17" s="616"/>
      <c r="BZ17" s="616"/>
      <c r="CA17" s="616"/>
      <c r="CB17" s="616"/>
      <c r="CC17" s="616"/>
      <c r="CD17" s="616"/>
      <c r="CE17" s="616"/>
      <c r="CF17" s="616"/>
      <c r="CG17" s="616"/>
      <c r="CH17" s="616"/>
      <c r="CI17" s="616"/>
      <c r="CJ17" s="616"/>
      <c r="CK17" s="616"/>
    </row>
    <row r="18" spans="1:89" s="650" customFormat="1">
      <c r="A18" s="644"/>
      <c r="B18" s="1077">
        <v>2</v>
      </c>
      <c r="C18" s="1078"/>
      <c r="D18" s="1078"/>
      <c r="E18" s="1079"/>
      <c r="F18" s="1039" t="s">
        <v>552</v>
      </c>
      <c r="G18" s="1040"/>
      <c r="H18" s="1040"/>
      <c r="I18" s="1040"/>
      <c r="J18" s="1040"/>
      <c r="K18" s="1040"/>
      <c r="L18" s="1040"/>
      <c r="M18" s="1040"/>
      <c r="N18" s="1040"/>
      <c r="O18" s="1040"/>
      <c r="P18" s="1040"/>
      <c r="Q18" s="1040"/>
      <c r="R18" s="1040"/>
      <c r="S18" s="1040"/>
      <c r="T18" s="1040"/>
      <c r="U18" s="1040"/>
      <c r="V18" s="1040"/>
      <c r="W18" s="1040"/>
      <c r="X18" s="1040"/>
      <c r="Y18" s="1040"/>
      <c r="Z18" s="1040"/>
      <c r="AA18" s="1040"/>
      <c r="AB18" s="1040"/>
      <c r="AC18" s="1040"/>
      <c r="AD18" s="1040"/>
      <c r="AE18" s="1040"/>
      <c r="AF18" s="1040"/>
      <c r="AG18" s="1040"/>
      <c r="AH18" s="1040"/>
      <c r="AI18" s="1040"/>
      <c r="AJ18" s="1040"/>
      <c r="AK18" s="1040"/>
      <c r="AL18" s="1040"/>
      <c r="AM18" s="1040"/>
      <c r="AN18" s="1040"/>
      <c r="AO18" s="1040"/>
      <c r="AP18" s="1040"/>
      <c r="AQ18" s="1040"/>
      <c r="AR18" s="1040"/>
      <c r="AS18" s="1040"/>
      <c r="AT18" s="1040"/>
      <c r="AU18" s="1040"/>
      <c r="AV18" s="1040"/>
      <c r="AW18" s="1040"/>
      <c r="AX18" s="1040"/>
      <c r="AY18" s="1041"/>
      <c r="AZ18" s="1028" t="str">
        <f t="shared" si="0"/>
        <v/>
      </c>
      <c r="BA18" s="1029"/>
      <c r="BB18" s="1029"/>
      <c r="BC18" s="1029"/>
      <c r="BD18" s="1030"/>
      <c r="BE18" s="655"/>
      <c r="BF18" s="654"/>
      <c r="BG18" s="616"/>
      <c r="BH18" s="616"/>
      <c r="BI18" s="616"/>
      <c r="BJ18" s="653"/>
      <c r="BK18" s="352"/>
      <c r="BL18" s="124"/>
      <c r="BM18" s="124"/>
      <c r="BN18" s="124"/>
      <c r="BO18" s="124" t="s">
        <v>41</v>
      </c>
      <c r="BP18" s="652">
        <f>BP47</f>
        <v>0</v>
      </c>
      <c r="BQ18" s="652">
        <f>BQ47</f>
        <v>0</v>
      </c>
      <c r="BR18" s="651" t="str">
        <f t="shared" si="1"/>
        <v/>
      </c>
      <c r="BS18" s="616"/>
      <c r="BT18" s="616"/>
      <c r="BU18" s="616"/>
      <c r="BV18" s="616"/>
      <c r="BW18" s="616"/>
      <c r="BX18" s="616"/>
      <c r="BY18" s="616"/>
      <c r="BZ18" s="616"/>
      <c r="CA18" s="616"/>
      <c r="CB18" s="616"/>
      <c r="CC18" s="616"/>
      <c r="CD18" s="616"/>
      <c r="CE18" s="616"/>
      <c r="CF18" s="616"/>
      <c r="CG18" s="616"/>
      <c r="CH18" s="616"/>
      <c r="CI18" s="616"/>
      <c r="CJ18" s="616"/>
      <c r="CK18" s="616"/>
    </row>
    <row r="19" spans="1:89" s="650" customFormat="1">
      <c r="A19" s="644"/>
      <c r="B19" s="1077">
        <v>3</v>
      </c>
      <c r="C19" s="1078"/>
      <c r="D19" s="1078"/>
      <c r="E19" s="1079"/>
      <c r="F19" s="1031" t="s">
        <v>551</v>
      </c>
      <c r="G19" s="1031"/>
      <c r="H19" s="1031"/>
      <c r="I19" s="1031"/>
      <c r="J19" s="1031"/>
      <c r="K19" s="1031"/>
      <c r="L19" s="1031"/>
      <c r="M19" s="1031"/>
      <c r="N19" s="1031"/>
      <c r="O19" s="1031"/>
      <c r="P19" s="1031"/>
      <c r="Q19" s="1031"/>
      <c r="R19" s="1031"/>
      <c r="S19" s="1031"/>
      <c r="T19" s="1031"/>
      <c r="U19" s="1031"/>
      <c r="V19" s="1031"/>
      <c r="W19" s="1031"/>
      <c r="X19" s="1031"/>
      <c r="Y19" s="1031"/>
      <c r="Z19" s="1031"/>
      <c r="AA19" s="1031"/>
      <c r="AB19" s="1031"/>
      <c r="AC19" s="1031"/>
      <c r="AD19" s="1031"/>
      <c r="AE19" s="1031"/>
      <c r="AF19" s="1031"/>
      <c r="AG19" s="1031"/>
      <c r="AH19" s="1031"/>
      <c r="AI19" s="1031"/>
      <c r="AJ19" s="1031"/>
      <c r="AK19" s="1031"/>
      <c r="AL19" s="1031"/>
      <c r="AM19" s="1031"/>
      <c r="AN19" s="1031"/>
      <c r="AO19" s="1031"/>
      <c r="AP19" s="1031"/>
      <c r="AQ19" s="1031"/>
      <c r="AR19" s="1031"/>
      <c r="AS19" s="1031"/>
      <c r="AT19" s="1031"/>
      <c r="AU19" s="1031"/>
      <c r="AV19" s="1031"/>
      <c r="AW19" s="1031"/>
      <c r="AX19" s="1031"/>
      <c r="AY19" s="1031"/>
      <c r="AZ19" s="1028" t="str">
        <f t="shared" si="0"/>
        <v/>
      </c>
      <c r="BA19" s="1029"/>
      <c r="BB19" s="1029"/>
      <c r="BC19" s="1029"/>
      <c r="BD19" s="1030"/>
      <c r="BE19" s="655"/>
      <c r="BF19" s="654"/>
      <c r="BG19" s="616"/>
      <c r="BH19" s="616"/>
      <c r="BI19" s="616"/>
      <c r="BJ19" s="653"/>
      <c r="BK19" s="352"/>
      <c r="BL19" s="124"/>
      <c r="BM19" s="124"/>
      <c r="BN19" s="124"/>
      <c r="BO19" s="124" t="s">
        <v>42</v>
      </c>
      <c r="BP19" s="652">
        <f>BP63</f>
        <v>0</v>
      </c>
      <c r="BQ19" s="652">
        <f>BQ63</f>
        <v>0</v>
      </c>
      <c r="BR19" s="651" t="str">
        <f t="shared" si="1"/>
        <v/>
      </c>
      <c r="BS19" s="616"/>
      <c r="BT19" s="616"/>
      <c r="BU19" s="616"/>
      <c r="BV19" s="616"/>
      <c r="BW19" s="616"/>
      <c r="BX19" s="616"/>
      <c r="BY19" s="616"/>
      <c r="BZ19" s="616"/>
      <c r="CA19" s="616"/>
      <c r="CB19" s="616"/>
      <c r="CC19" s="616"/>
      <c r="CD19" s="616"/>
      <c r="CE19" s="616"/>
      <c r="CF19" s="616"/>
      <c r="CG19" s="616"/>
      <c r="CH19" s="616"/>
      <c r="CI19" s="616"/>
      <c r="CJ19" s="616"/>
      <c r="CK19" s="616"/>
    </row>
    <row r="20" spans="1:89" s="650" customFormat="1">
      <c r="A20" s="644"/>
      <c r="B20" s="1077">
        <v>4</v>
      </c>
      <c r="C20" s="1078"/>
      <c r="D20" s="1078"/>
      <c r="E20" s="1079"/>
      <c r="F20" s="1031" t="s">
        <v>550</v>
      </c>
      <c r="G20" s="1031"/>
      <c r="H20" s="1031"/>
      <c r="I20" s="1031"/>
      <c r="J20" s="1031"/>
      <c r="K20" s="1031"/>
      <c r="L20" s="1031"/>
      <c r="M20" s="1031"/>
      <c r="N20" s="1031"/>
      <c r="O20" s="1031"/>
      <c r="P20" s="1031"/>
      <c r="Q20" s="1031"/>
      <c r="R20" s="1031"/>
      <c r="S20" s="1031"/>
      <c r="T20" s="1031"/>
      <c r="U20" s="1031"/>
      <c r="V20" s="1031"/>
      <c r="W20" s="1031"/>
      <c r="X20" s="1031"/>
      <c r="Y20" s="1031"/>
      <c r="Z20" s="1031"/>
      <c r="AA20" s="1031"/>
      <c r="AB20" s="1031"/>
      <c r="AC20" s="1031"/>
      <c r="AD20" s="1031"/>
      <c r="AE20" s="1031"/>
      <c r="AF20" s="1031"/>
      <c r="AG20" s="1031"/>
      <c r="AH20" s="1031"/>
      <c r="AI20" s="1031"/>
      <c r="AJ20" s="1031"/>
      <c r="AK20" s="1031"/>
      <c r="AL20" s="1031"/>
      <c r="AM20" s="1031"/>
      <c r="AN20" s="1031"/>
      <c r="AO20" s="1031"/>
      <c r="AP20" s="1031"/>
      <c r="AQ20" s="1031"/>
      <c r="AR20" s="1031"/>
      <c r="AS20" s="1031"/>
      <c r="AT20" s="1031"/>
      <c r="AU20" s="1031"/>
      <c r="AV20" s="1031"/>
      <c r="AW20" s="1031"/>
      <c r="AX20" s="1031"/>
      <c r="AY20" s="1031"/>
      <c r="AZ20" s="1028" t="str">
        <f t="shared" si="0"/>
        <v/>
      </c>
      <c r="BA20" s="1029"/>
      <c r="BB20" s="1029"/>
      <c r="BC20" s="1029"/>
      <c r="BD20" s="1030"/>
      <c r="BE20" s="655"/>
      <c r="BF20" s="654"/>
      <c r="BG20" s="616"/>
      <c r="BH20" s="616"/>
      <c r="BI20" s="616"/>
      <c r="BJ20" s="653"/>
      <c r="BK20" s="352"/>
      <c r="BL20" s="124"/>
      <c r="BM20" s="124"/>
      <c r="BN20" s="124"/>
      <c r="BO20" s="124" t="s">
        <v>43</v>
      </c>
      <c r="BP20" s="652">
        <f>BP79</f>
        <v>0</v>
      </c>
      <c r="BQ20" s="652">
        <f>BQ79</f>
        <v>0</v>
      </c>
      <c r="BR20" s="651" t="str">
        <f t="shared" si="1"/>
        <v/>
      </c>
      <c r="BS20" s="616"/>
      <c r="BT20" s="616"/>
      <c r="BU20" s="616"/>
      <c r="BV20" s="616"/>
      <c r="BW20" s="616"/>
      <c r="BX20" s="616"/>
      <c r="BY20" s="616"/>
      <c r="BZ20" s="616"/>
      <c r="CA20" s="616"/>
      <c r="CB20" s="616"/>
      <c r="CC20" s="616"/>
      <c r="CD20" s="616"/>
      <c r="CE20" s="616"/>
      <c r="CF20" s="616"/>
      <c r="CG20" s="616"/>
      <c r="CH20" s="616"/>
      <c r="CI20" s="616"/>
      <c r="CJ20" s="616"/>
      <c r="CK20" s="616"/>
    </row>
    <row r="21" spans="1:89" s="650" customFormat="1">
      <c r="A21" s="644"/>
      <c r="B21" s="1077">
        <v>5</v>
      </c>
      <c r="C21" s="1078"/>
      <c r="D21" s="1078"/>
      <c r="E21" s="1079"/>
      <c r="F21" s="1031" t="s">
        <v>549</v>
      </c>
      <c r="G21" s="1031"/>
      <c r="H21" s="1031"/>
      <c r="I21" s="1031"/>
      <c r="J21" s="1031"/>
      <c r="K21" s="1031"/>
      <c r="L21" s="1031"/>
      <c r="M21" s="1031"/>
      <c r="N21" s="1031"/>
      <c r="O21" s="1031"/>
      <c r="P21" s="1031"/>
      <c r="Q21" s="1031"/>
      <c r="R21" s="1031"/>
      <c r="S21" s="1031"/>
      <c r="T21" s="1031"/>
      <c r="U21" s="1031"/>
      <c r="V21" s="1031"/>
      <c r="W21" s="1031"/>
      <c r="X21" s="1031"/>
      <c r="Y21" s="1031"/>
      <c r="Z21" s="1031"/>
      <c r="AA21" s="1031"/>
      <c r="AB21" s="1031"/>
      <c r="AC21" s="1031"/>
      <c r="AD21" s="1031"/>
      <c r="AE21" s="1031"/>
      <c r="AF21" s="1031"/>
      <c r="AG21" s="1031"/>
      <c r="AH21" s="1031"/>
      <c r="AI21" s="1031"/>
      <c r="AJ21" s="1031"/>
      <c r="AK21" s="1031"/>
      <c r="AL21" s="1031"/>
      <c r="AM21" s="1031"/>
      <c r="AN21" s="1031"/>
      <c r="AO21" s="1031"/>
      <c r="AP21" s="1031"/>
      <c r="AQ21" s="1031"/>
      <c r="AR21" s="1031"/>
      <c r="AS21" s="1031"/>
      <c r="AT21" s="1031"/>
      <c r="AU21" s="1031"/>
      <c r="AV21" s="1031"/>
      <c r="AW21" s="1031"/>
      <c r="AX21" s="1031"/>
      <c r="AY21" s="1031"/>
      <c r="AZ21" s="1028" t="str">
        <f t="shared" si="0"/>
        <v/>
      </c>
      <c r="BA21" s="1029"/>
      <c r="BB21" s="1029"/>
      <c r="BC21" s="1029"/>
      <c r="BD21" s="1030"/>
      <c r="BE21" s="655"/>
      <c r="BF21" s="654"/>
      <c r="BG21" s="616"/>
      <c r="BH21" s="616"/>
      <c r="BI21" s="616"/>
      <c r="BJ21" s="653"/>
      <c r="BK21" s="352"/>
      <c r="BL21" s="124"/>
      <c r="BM21" s="124"/>
      <c r="BN21" s="124"/>
      <c r="BO21" s="124" t="s">
        <v>44</v>
      </c>
      <c r="BP21" s="652">
        <f>BP95</f>
        <v>0</v>
      </c>
      <c r="BQ21" s="652">
        <f>BQ95</f>
        <v>0</v>
      </c>
      <c r="BR21" s="651" t="str">
        <f t="shared" si="1"/>
        <v/>
      </c>
      <c r="BS21" s="616"/>
      <c r="BT21" s="616"/>
      <c r="BU21" s="616"/>
      <c r="BV21" s="616"/>
      <c r="BW21" s="616"/>
      <c r="BX21" s="616"/>
      <c r="BY21" s="616"/>
      <c r="BZ21" s="616"/>
      <c r="CA21" s="616"/>
      <c r="CB21" s="616"/>
      <c r="CC21" s="616"/>
      <c r="CD21" s="616"/>
      <c r="CE21" s="616"/>
      <c r="CF21" s="616"/>
      <c r="CG21" s="616"/>
      <c r="CH21" s="616"/>
      <c r="CI21" s="616"/>
      <c r="CJ21" s="616"/>
      <c r="CK21" s="616"/>
    </row>
    <row r="22" spans="1:89" s="650" customFormat="1">
      <c r="A22" s="644"/>
      <c r="B22" s="1077">
        <v>6</v>
      </c>
      <c r="C22" s="1078"/>
      <c r="D22" s="1078"/>
      <c r="E22" s="1079"/>
      <c r="F22" s="1031"/>
      <c r="G22" s="1031"/>
      <c r="H22" s="1031"/>
      <c r="I22" s="1031"/>
      <c r="J22" s="1031"/>
      <c r="K22" s="1031"/>
      <c r="L22" s="1031"/>
      <c r="M22" s="1031"/>
      <c r="N22" s="1031"/>
      <c r="O22" s="1031"/>
      <c r="P22" s="1031"/>
      <c r="Q22" s="1031"/>
      <c r="R22" s="1031"/>
      <c r="S22" s="1031"/>
      <c r="T22" s="1031"/>
      <c r="U22" s="1031"/>
      <c r="V22" s="1031"/>
      <c r="W22" s="1031"/>
      <c r="X22" s="1031"/>
      <c r="Y22" s="1031"/>
      <c r="Z22" s="1031"/>
      <c r="AA22" s="1031"/>
      <c r="AB22" s="1031"/>
      <c r="AC22" s="1031"/>
      <c r="AD22" s="1031"/>
      <c r="AE22" s="1031"/>
      <c r="AF22" s="1031"/>
      <c r="AG22" s="1031"/>
      <c r="AH22" s="1031"/>
      <c r="AI22" s="1031"/>
      <c r="AJ22" s="1031"/>
      <c r="AK22" s="1031"/>
      <c r="AL22" s="1031"/>
      <c r="AM22" s="1031"/>
      <c r="AN22" s="1031"/>
      <c r="AO22" s="1031"/>
      <c r="AP22" s="1031"/>
      <c r="AQ22" s="1031"/>
      <c r="AR22" s="1031"/>
      <c r="AS22" s="1031"/>
      <c r="AT22" s="1031"/>
      <c r="AU22" s="1031"/>
      <c r="AV22" s="1031"/>
      <c r="AW22" s="1031"/>
      <c r="AX22" s="1031"/>
      <c r="AY22" s="1031"/>
      <c r="AZ22" s="1028" t="str">
        <f t="shared" si="0"/>
        <v/>
      </c>
      <c r="BA22" s="1029"/>
      <c r="BB22" s="1029"/>
      <c r="BC22" s="1029"/>
      <c r="BD22" s="1030"/>
      <c r="BE22" s="655"/>
      <c r="BF22" s="654"/>
      <c r="BG22" s="616"/>
      <c r="BH22" s="616"/>
      <c r="BI22" s="616"/>
      <c r="BJ22" s="653"/>
      <c r="BK22" s="352"/>
      <c r="BL22" s="124"/>
      <c r="BM22" s="124"/>
      <c r="BN22" s="124"/>
      <c r="BO22" s="124" t="s">
        <v>45</v>
      </c>
      <c r="BP22" s="652">
        <f>BP111</f>
        <v>0</v>
      </c>
      <c r="BQ22" s="652">
        <f>BQ111</f>
        <v>0</v>
      </c>
      <c r="BR22" s="651" t="str">
        <f t="shared" si="1"/>
        <v/>
      </c>
      <c r="BS22" s="616"/>
      <c r="BT22" s="616"/>
      <c r="BU22" s="616"/>
      <c r="BV22" s="616"/>
      <c r="BW22" s="616"/>
      <c r="BX22" s="616"/>
      <c r="BY22" s="616"/>
      <c r="BZ22" s="616"/>
      <c r="CA22" s="616"/>
      <c r="CB22" s="616"/>
      <c r="CC22" s="616"/>
      <c r="CD22" s="616"/>
      <c r="CE22" s="616"/>
      <c r="CF22" s="616"/>
      <c r="CG22" s="616"/>
      <c r="CH22" s="616"/>
      <c r="CI22" s="616"/>
      <c r="CJ22" s="616"/>
      <c r="CK22" s="616"/>
    </row>
    <row r="23" spans="1:89" s="12" customFormat="1" ht="13.5" customHeight="1">
      <c r="A23" s="649"/>
      <c r="B23" s="996" t="s">
        <v>16</v>
      </c>
      <c r="C23" s="997"/>
      <c r="D23" s="997"/>
      <c r="E23" s="997"/>
      <c r="F23" s="997"/>
      <c r="G23" s="997"/>
      <c r="H23" s="997"/>
      <c r="I23" s="997"/>
      <c r="J23" s="997"/>
      <c r="K23" s="997"/>
      <c r="L23" s="997"/>
      <c r="M23" s="997"/>
      <c r="N23" s="997"/>
      <c r="O23" s="997"/>
      <c r="P23" s="997"/>
      <c r="Q23" s="997"/>
      <c r="R23" s="997"/>
      <c r="S23" s="997"/>
      <c r="T23" s="997"/>
      <c r="U23" s="997"/>
      <c r="V23" s="997"/>
      <c r="W23" s="997"/>
      <c r="X23" s="997"/>
      <c r="Y23" s="997"/>
      <c r="Z23" s="997"/>
      <c r="AA23" s="997"/>
      <c r="AB23" s="997"/>
      <c r="AC23" s="997"/>
      <c r="AD23" s="997"/>
      <c r="AE23" s="997"/>
      <c r="AF23" s="997"/>
      <c r="AG23" s="997">
        <f>IF(AK23="","",SUM(AG17:AJ22))</f>
        <v>0</v>
      </c>
      <c r="AH23" s="997"/>
      <c r="AI23" s="997"/>
      <c r="AJ23" s="997"/>
      <c r="AK23" s="997">
        <f>IF(Q6="Continuous Improvement","",IF(BP29=0,"",SUM(AK17:AN22)))</f>
        <v>0</v>
      </c>
      <c r="AL23" s="997"/>
      <c r="AM23" s="997"/>
      <c r="AN23" s="997"/>
      <c r="AO23" s="997" t="e">
        <f>IF(AG23="","",SUM(AK23/AG23))</f>
        <v>#DIV/0!</v>
      </c>
      <c r="AP23" s="997"/>
      <c r="AQ23" s="997"/>
      <c r="AR23" s="997"/>
      <c r="AS23" s="997" t="e">
        <f>IF(AW23="","",SUM(AS17:AV22))</f>
        <v>#REF!</v>
      </c>
      <c r="AT23" s="997"/>
      <c r="AU23" s="997"/>
      <c r="AV23" s="997"/>
      <c r="AW23" s="997" t="e">
        <f>IF(Q6="Pre-Source","",IF(#REF!=0,"",SUM(AW17:AZ22)))</f>
        <v>#REF!</v>
      </c>
      <c r="AX23" s="997"/>
      <c r="AY23" s="998"/>
      <c r="AZ23" s="999" t="str">
        <f t="shared" si="0"/>
        <v/>
      </c>
      <c r="BA23" s="1000"/>
      <c r="BB23" s="1000"/>
      <c r="BC23" s="1000"/>
      <c r="BD23" s="1001"/>
      <c r="BE23" s="58"/>
      <c r="BF23" s="65"/>
      <c r="BG23" s="61"/>
      <c r="BH23" s="61"/>
      <c r="BI23" s="61"/>
      <c r="BJ23" s="115"/>
      <c r="BK23" s="116"/>
      <c r="BL23" s="123"/>
      <c r="BM23" s="123"/>
      <c r="BN23" s="123"/>
      <c r="BO23" s="123" t="s">
        <v>16</v>
      </c>
      <c r="BP23" s="126">
        <f>SUM(BP17:BP22)</f>
        <v>0</v>
      </c>
      <c r="BQ23" s="126">
        <f>SUM(BQ17:BQ22)</f>
        <v>0</v>
      </c>
      <c r="BR23" s="127" t="str">
        <f t="shared" si="1"/>
        <v/>
      </c>
      <c r="BS23" s="61"/>
      <c r="BT23" s="61"/>
      <c r="BU23" s="61"/>
      <c r="BV23" s="61"/>
      <c r="BW23" s="61"/>
      <c r="BX23" s="61"/>
      <c r="BY23" s="61"/>
      <c r="BZ23" s="61"/>
      <c r="CA23" s="61"/>
      <c r="CB23" s="61"/>
      <c r="CC23" s="61"/>
      <c r="CD23" s="61"/>
      <c r="CE23" s="61"/>
      <c r="CF23" s="61"/>
      <c r="CG23" s="61"/>
      <c r="CH23" s="61"/>
      <c r="CI23" s="61"/>
      <c r="CJ23" s="61"/>
      <c r="CK23" s="61"/>
    </row>
    <row r="24" spans="1:89" ht="4.5" customHeight="1">
      <c r="A24" s="640"/>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J24" s="87"/>
      <c r="BK24" s="128"/>
      <c r="BL24" s="79"/>
      <c r="BM24" s="79"/>
      <c r="BN24" s="79"/>
      <c r="BO24" s="79"/>
      <c r="BP24" s="128"/>
      <c r="BQ24" s="128"/>
      <c r="BR24" s="129"/>
    </row>
    <row r="25" spans="1:89">
      <c r="A25" s="641"/>
      <c r="B25" s="28" t="s">
        <v>105</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30"/>
      <c r="BJ25" s="64"/>
      <c r="BL25" s="60"/>
      <c r="BQ25" s="59"/>
      <c r="BR25" s="110"/>
    </row>
    <row r="26" spans="1:89" ht="18" customHeight="1">
      <c r="A26" s="642"/>
      <c r="B26" s="258"/>
      <c r="C26" s="1008" t="s">
        <v>168</v>
      </c>
      <c r="D26" s="1009"/>
      <c r="E26" s="1009"/>
      <c r="F26" s="1009"/>
      <c r="G26" s="1009"/>
      <c r="H26" s="1009"/>
      <c r="I26" s="259" t="s">
        <v>50</v>
      </c>
      <c r="J26" s="260"/>
      <c r="K26" s="1002" t="s">
        <v>376</v>
      </c>
      <c r="L26" s="1003"/>
      <c r="M26" s="1003"/>
      <c r="N26" s="1003"/>
      <c r="O26" s="1003"/>
      <c r="P26" s="1003"/>
      <c r="Q26" s="1003"/>
      <c r="R26" s="1003"/>
      <c r="S26" s="1003"/>
      <c r="T26" s="261"/>
      <c r="U26" s="256" t="s">
        <v>30</v>
      </c>
      <c r="V26" s="1004" t="s">
        <v>89</v>
      </c>
      <c r="W26" s="1004"/>
      <c r="X26" s="261"/>
      <c r="Y26" s="256" t="s">
        <v>167</v>
      </c>
      <c r="Z26" s="1004" t="s">
        <v>90</v>
      </c>
      <c r="AA26" s="1004"/>
      <c r="AB26" s="647"/>
      <c r="AC26" s="256"/>
      <c r="AD26" s="647"/>
      <c r="AE26" s="1005" t="s">
        <v>169</v>
      </c>
      <c r="AF26" s="1006"/>
      <c r="AG26" s="1006"/>
      <c r="AH26" s="1006"/>
      <c r="AI26" s="1006"/>
      <c r="AJ26" s="1006"/>
      <c r="AK26" s="1006"/>
      <c r="AL26" s="1007"/>
      <c r="AM26" s="167">
        <v>0</v>
      </c>
      <c r="AN26" s="257"/>
      <c r="AO26" s="987" t="s">
        <v>373</v>
      </c>
      <c r="AP26" s="988"/>
      <c r="AQ26" s="988"/>
      <c r="AR26" s="647"/>
      <c r="AS26" s="167">
        <v>1</v>
      </c>
      <c r="AT26" s="648"/>
      <c r="AU26" s="987" t="s">
        <v>375</v>
      </c>
      <c r="AV26" s="988"/>
      <c r="AW26" s="988"/>
      <c r="AX26" s="988"/>
      <c r="AY26" s="167">
        <v>2</v>
      </c>
      <c r="AZ26" s="647"/>
      <c r="BA26" s="987" t="s">
        <v>374</v>
      </c>
      <c r="BB26" s="988"/>
      <c r="BC26" s="988"/>
      <c r="BD26" s="165"/>
      <c r="BJ26" s="121"/>
      <c r="BK26" s="122"/>
      <c r="BL26" s="122"/>
      <c r="BM26" s="122"/>
      <c r="BN26" s="122"/>
      <c r="BO26" s="122"/>
      <c r="BQ26" s="59"/>
      <c r="BR26" s="110"/>
    </row>
    <row r="27" spans="1:89" ht="4.5" customHeight="1">
      <c r="A27" s="645"/>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J27" s="121"/>
      <c r="BK27" s="122"/>
      <c r="BL27" s="122"/>
      <c r="BM27" s="122"/>
      <c r="BN27" s="122"/>
      <c r="BO27" s="122"/>
      <c r="BP27" s="130"/>
      <c r="BQ27" s="130"/>
      <c r="BR27" s="131"/>
    </row>
    <row r="28" spans="1:89" ht="12.75" customHeight="1">
      <c r="A28" s="644"/>
      <c r="B28" s="33"/>
      <c r="C28" s="34" t="s">
        <v>107</v>
      </c>
      <c r="D28" s="35"/>
      <c r="E28" s="35"/>
      <c r="F28" s="35"/>
      <c r="G28" s="34" t="s">
        <v>106</v>
      </c>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6"/>
      <c r="AT28" s="36"/>
      <c r="AU28" s="36"/>
      <c r="AV28" s="36"/>
      <c r="AW28" s="36"/>
      <c r="AX28" s="36"/>
      <c r="AY28" s="36"/>
      <c r="AZ28" s="36" t="s">
        <v>51</v>
      </c>
      <c r="BA28" s="36"/>
      <c r="BB28" s="36"/>
      <c r="BC28" s="36"/>
      <c r="BD28" s="37"/>
      <c r="BJ28" s="985" t="s">
        <v>232</v>
      </c>
      <c r="BK28" s="986"/>
      <c r="BL28" s="986"/>
      <c r="BM28" s="986"/>
      <c r="BN28" s="986"/>
      <c r="BO28" s="134">
        <f>[1]Introduction!BB9</f>
        <v>1</v>
      </c>
      <c r="BP28" s="982" t="s">
        <v>38</v>
      </c>
      <c r="BQ28" s="983"/>
      <c r="BR28" s="984"/>
    </row>
    <row r="29" spans="1:89" ht="12.75" customHeight="1">
      <c r="A29" s="644"/>
      <c r="B29" s="38"/>
      <c r="C29" s="39" t="s">
        <v>100</v>
      </c>
      <c r="D29" s="40"/>
      <c r="E29" s="1025" t="str">
        <f>(B14)</f>
        <v>SUB-TIER MANAGEMENT - Control of externally provided processes, products and services</v>
      </c>
      <c r="F29" s="1026"/>
      <c r="G29" s="1026"/>
      <c r="H29" s="1026"/>
      <c r="I29" s="1026"/>
      <c r="J29" s="1026"/>
      <c r="K29" s="1026"/>
      <c r="L29" s="1026"/>
      <c r="M29" s="1026"/>
      <c r="N29" s="1026"/>
      <c r="O29" s="1026"/>
      <c r="P29" s="1026"/>
      <c r="Q29" s="1026"/>
      <c r="R29" s="1026"/>
      <c r="S29" s="1026"/>
      <c r="T29" s="1026"/>
      <c r="U29" s="1026"/>
      <c r="V29" s="1026"/>
      <c r="W29" s="1026"/>
      <c r="X29" s="1026"/>
      <c r="Y29" s="1026"/>
      <c r="Z29" s="1026"/>
      <c r="AA29" s="1026"/>
      <c r="AB29" s="1026"/>
      <c r="AC29" s="1026"/>
      <c r="AD29" s="1026"/>
      <c r="AE29" s="1026"/>
      <c r="AF29" s="1026"/>
      <c r="AG29" s="1026"/>
      <c r="AH29" s="1026"/>
      <c r="AI29" s="1026"/>
      <c r="AJ29" s="1026"/>
      <c r="AK29" s="1026"/>
      <c r="AL29" s="1026"/>
      <c r="AM29" s="1026"/>
      <c r="AN29" s="1026"/>
      <c r="AO29" s="1026"/>
      <c r="AP29" s="1026"/>
      <c r="AQ29" s="1026"/>
      <c r="AR29" s="1026"/>
      <c r="AS29" s="1026"/>
      <c r="AT29" s="1026"/>
      <c r="AU29" s="1026"/>
      <c r="AV29" s="1026"/>
      <c r="AW29" s="1026"/>
      <c r="AX29" s="1026"/>
      <c r="AY29" s="1026"/>
      <c r="AZ29" s="1012" t="str">
        <f>IF(BR23="","",BR23)</f>
        <v/>
      </c>
      <c r="BA29" s="1012"/>
      <c r="BB29" s="1012"/>
      <c r="BC29" s="1012"/>
      <c r="BD29" s="1013"/>
      <c r="BJ29" s="646"/>
      <c r="BK29" s="400" t="s">
        <v>231</v>
      </c>
      <c r="BL29" s="401"/>
      <c r="BM29" s="401"/>
      <c r="BN29" s="401"/>
      <c r="BO29" s="402"/>
      <c r="BP29" s="62" t="s">
        <v>86</v>
      </c>
      <c r="BQ29" s="62" t="s">
        <v>85</v>
      </c>
      <c r="BR29" s="62" t="s">
        <v>78</v>
      </c>
    </row>
    <row r="30" spans="1:89" ht="4.5" customHeight="1">
      <c r="A30" s="644"/>
      <c r="B30" s="145"/>
      <c r="C30" s="177"/>
      <c r="D30" s="178"/>
      <c r="E30" s="676"/>
      <c r="F30" s="676"/>
      <c r="G30" s="676"/>
      <c r="H30" s="676"/>
      <c r="I30" s="676"/>
      <c r="J30" s="676"/>
      <c r="K30" s="676"/>
      <c r="L30" s="676"/>
      <c r="M30" s="676"/>
      <c r="N30" s="676"/>
      <c r="O30" s="676"/>
      <c r="P30" s="676"/>
      <c r="Q30" s="676"/>
      <c r="R30" s="676"/>
      <c r="S30" s="676"/>
      <c r="T30" s="676"/>
      <c r="U30" s="676"/>
      <c r="V30" s="676"/>
      <c r="W30" s="676"/>
      <c r="X30" s="676"/>
      <c r="Y30" s="676"/>
      <c r="Z30" s="676"/>
      <c r="AA30" s="676"/>
      <c r="AB30" s="676"/>
      <c r="AC30" s="676"/>
      <c r="AD30" s="676"/>
      <c r="AE30" s="676"/>
      <c r="AF30" s="676"/>
      <c r="AG30" s="676"/>
      <c r="AH30" s="676"/>
      <c r="AI30" s="676"/>
      <c r="AJ30" s="676"/>
      <c r="AK30" s="676"/>
      <c r="AL30" s="676"/>
      <c r="AM30" s="676"/>
      <c r="AN30" s="676"/>
      <c r="AO30" s="676"/>
      <c r="AP30" s="676"/>
      <c r="AQ30" s="676"/>
      <c r="AR30" s="676"/>
      <c r="AS30" s="676"/>
      <c r="AT30" s="676"/>
      <c r="AU30" s="676"/>
      <c r="AV30" s="677"/>
      <c r="AW30" s="677"/>
      <c r="AX30" s="677"/>
      <c r="AY30" s="677"/>
      <c r="AZ30" s="185"/>
      <c r="BA30" s="185"/>
      <c r="BB30" s="185"/>
      <c r="BC30" s="185"/>
      <c r="BD30" s="185"/>
      <c r="BE30" s="72"/>
      <c r="BJ30" s="180"/>
      <c r="BK30" s="181"/>
      <c r="BL30" s="181"/>
      <c r="BM30" s="181"/>
      <c r="BN30" s="181"/>
      <c r="BO30" s="181"/>
      <c r="BP30" s="182"/>
      <c r="BQ30" s="182"/>
      <c r="BR30" s="183"/>
    </row>
    <row r="31" spans="1:89">
      <c r="A31" s="644"/>
      <c r="B31" s="140"/>
      <c r="C31" s="170"/>
      <c r="D31" s="140"/>
      <c r="E31" s="678" t="str">
        <f>CONCATENATE($C$29,"1")</f>
        <v>7.1</v>
      </c>
      <c r="F31" s="679"/>
      <c r="G31" s="1023" t="str">
        <f>(F17)</f>
        <v>Supplier Selection Process</v>
      </c>
      <c r="H31" s="1024"/>
      <c r="I31" s="1024"/>
      <c r="J31" s="1024"/>
      <c r="K31" s="1024"/>
      <c r="L31" s="1024"/>
      <c r="M31" s="1024"/>
      <c r="N31" s="1024"/>
      <c r="O31" s="1024"/>
      <c r="P31" s="1024"/>
      <c r="Q31" s="1024"/>
      <c r="R31" s="1024"/>
      <c r="S31" s="1024"/>
      <c r="T31" s="1024"/>
      <c r="U31" s="1024"/>
      <c r="V31" s="1024"/>
      <c r="W31" s="1024"/>
      <c r="X31" s="1024"/>
      <c r="Y31" s="1024"/>
      <c r="Z31" s="1024"/>
      <c r="AA31" s="1024"/>
      <c r="AB31" s="1024"/>
      <c r="AC31" s="1024"/>
      <c r="AD31" s="1024"/>
      <c r="AE31" s="1024"/>
      <c r="AF31" s="1024"/>
      <c r="AG31" s="1024"/>
      <c r="AH31" s="1024"/>
      <c r="AI31" s="1024"/>
      <c r="AJ31" s="1024"/>
      <c r="AK31" s="1024"/>
      <c r="AL31" s="1024"/>
      <c r="AM31" s="1024"/>
      <c r="AN31" s="1024"/>
      <c r="AO31" s="1024"/>
      <c r="AP31" s="1027"/>
      <c r="AQ31" s="1027"/>
      <c r="AR31" s="1027"/>
      <c r="AS31" s="1027"/>
      <c r="AT31" s="1027"/>
      <c r="AU31" s="1027"/>
      <c r="AV31" s="1027"/>
      <c r="AW31" s="1027"/>
      <c r="AX31" s="1027"/>
      <c r="AY31" s="1027"/>
      <c r="AZ31" s="954" t="str">
        <f>IF(BA33="N",BQ31,IF(BR33=0,"",IF(BA33="Y",SUM(BQ31/BP31),"")))</f>
        <v/>
      </c>
      <c r="BA31" s="954"/>
      <c r="BB31" s="954"/>
      <c r="BC31" s="954"/>
      <c r="BD31" s="955"/>
      <c r="BE31" s="49"/>
      <c r="BJ31" s="62" t="s">
        <v>230</v>
      </c>
      <c r="BK31" s="62">
        <v>1</v>
      </c>
      <c r="BL31" s="174">
        <v>2</v>
      </c>
      <c r="BM31" s="62">
        <v>3</v>
      </c>
      <c r="BN31" s="62">
        <v>4</v>
      </c>
      <c r="BO31" s="62">
        <v>5</v>
      </c>
      <c r="BP31" s="67">
        <f>IF(BA33="N",8,IF(BR33=0,0,IF(BP33="",0,8)))</f>
        <v>0</v>
      </c>
      <c r="BQ31" s="67">
        <f>SUM(BQ33:BQ44)</f>
        <v>0</v>
      </c>
      <c r="BR31" s="175" t="str">
        <f>IF(BA33="N",0,IF(BP31=0,"",IF(SUM(BQ31/BP31)&gt;1,1,SUM(BQ31/BP31))))</f>
        <v/>
      </c>
    </row>
    <row r="32" spans="1:89" ht="3.75" customHeight="1">
      <c r="A32" s="644"/>
      <c r="B32" s="140"/>
      <c r="C32" s="170"/>
      <c r="D32" s="140"/>
      <c r="E32" s="680"/>
      <c r="F32" s="681"/>
      <c r="G32" s="682"/>
      <c r="H32" s="683"/>
      <c r="I32" s="683"/>
      <c r="J32" s="683"/>
      <c r="K32" s="683"/>
      <c r="L32" s="683"/>
      <c r="M32" s="683"/>
      <c r="N32" s="683"/>
      <c r="O32" s="683"/>
      <c r="P32" s="683"/>
      <c r="Q32" s="683"/>
      <c r="R32" s="683"/>
      <c r="S32" s="683"/>
      <c r="T32" s="683"/>
      <c r="U32" s="683"/>
      <c r="V32" s="683"/>
      <c r="W32" s="683"/>
      <c r="X32" s="683"/>
      <c r="Y32" s="683"/>
      <c r="Z32" s="683"/>
      <c r="AA32" s="683"/>
      <c r="AB32" s="683"/>
      <c r="AC32" s="683"/>
      <c r="AD32" s="683"/>
      <c r="AE32" s="683"/>
      <c r="AF32" s="683"/>
      <c r="AG32" s="683"/>
      <c r="AH32" s="683"/>
      <c r="AI32" s="683"/>
      <c r="AJ32" s="683"/>
      <c r="AK32" s="683"/>
      <c r="AL32" s="683"/>
      <c r="AM32" s="683"/>
      <c r="AN32" s="683"/>
      <c r="AO32" s="683"/>
      <c r="AP32" s="683"/>
      <c r="AQ32" s="683"/>
      <c r="AR32" s="683"/>
      <c r="AS32" s="683"/>
      <c r="AT32" s="683"/>
      <c r="AU32" s="683"/>
      <c r="AV32" s="683"/>
      <c r="AW32" s="683"/>
      <c r="AX32" s="683"/>
      <c r="AY32" s="683"/>
      <c r="AZ32" s="42"/>
      <c r="BA32" s="42"/>
      <c r="BB32" s="42"/>
      <c r="BC32" s="42"/>
      <c r="BD32" s="139"/>
      <c r="BE32" s="188"/>
      <c r="BJ32" s="87"/>
      <c r="BK32" s="79"/>
      <c r="BL32" s="79"/>
      <c r="BP32" s="80"/>
      <c r="BQ32" s="80"/>
      <c r="BR32" s="81"/>
    </row>
    <row r="33" spans="1:89">
      <c r="A33" s="644"/>
      <c r="B33" s="140"/>
      <c r="C33" s="170"/>
      <c r="D33" s="140"/>
      <c r="E33" s="680"/>
      <c r="F33" s="681"/>
      <c r="G33" s="684" t="str">
        <f>CONCATENATE(E31,".1")</f>
        <v>7.1.1</v>
      </c>
      <c r="H33" s="685"/>
      <c r="I33" s="686" t="s">
        <v>548</v>
      </c>
      <c r="J33" s="686"/>
      <c r="K33" s="686"/>
      <c r="L33" s="686"/>
      <c r="M33" s="686"/>
      <c r="N33" s="686"/>
      <c r="O33" s="686"/>
      <c r="P33" s="686"/>
      <c r="Q33" s="686"/>
      <c r="R33" s="687"/>
      <c r="S33" s="687"/>
      <c r="T33" s="687"/>
      <c r="U33" s="687"/>
      <c r="V33" s="687"/>
      <c r="W33" s="687"/>
      <c r="X33" s="687"/>
      <c r="Y33" s="687"/>
      <c r="Z33" s="687"/>
      <c r="AA33" s="687"/>
      <c r="AB33" s="687"/>
      <c r="AC33" s="687"/>
      <c r="AD33" s="687"/>
      <c r="AE33" s="687"/>
      <c r="AF33" s="687"/>
      <c r="AG33" s="687"/>
      <c r="AH33" s="687"/>
      <c r="AI33" s="687"/>
      <c r="AJ33" s="687"/>
      <c r="AK33" s="687"/>
      <c r="AL33" s="687"/>
      <c r="AM33" s="687"/>
      <c r="AN33" s="687"/>
      <c r="AO33" s="687"/>
      <c r="AP33" s="687"/>
      <c r="AQ33" s="687"/>
      <c r="AR33" s="687"/>
      <c r="AS33" s="687"/>
      <c r="AT33" s="687"/>
      <c r="AU33" s="687"/>
      <c r="AV33" s="687"/>
      <c r="AW33" s="688" t="s">
        <v>13</v>
      </c>
      <c r="AX33" s="687"/>
      <c r="AY33" s="689"/>
      <c r="AZ33" s="141"/>
      <c r="BA33" s="959"/>
      <c r="BB33" s="960"/>
      <c r="BC33" s="961"/>
      <c r="BD33" s="141"/>
      <c r="BE33" s="188"/>
      <c r="BJ33" s="66" t="s">
        <v>89</v>
      </c>
      <c r="BK33" s="78" t="s">
        <v>17</v>
      </c>
      <c r="BL33" s="78" t="s">
        <v>17</v>
      </c>
      <c r="BM33" s="78" t="s">
        <v>17</v>
      </c>
      <c r="BN33" s="78" t="s">
        <v>17</v>
      </c>
      <c r="BO33" s="78" t="s">
        <v>17</v>
      </c>
      <c r="BP33" s="135" t="str">
        <f>IF(OR(BA33="x",BA33=""),"",IF(AND($BO$28=1,BK33&lt;&gt;""),1,IF(AND($BO$28=2,BL33&lt;&gt;""),1,IF(AND($BO$28=3,BM33&lt;&gt;""),1,IF(AND($BO$28=4,BN33&lt;&gt;""),1,IF(AND($BO$28=5,BO33&lt;&gt;""),1,0))))))</f>
        <v/>
      </c>
      <c r="BQ33" s="67">
        <f>IF(BR33=0,0,IF(OR(BA33="x",BA33=""),0,IF(BA33="Y",2,0)))</f>
        <v>0</v>
      </c>
      <c r="BR33" s="137">
        <f>IF(BA33="N",0,SUM(BK34:BO34))</f>
        <v>1</v>
      </c>
    </row>
    <row r="34" spans="1:89" ht="3.75" customHeight="1">
      <c r="A34" s="644"/>
      <c r="B34" s="140"/>
      <c r="C34" s="170"/>
      <c r="D34" s="140"/>
      <c r="E34" s="680"/>
      <c r="F34" s="681"/>
      <c r="G34" s="690"/>
      <c r="H34" s="691"/>
      <c r="I34" s="692"/>
      <c r="J34" s="692"/>
      <c r="K34" s="692"/>
      <c r="L34" s="692"/>
      <c r="M34" s="692"/>
      <c r="N34" s="692"/>
      <c r="O34" s="692"/>
      <c r="P34" s="692"/>
      <c r="Q34" s="692"/>
      <c r="R34" s="693"/>
      <c r="S34" s="693"/>
      <c r="T34" s="693"/>
      <c r="U34" s="693"/>
      <c r="V34" s="693"/>
      <c r="W34" s="693"/>
      <c r="X34" s="693"/>
      <c r="Y34" s="693"/>
      <c r="Z34" s="693"/>
      <c r="AA34" s="693"/>
      <c r="AB34" s="693"/>
      <c r="AC34" s="693"/>
      <c r="AD34" s="693"/>
      <c r="AE34" s="693"/>
      <c r="AF34" s="693"/>
      <c r="AG34" s="693"/>
      <c r="AH34" s="693"/>
      <c r="AI34" s="693"/>
      <c r="AJ34" s="693"/>
      <c r="AK34" s="693"/>
      <c r="AL34" s="693"/>
      <c r="AM34" s="693"/>
      <c r="AN34" s="693"/>
      <c r="AO34" s="693"/>
      <c r="AP34" s="693"/>
      <c r="AQ34" s="693"/>
      <c r="AR34" s="693"/>
      <c r="AS34" s="693"/>
      <c r="AT34" s="693"/>
      <c r="AU34" s="693"/>
      <c r="AV34" s="693"/>
      <c r="AW34" s="693"/>
      <c r="AX34" s="693"/>
      <c r="AY34" s="694"/>
      <c r="AZ34" s="141"/>
      <c r="BA34" s="140"/>
      <c r="BB34" s="140"/>
      <c r="BC34" s="140"/>
      <c r="BD34" s="141"/>
      <c r="BE34" s="188"/>
      <c r="BJ34" s="136"/>
      <c r="BK34" s="137">
        <f>IF(AND($BO$28=1,BK33&lt;&gt;""),1,0)</f>
        <v>1</v>
      </c>
      <c r="BL34" s="137">
        <f>IF(AND($BO$28=2,BL33&lt;&gt;""),1,0)</f>
        <v>0</v>
      </c>
      <c r="BM34" s="137">
        <f>IF(AND($BO$28=3,BM33&lt;&gt;""),1,0)</f>
        <v>0</v>
      </c>
      <c r="BN34" s="137">
        <f>IF(AND($BO$28=4,BN33&lt;&gt;""),1,0)</f>
        <v>0</v>
      </c>
      <c r="BO34" s="137">
        <f>IF(AND($BO$28=5,BO33&lt;&gt;""),1,0)</f>
        <v>0</v>
      </c>
      <c r="BP34" s="80"/>
      <c r="BQ34" s="80"/>
      <c r="BR34" s="86"/>
    </row>
    <row r="35" spans="1:89">
      <c r="A35" s="644"/>
      <c r="B35" s="140"/>
      <c r="C35" s="170"/>
      <c r="D35" s="140"/>
      <c r="E35" s="680"/>
      <c r="F35" s="681"/>
      <c r="G35" s="684" t="str">
        <f>CONCATENATE(E31,".2")</f>
        <v>7.1.2</v>
      </c>
      <c r="H35" s="685"/>
      <c r="I35" s="686" t="s">
        <v>547</v>
      </c>
      <c r="J35" s="686"/>
      <c r="K35" s="686"/>
      <c r="L35" s="686"/>
      <c r="M35" s="686"/>
      <c r="N35" s="686"/>
      <c r="O35" s="686"/>
      <c r="P35" s="686"/>
      <c r="Q35" s="686"/>
      <c r="R35" s="687"/>
      <c r="S35" s="687"/>
      <c r="T35" s="687"/>
      <c r="U35" s="687"/>
      <c r="V35" s="687"/>
      <c r="W35" s="687"/>
      <c r="X35" s="687"/>
      <c r="Y35" s="687"/>
      <c r="Z35" s="687"/>
      <c r="AA35" s="687"/>
      <c r="AB35" s="687"/>
      <c r="AC35" s="687"/>
      <c r="AD35" s="687"/>
      <c r="AE35" s="687"/>
      <c r="AF35" s="687"/>
      <c r="AG35" s="687"/>
      <c r="AH35" s="687"/>
      <c r="AI35" s="687"/>
      <c r="AJ35" s="687"/>
      <c r="AK35" s="687"/>
      <c r="AL35" s="687"/>
      <c r="AM35" s="687"/>
      <c r="AN35" s="687"/>
      <c r="AO35" s="687"/>
      <c r="AP35" s="687"/>
      <c r="AQ35" s="687"/>
      <c r="AR35" s="687"/>
      <c r="AS35" s="687"/>
      <c r="AT35" s="687"/>
      <c r="AU35" s="687"/>
      <c r="AV35" s="687"/>
      <c r="AW35" s="687"/>
      <c r="AX35" s="687"/>
      <c r="AY35" s="689"/>
      <c r="AZ35" s="141"/>
      <c r="BA35" s="959"/>
      <c r="BB35" s="960"/>
      <c r="BC35" s="961"/>
      <c r="BD35" s="141"/>
      <c r="BE35" s="188"/>
      <c r="BJ35" s="624"/>
      <c r="BK35" s="617"/>
      <c r="BL35" s="617"/>
      <c r="BM35" s="617"/>
      <c r="BN35" s="617"/>
      <c r="BO35" s="617"/>
      <c r="BP35" s="135" t="str">
        <f>IF(OR(BA35="x",BA35=""),"",IF(AND($BO$28=1,BK35&lt;&gt;""),1,IF(AND($BO$28=2,BL35&lt;&gt;""),1,IF(AND($BO$28=3,BM35&lt;&gt;""),1,IF(AND($BO$28=4,BN35&lt;&gt;""),1,IF(AND($BO$28=5,BO35&lt;&gt;""),1,0))))))</f>
        <v/>
      </c>
      <c r="BQ35" s="67">
        <f>IF(BR33=0,0,IF(OR(BA35="x",BA35=""),0,BA35))</f>
        <v>0</v>
      </c>
      <c r="BR35" s="626"/>
    </row>
    <row r="36" spans="1:89" s="527" customFormat="1">
      <c r="A36" s="644"/>
      <c r="B36" s="106"/>
      <c r="C36" s="635"/>
      <c r="D36" s="106"/>
      <c r="E36" s="695"/>
      <c r="F36" s="696"/>
      <c r="G36" s="697"/>
      <c r="H36" s="698"/>
      <c r="I36" s="699" t="s">
        <v>5</v>
      </c>
      <c r="J36" s="700"/>
      <c r="K36" s="692" t="s">
        <v>546</v>
      </c>
      <c r="L36" s="692"/>
      <c r="M36" s="692"/>
      <c r="N36" s="692"/>
      <c r="O36" s="692"/>
      <c r="P36" s="692"/>
      <c r="Q36" s="692"/>
      <c r="R36" s="701"/>
      <c r="S36" s="701"/>
      <c r="T36" s="701"/>
      <c r="U36" s="701"/>
      <c r="V36" s="701"/>
      <c r="W36" s="701"/>
      <c r="X36" s="701"/>
      <c r="Y36" s="701"/>
      <c r="Z36" s="701"/>
      <c r="AA36" s="701"/>
      <c r="AB36" s="701"/>
      <c r="AC36" s="701"/>
      <c r="AD36" s="701"/>
      <c r="AE36" s="701"/>
      <c r="AF36" s="701"/>
      <c r="AG36" s="701"/>
      <c r="AH36" s="701"/>
      <c r="AI36" s="701"/>
      <c r="AJ36" s="701"/>
      <c r="AK36" s="701"/>
      <c r="AL36" s="701"/>
      <c r="AM36" s="701"/>
      <c r="AN36" s="701"/>
      <c r="AO36" s="701"/>
      <c r="AP36" s="701"/>
      <c r="AQ36" s="701"/>
      <c r="AR36" s="701"/>
      <c r="AS36" s="701"/>
      <c r="AT36" s="702"/>
      <c r="AU36" s="702"/>
      <c r="AV36" s="702"/>
      <c r="AW36" s="702"/>
      <c r="AX36" s="702"/>
      <c r="AY36" s="703"/>
      <c r="AZ36" s="630"/>
      <c r="BA36" s="106"/>
      <c r="BB36" s="106"/>
      <c r="BC36" s="106"/>
      <c r="BD36" s="630"/>
      <c r="BE36" s="528"/>
      <c r="BF36" s="624"/>
      <c r="BG36" s="618"/>
      <c r="BH36" s="618"/>
      <c r="BI36" s="618"/>
      <c r="BJ36" s="624"/>
      <c r="BK36" s="617"/>
      <c r="BL36" s="617"/>
      <c r="BM36" s="617"/>
      <c r="BN36" s="617"/>
      <c r="BO36" s="617"/>
      <c r="BP36" s="636"/>
      <c r="BQ36" s="636"/>
      <c r="BR36" s="626"/>
      <c r="BS36" s="618"/>
      <c r="BT36" s="618"/>
      <c r="BU36" s="618"/>
      <c r="BV36" s="618"/>
      <c r="BW36" s="618"/>
      <c r="BX36" s="618"/>
      <c r="BY36" s="618"/>
      <c r="BZ36" s="618"/>
      <c r="CA36" s="618"/>
      <c r="CB36" s="618"/>
      <c r="CC36" s="618"/>
      <c r="CD36" s="618"/>
      <c r="CE36" s="618"/>
      <c r="CF36" s="618"/>
      <c r="CG36" s="618"/>
      <c r="CH36" s="618"/>
      <c r="CI36" s="618"/>
      <c r="CJ36" s="618"/>
      <c r="CK36" s="618"/>
    </row>
    <row r="37" spans="1:89" s="527" customFormat="1">
      <c r="A37" s="644"/>
      <c r="B37" s="106"/>
      <c r="C37" s="635"/>
      <c r="D37" s="106"/>
      <c r="E37" s="695"/>
      <c r="F37" s="696"/>
      <c r="G37" s="697"/>
      <c r="H37" s="698"/>
      <c r="I37" s="699" t="s">
        <v>6</v>
      </c>
      <c r="J37" s="700"/>
      <c r="K37" s="692" t="s">
        <v>545</v>
      </c>
      <c r="L37" s="692"/>
      <c r="M37" s="692"/>
      <c r="N37" s="692"/>
      <c r="O37" s="692"/>
      <c r="P37" s="692"/>
      <c r="Q37" s="692"/>
      <c r="R37" s="701"/>
      <c r="S37" s="701"/>
      <c r="T37" s="701"/>
      <c r="U37" s="701"/>
      <c r="V37" s="701"/>
      <c r="W37" s="701"/>
      <c r="X37" s="701"/>
      <c r="Y37" s="701"/>
      <c r="Z37" s="701"/>
      <c r="AA37" s="701"/>
      <c r="AB37" s="701"/>
      <c r="AC37" s="701"/>
      <c r="AD37" s="701"/>
      <c r="AE37" s="701"/>
      <c r="AF37" s="701"/>
      <c r="AG37" s="701"/>
      <c r="AH37" s="701"/>
      <c r="AI37" s="701"/>
      <c r="AJ37" s="701"/>
      <c r="AK37" s="701"/>
      <c r="AL37" s="701"/>
      <c r="AM37" s="701"/>
      <c r="AN37" s="701"/>
      <c r="AO37" s="701"/>
      <c r="AP37" s="701"/>
      <c r="AQ37" s="701"/>
      <c r="AR37" s="701"/>
      <c r="AS37" s="701"/>
      <c r="AT37" s="702"/>
      <c r="AU37" s="702"/>
      <c r="AV37" s="702"/>
      <c r="AW37" s="702"/>
      <c r="AX37" s="702"/>
      <c r="AY37" s="703"/>
      <c r="AZ37" s="630"/>
      <c r="BA37" s="106"/>
      <c r="BB37" s="106"/>
      <c r="BC37" s="106"/>
      <c r="BD37" s="630"/>
      <c r="BE37" s="528"/>
      <c r="BF37" s="624"/>
      <c r="BG37" s="618"/>
      <c r="BH37" s="618"/>
      <c r="BI37" s="618"/>
      <c r="BJ37" s="624"/>
      <c r="BK37" s="617"/>
      <c r="BL37" s="617"/>
      <c r="BM37" s="617"/>
      <c r="BN37" s="617"/>
      <c r="BO37" s="617"/>
      <c r="BP37" s="619"/>
      <c r="BQ37" s="619"/>
      <c r="BR37" s="626"/>
      <c r="BS37" s="618"/>
      <c r="BT37" s="618"/>
      <c r="BU37" s="618"/>
      <c r="BV37" s="618"/>
      <c r="BW37" s="618"/>
      <c r="BX37" s="618"/>
      <c r="BY37" s="618"/>
      <c r="BZ37" s="618"/>
      <c r="CA37" s="618"/>
      <c r="CB37" s="618"/>
      <c r="CC37" s="618"/>
      <c r="CD37" s="618"/>
      <c r="CE37" s="618"/>
      <c r="CF37" s="618"/>
      <c r="CG37" s="618"/>
      <c r="CH37" s="618"/>
      <c r="CI37" s="618"/>
      <c r="CJ37" s="618"/>
      <c r="CK37" s="618"/>
    </row>
    <row r="38" spans="1:89" s="527" customFormat="1">
      <c r="A38" s="644"/>
      <c r="B38" s="106"/>
      <c r="C38" s="635"/>
      <c r="D38" s="106"/>
      <c r="E38" s="695"/>
      <c r="F38" s="696"/>
      <c r="G38" s="697"/>
      <c r="H38" s="698"/>
      <c r="I38" s="699" t="s">
        <v>7</v>
      </c>
      <c r="J38" s="700"/>
      <c r="K38" s="692" t="s">
        <v>544</v>
      </c>
      <c r="L38" s="692"/>
      <c r="M38" s="692"/>
      <c r="N38" s="692"/>
      <c r="O38" s="692"/>
      <c r="P38" s="692"/>
      <c r="Q38" s="692"/>
      <c r="R38" s="701"/>
      <c r="S38" s="701"/>
      <c r="T38" s="701"/>
      <c r="U38" s="701"/>
      <c r="V38" s="701"/>
      <c r="W38" s="701"/>
      <c r="X38" s="701"/>
      <c r="Y38" s="701"/>
      <c r="Z38" s="701"/>
      <c r="AA38" s="701"/>
      <c r="AB38" s="701"/>
      <c r="AC38" s="701"/>
      <c r="AD38" s="701"/>
      <c r="AE38" s="701"/>
      <c r="AF38" s="701"/>
      <c r="AG38" s="701"/>
      <c r="AH38" s="701"/>
      <c r="AI38" s="701"/>
      <c r="AJ38" s="701"/>
      <c r="AK38" s="701"/>
      <c r="AL38" s="701"/>
      <c r="AM38" s="701"/>
      <c r="AN38" s="701"/>
      <c r="AO38" s="701"/>
      <c r="AP38" s="701"/>
      <c r="AQ38" s="701"/>
      <c r="AR38" s="701"/>
      <c r="AS38" s="701"/>
      <c r="AT38" s="702"/>
      <c r="AU38" s="702"/>
      <c r="AV38" s="702"/>
      <c r="AW38" s="702"/>
      <c r="AX38" s="702"/>
      <c r="AY38" s="703"/>
      <c r="AZ38" s="630"/>
      <c r="BA38" s="106"/>
      <c r="BB38" s="106"/>
      <c r="BC38" s="106"/>
      <c r="BD38" s="630"/>
      <c r="BE38" s="528"/>
      <c r="BF38" s="624"/>
      <c r="BG38" s="618"/>
      <c r="BH38" s="618"/>
      <c r="BI38" s="618" t="s">
        <v>19</v>
      </c>
      <c r="BJ38" s="624"/>
      <c r="BK38" s="617"/>
      <c r="BL38" s="617"/>
      <c r="BM38" s="617"/>
      <c r="BN38" s="617"/>
      <c r="BO38" s="617"/>
      <c r="BP38" s="619"/>
      <c r="BQ38" s="619"/>
      <c r="BR38" s="626"/>
      <c r="BS38" s="618"/>
      <c r="BT38" s="618"/>
      <c r="BU38" s="618"/>
      <c r="BV38" s="618"/>
      <c r="BW38" s="618"/>
      <c r="BX38" s="618"/>
      <c r="BY38" s="618"/>
      <c r="BZ38" s="618"/>
      <c r="CA38" s="618"/>
      <c r="CB38" s="618"/>
      <c r="CC38" s="618"/>
      <c r="CD38" s="618"/>
      <c r="CE38" s="618"/>
      <c r="CF38" s="618"/>
      <c r="CG38" s="618"/>
      <c r="CH38" s="618"/>
      <c r="CI38" s="618"/>
      <c r="CJ38" s="618"/>
      <c r="CK38" s="618"/>
    </row>
    <row r="39" spans="1:89" s="527" customFormat="1">
      <c r="A39" s="645"/>
      <c r="B39" s="106"/>
      <c r="C39" s="635"/>
      <c r="D39" s="106"/>
      <c r="E39" s="695"/>
      <c r="F39" s="696"/>
      <c r="G39" s="697"/>
      <c r="H39" s="698"/>
      <c r="I39" s="699" t="s">
        <v>8</v>
      </c>
      <c r="J39" s="700"/>
      <c r="K39" s="692" t="s">
        <v>543</v>
      </c>
      <c r="L39" s="692"/>
      <c r="M39" s="692"/>
      <c r="N39" s="692"/>
      <c r="O39" s="692"/>
      <c r="P39" s="692"/>
      <c r="Q39" s="692"/>
      <c r="R39" s="701"/>
      <c r="S39" s="701"/>
      <c r="T39" s="701"/>
      <c r="U39" s="701"/>
      <c r="V39" s="701"/>
      <c r="W39" s="701"/>
      <c r="X39" s="701"/>
      <c r="Y39" s="701"/>
      <c r="Z39" s="701"/>
      <c r="AA39" s="701"/>
      <c r="AB39" s="701"/>
      <c r="AC39" s="701"/>
      <c r="AD39" s="701"/>
      <c r="AE39" s="701"/>
      <c r="AF39" s="701"/>
      <c r="AG39" s="701"/>
      <c r="AH39" s="701"/>
      <c r="AI39" s="701"/>
      <c r="AJ39" s="701"/>
      <c r="AK39" s="701"/>
      <c r="AL39" s="701"/>
      <c r="AM39" s="701"/>
      <c r="AN39" s="701"/>
      <c r="AO39" s="701"/>
      <c r="AP39" s="701"/>
      <c r="AQ39" s="701"/>
      <c r="AR39" s="701"/>
      <c r="AS39" s="701"/>
      <c r="AT39" s="702"/>
      <c r="AU39" s="702"/>
      <c r="AV39" s="702"/>
      <c r="AW39" s="702"/>
      <c r="AX39" s="702"/>
      <c r="AY39" s="703"/>
      <c r="AZ39" s="630"/>
      <c r="BA39" s="106"/>
      <c r="BB39" s="106"/>
      <c r="BC39" s="106"/>
      <c r="BD39" s="630"/>
      <c r="BE39" s="528"/>
      <c r="BF39" s="624"/>
      <c r="BG39" s="618"/>
      <c r="BH39" s="618"/>
      <c r="BI39" s="618"/>
      <c r="BJ39" s="624"/>
      <c r="BK39" s="617"/>
      <c r="BL39" s="617"/>
      <c r="BM39" s="617"/>
      <c r="BN39" s="617"/>
      <c r="BO39" s="617"/>
      <c r="BP39" s="619"/>
      <c r="BQ39" s="619"/>
      <c r="BR39" s="626"/>
      <c r="BS39" s="618"/>
      <c r="BT39" s="618"/>
      <c r="BU39" s="618"/>
      <c r="BV39" s="618"/>
      <c r="BW39" s="618"/>
      <c r="BX39" s="618"/>
      <c r="BY39" s="618"/>
      <c r="BZ39" s="618"/>
      <c r="CA39" s="618"/>
      <c r="CB39" s="618"/>
      <c r="CC39" s="618"/>
      <c r="CD39" s="618"/>
      <c r="CE39" s="618"/>
      <c r="CF39" s="618"/>
      <c r="CG39" s="618"/>
      <c r="CH39" s="618"/>
      <c r="CI39" s="618"/>
      <c r="CJ39" s="618"/>
      <c r="CK39" s="618"/>
    </row>
    <row r="40" spans="1:89" s="527" customFormat="1">
      <c r="A40" s="644"/>
      <c r="B40" s="106"/>
      <c r="C40" s="635"/>
      <c r="D40" s="106"/>
      <c r="E40" s="695"/>
      <c r="F40" s="696"/>
      <c r="G40" s="697"/>
      <c r="H40" s="698"/>
      <c r="I40" s="699" t="s">
        <v>9</v>
      </c>
      <c r="J40" s="700"/>
      <c r="K40" s="692" t="s">
        <v>542</v>
      </c>
      <c r="L40" s="692"/>
      <c r="M40" s="692"/>
      <c r="N40" s="692"/>
      <c r="O40" s="692"/>
      <c r="P40" s="692"/>
      <c r="Q40" s="692"/>
      <c r="R40" s="701"/>
      <c r="S40" s="701"/>
      <c r="T40" s="701"/>
      <c r="U40" s="701"/>
      <c r="V40" s="701"/>
      <c r="W40" s="701"/>
      <c r="X40" s="701"/>
      <c r="Y40" s="701"/>
      <c r="Z40" s="701"/>
      <c r="AA40" s="701"/>
      <c r="AB40" s="701"/>
      <c r="AC40" s="701"/>
      <c r="AD40" s="701"/>
      <c r="AE40" s="701"/>
      <c r="AF40" s="701"/>
      <c r="AG40" s="701"/>
      <c r="AH40" s="701"/>
      <c r="AI40" s="701"/>
      <c r="AJ40" s="701"/>
      <c r="AK40" s="701"/>
      <c r="AL40" s="701"/>
      <c r="AM40" s="701"/>
      <c r="AN40" s="701"/>
      <c r="AO40" s="701"/>
      <c r="AP40" s="701"/>
      <c r="AQ40" s="701"/>
      <c r="AR40" s="701"/>
      <c r="AS40" s="701"/>
      <c r="AT40" s="702"/>
      <c r="AU40" s="702"/>
      <c r="AV40" s="702"/>
      <c r="AW40" s="702"/>
      <c r="AX40" s="702"/>
      <c r="AY40" s="703"/>
      <c r="AZ40" s="630"/>
      <c r="BA40" s="106"/>
      <c r="BB40" s="106"/>
      <c r="BC40" s="106"/>
      <c r="BD40" s="630"/>
      <c r="BE40" s="528"/>
      <c r="BF40" s="624"/>
      <c r="BG40" s="618"/>
      <c r="BH40" s="618"/>
      <c r="BI40" s="618"/>
      <c r="BJ40" s="624"/>
      <c r="BK40" s="617"/>
      <c r="BL40" s="617"/>
      <c r="BM40" s="617"/>
      <c r="BN40" s="617"/>
      <c r="BO40" s="617"/>
      <c r="BP40" s="619"/>
      <c r="BQ40" s="619"/>
      <c r="BR40" s="626"/>
      <c r="BS40" s="618"/>
      <c r="BT40" s="618"/>
      <c r="BU40" s="618"/>
      <c r="BV40" s="618"/>
      <c r="BW40" s="618"/>
      <c r="BX40" s="618"/>
      <c r="BY40" s="618"/>
      <c r="BZ40" s="618"/>
      <c r="CA40" s="618"/>
      <c r="CB40" s="618"/>
      <c r="CC40" s="618"/>
      <c r="CD40" s="618"/>
      <c r="CE40" s="618"/>
      <c r="CF40" s="618"/>
      <c r="CG40" s="618"/>
      <c r="CH40" s="618"/>
      <c r="CI40" s="618"/>
      <c r="CJ40" s="618"/>
      <c r="CK40" s="618"/>
    </row>
    <row r="41" spans="1:89" ht="3.75" customHeight="1">
      <c r="A41" s="644"/>
      <c r="B41" s="140"/>
      <c r="C41" s="170"/>
      <c r="D41" s="140"/>
      <c r="E41" s="680"/>
      <c r="F41" s="681"/>
      <c r="G41" s="690"/>
      <c r="H41" s="691"/>
      <c r="I41" s="692"/>
      <c r="J41" s="692"/>
      <c r="K41" s="692"/>
      <c r="L41" s="692"/>
      <c r="M41" s="692"/>
      <c r="N41" s="692"/>
      <c r="O41" s="692"/>
      <c r="P41" s="692"/>
      <c r="Q41" s="692"/>
      <c r="R41" s="693"/>
      <c r="S41" s="693"/>
      <c r="T41" s="693"/>
      <c r="U41" s="693"/>
      <c r="V41" s="693"/>
      <c r="W41" s="693"/>
      <c r="X41" s="693"/>
      <c r="Y41" s="693"/>
      <c r="Z41" s="693"/>
      <c r="AA41" s="693"/>
      <c r="AB41" s="693"/>
      <c r="AC41" s="693"/>
      <c r="AD41" s="693"/>
      <c r="AE41" s="693"/>
      <c r="AF41" s="693"/>
      <c r="AG41" s="693"/>
      <c r="AH41" s="693"/>
      <c r="AI41" s="693"/>
      <c r="AJ41" s="693"/>
      <c r="AK41" s="693"/>
      <c r="AL41" s="693"/>
      <c r="AM41" s="693"/>
      <c r="AN41" s="693"/>
      <c r="AO41" s="693"/>
      <c r="AP41" s="693"/>
      <c r="AQ41" s="693"/>
      <c r="AR41" s="693"/>
      <c r="AS41" s="693"/>
      <c r="AT41" s="693"/>
      <c r="AU41" s="693"/>
      <c r="AV41" s="693"/>
      <c r="AW41" s="693"/>
      <c r="AX41" s="693"/>
      <c r="AY41" s="694"/>
      <c r="AZ41" s="141"/>
      <c r="BA41" s="140"/>
      <c r="BB41" s="140"/>
      <c r="BC41" s="140"/>
      <c r="BD41" s="141"/>
      <c r="BE41" s="188"/>
      <c r="BJ41" s="64"/>
      <c r="BK41" s="60"/>
      <c r="BL41" s="60"/>
      <c r="BP41" s="142"/>
      <c r="BQ41" s="142"/>
      <c r="BR41" s="86"/>
    </row>
    <row r="42" spans="1:89">
      <c r="A42" s="644"/>
      <c r="B42" s="140"/>
      <c r="C42" s="170"/>
      <c r="D42" s="140"/>
      <c r="E42" s="680"/>
      <c r="F42" s="681"/>
      <c r="G42" s="684" t="str">
        <f>CONCATENATE(E31,".3")</f>
        <v>7.1.3</v>
      </c>
      <c r="H42" s="685"/>
      <c r="I42" s="686" t="s">
        <v>541</v>
      </c>
      <c r="J42" s="686"/>
      <c r="K42" s="686"/>
      <c r="L42" s="686"/>
      <c r="M42" s="686"/>
      <c r="N42" s="686"/>
      <c r="O42" s="686"/>
      <c r="P42" s="686"/>
      <c r="Q42" s="686"/>
      <c r="R42" s="687"/>
      <c r="S42" s="687"/>
      <c r="T42" s="687"/>
      <c r="U42" s="687"/>
      <c r="V42" s="687"/>
      <c r="W42" s="687"/>
      <c r="X42" s="687"/>
      <c r="Y42" s="687"/>
      <c r="Z42" s="687"/>
      <c r="AA42" s="687"/>
      <c r="AB42" s="687"/>
      <c r="AC42" s="687"/>
      <c r="AD42" s="687"/>
      <c r="AE42" s="687"/>
      <c r="AF42" s="687"/>
      <c r="AG42" s="687"/>
      <c r="AH42" s="687"/>
      <c r="AI42" s="687"/>
      <c r="AJ42" s="687"/>
      <c r="AK42" s="687"/>
      <c r="AL42" s="687"/>
      <c r="AM42" s="687"/>
      <c r="AN42" s="687"/>
      <c r="AO42" s="687"/>
      <c r="AP42" s="687"/>
      <c r="AQ42" s="687"/>
      <c r="AR42" s="687"/>
      <c r="AS42" s="687"/>
      <c r="AT42" s="687"/>
      <c r="AU42" s="687"/>
      <c r="AV42" s="687"/>
      <c r="AW42" s="687"/>
      <c r="AX42" s="687"/>
      <c r="AY42" s="689"/>
      <c r="AZ42" s="141"/>
      <c r="BA42" s="959"/>
      <c r="BB42" s="960"/>
      <c r="BC42" s="961"/>
      <c r="BD42" s="141"/>
      <c r="BE42" s="188"/>
      <c r="BJ42" s="624"/>
      <c r="BK42" s="617"/>
      <c r="BL42" s="617"/>
      <c r="BM42" s="617"/>
      <c r="BN42" s="617"/>
      <c r="BO42" s="617"/>
      <c r="BP42" s="135" t="str">
        <f>IF(OR(BA42="x",BA42=""),"",IF(AND($BO$28=1,BK42&lt;&gt;""),1,IF(AND($BO$28=2,BL42&lt;&gt;""),1,IF(AND($BO$28=3,BM42&lt;&gt;""),1,IF(AND($BO$28=4,BN42&lt;&gt;""),1,IF(AND($BO$28=5,BO42&lt;&gt;""),1,0))))))</f>
        <v/>
      </c>
      <c r="BQ42" s="67">
        <f>IF(BR33=0,0,IF(OR(BA42="x",BA42=""),0,BA42))</f>
        <v>0</v>
      </c>
      <c r="BR42" s="626"/>
    </row>
    <row r="43" spans="1:89" ht="3.75" customHeight="1">
      <c r="A43" s="644"/>
      <c r="B43" s="140"/>
      <c r="C43" s="170"/>
      <c r="D43" s="140"/>
      <c r="E43" s="680"/>
      <c r="F43" s="681"/>
      <c r="G43" s="690"/>
      <c r="H43" s="691"/>
      <c r="I43" s="692"/>
      <c r="J43" s="692"/>
      <c r="K43" s="692"/>
      <c r="L43" s="692"/>
      <c r="M43" s="692"/>
      <c r="N43" s="692"/>
      <c r="O43" s="692"/>
      <c r="P43" s="692"/>
      <c r="Q43" s="692"/>
      <c r="R43" s="693"/>
      <c r="S43" s="693"/>
      <c r="T43" s="693"/>
      <c r="U43" s="693"/>
      <c r="V43" s="693"/>
      <c r="W43" s="693"/>
      <c r="X43" s="693"/>
      <c r="Y43" s="693"/>
      <c r="Z43" s="693"/>
      <c r="AA43" s="693"/>
      <c r="AB43" s="693"/>
      <c r="AC43" s="693"/>
      <c r="AD43" s="693"/>
      <c r="AE43" s="693"/>
      <c r="AF43" s="693"/>
      <c r="AG43" s="693"/>
      <c r="AH43" s="693"/>
      <c r="AI43" s="693"/>
      <c r="AJ43" s="693"/>
      <c r="AK43" s="693"/>
      <c r="AL43" s="693"/>
      <c r="AM43" s="693"/>
      <c r="AN43" s="693"/>
      <c r="AO43" s="693"/>
      <c r="AP43" s="693"/>
      <c r="AQ43" s="693"/>
      <c r="AR43" s="693"/>
      <c r="AS43" s="693"/>
      <c r="AT43" s="693"/>
      <c r="AU43" s="693"/>
      <c r="AV43" s="693"/>
      <c r="AW43" s="693"/>
      <c r="AX43" s="693"/>
      <c r="AY43" s="694"/>
      <c r="AZ43" s="141"/>
      <c r="BA43" s="140"/>
      <c r="BB43" s="140"/>
      <c r="BC43" s="140"/>
      <c r="BD43" s="141"/>
      <c r="BE43" s="188"/>
      <c r="BJ43" s="624"/>
      <c r="BK43" s="617"/>
      <c r="BL43" s="617"/>
      <c r="BM43" s="617"/>
      <c r="BN43" s="617"/>
      <c r="BO43" s="617"/>
      <c r="BP43" s="80"/>
      <c r="BQ43" s="80"/>
      <c r="BR43" s="86"/>
    </row>
    <row r="44" spans="1:89">
      <c r="A44" s="644"/>
      <c r="B44" s="140"/>
      <c r="C44" s="170"/>
      <c r="D44" s="140"/>
      <c r="E44" s="680"/>
      <c r="F44" s="681"/>
      <c r="G44" s="684" t="str">
        <f>CONCATENATE(E31,".4")</f>
        <v>7.1.4</v>
      </c>
      <c r="H44" s="685"/>
      <c r="I44" s="686" t="s">
        <v>540</v>
      </c>
      <c r="J44" s="686"/>
      <c r="K44" s="686"/>
      <c r="L44" s="686"/>
      <c r="M44" s="686"/>
      <c r="N44" s="686"/>
      <c r="O44" s="686"/>
      <c r="P44" s="686"/>
      <c r="Q44" s="686"/>
      <c r="R44" s="687"/>
      <c r="S44" s="687"/>
      <c r="T44" s="687"/>
      <c r="U44" s="687"/>
      <c r="V44" s="687"/>
      <c r="W44" s="687"/>
      <c r="X44" s="687"/>
      <c r="Y44" s="687"/>
      <c r="Z44" s="687"/>
      <c r="AA44" s="687"/>
      <c r="AB44" s="687"/>
      <c r="AC44" s="687"/>
      <c r="AD44" s="687"/>
      <c r="AE44" s="687"/>
      <c r="AF44" s="687"/>
      <c r="AG44" s="687"/>
      <c r="AH44" s="687"/>
      <c r="AI44" s="687"/>
      <c r="AJ44" s="687"/>
      <c r="AK44" s="687"/>
      <c r="AL44" s="687"/>
      <c r="AM44" s="687"/>
      <c r="AN44" s="687"/>
      <c r="AO44" s="687"/>
      <c r="AP44" s="687"/>
      <c r="AQ44" s="687"/>
      <c r="AR44" s="687"/>
      <c r="AS44" s="687"/>
      <c r="AT44" s="687"/>
      <c r="AU44" s="687"/>
      <c r="AV44" s="687"/>
      <c r="AW44" s="687"/>
      <c r="AX44" s="687"/>
      <c r="AY44" s="689"/>
      <c r="AZ44" s="141"/>
      <c r="BA44" s="959"/>
      <c r="BB44" s="960"/>
      <c r="BC44" s="961"/>
      <c r="BD44" s="141"/>
      <c r="BE44" s="188"/>
      <c r="BJ44" s="624"/>
      <c r="BK44" s="617"/>
      <c r="BL44" s="617"/>
      <c r="BM44" s="617"/>
      <c r="BN44" s="617"/>
      <c r="BO44" s="617"/>
      <c r="BP44" s="135" t="str">
        <f>IF(OR(BA44="x",BA44=""),"",IF(AND($BO$28=1,BK44&lt;&gt;""),1,IF(AND($BO$28=2,BL44&lt;&gt;""),1,IF(AND($BO$28=3,BM44&lt;&gt;""),1,IF(AND($BO$28=4,BN44&lt;&gt;""),1,IF(AND($BO$28=5,BO44&lt;&gt;""),1,0))))))</f>
        <v/>
      </c>
      <c r="BQ44" s="67">
        <f>IF(BR33=0,0,IF(OR(BA44="x",BA44=""),0,BA44))</f>
        <v>0</v>
      </c>
      <c r="BR44" s="626"/>
    </row>
    <row r="45" spans="1:89" ht="3.75" customHeight="1">
      <c r="A45" s="644"/>
      <c r="B45" s="140"/>
      <c r="C45" s="170"/>
      <c r="D45" s="140"/>
      <c r="E45" s="170"/>
      <c r="F45" s="351"/>
      <c r="G45" s="143"/>
      <c r="H45" s="147"/>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9"/>
      <c r="AZ45" s="141"/>
      <c r="BA45" s="140"/>
      <c r="BB45" s="140"/>
      <c r="BC45" s="140"/>
      <c r="BD45" s="141"/>
      <c r="BE45" s="188"/>
      <c r="BJ45" s="624"/>
      <c r="BK45" s="617"/>
      <c r="BL45" s="617"/>
      <c r="BM45" s="617"/>
      <c r="BN45" s="617"/>
      <c r="BO45" s="617"/>
      <c r="BP45" s="80"/>
      <c r="BQ45" s="80"/>
      <c r="BR45" s="86"/>
    </row>
    <row r="46" spans="1:89">
      <c r="A46" s="644"/>
      <c r="B46" s="140"/>
      <c r="C46" s="170"/>
      <c r="D46" s="140"/>
      <c r="E46" s="170"/>
      <c r="F46" s="351"/>
      <c r="G46" s="138"/>
      <c r="H46" s="139"/>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1"/>
      <c r="BA46" s="140"/>
      <c r="BB46" s="140"/>
      <c r="BC46" s="140"/>
      <c r="BD46" s="141"/>
      <c r="BE46" s="188"/>
      <c r="BJ46" s="64"/>
      <c r="BK46" s="400" t="s">
        <v>231</v>
      </c>
      <c r="BL46" s="401"/>
      <c r="BM46" s="401"/>
      <c r="BN46" s="401"/>
      <c r="BO46" s="402"/>
      <c r="BP46" s="142"/>
      <c r="BQ46" s="142"/>
      <c r="BR46" s="86"/>
    </row>
    <row r="47" spans="1:89">
      <c r="A47" s="644"/>
      <c r="B47" s="140"/>
      <c r="C47" s="170"/>
      <c r="D47" s="140"/>
      <c r="E47" s="354" t="str">
        <f>CONCATENATE($C$29,"2")</f>
        <v>7.2</v>
      </c>
      <c r="F47" s="352"/>
      <c r="G47" s="1023" t="str">
        <f>(F18)</f>
        <v xml:space="preserve">Supplier Monitoring </v>
      </c>
      <c r="H47" s="1024"/>
      <c r="I47" s="1024"/>
      <c r="J47" s="1024"/>
      <c r="K47" s="1024"/>
      <c r="L47" s="1024"/>
      <c r="M47" s="1024"/>
      <c r="N47" s="1024"/>
      <c r="O47" s="1024"/>
      <c r="P47" s="1024"/>
      <c r="Q47" s="1024"/>
      <c r="R47" s="1024"/>
      <c r="S47" s="1024"/>
      <c r="T47" s="1024"/>
      <c r="U47" s="1024"/>
      <c r="V47" s="1024"/>
      <c r="W47" s="1024"/>
      <c r="X47" s="1024"/>
      <c r="Y47" s="1024"/>
      <c r="Z47" s="1024"/>
      <c r="AA47" s="1024"/>
      <c r="AB47" s="1024"/>
      <c r="AC47" s="1024"/>
      <c r="AD47" s="1024"/>
      <c r="AE47" s="1024"/>
      <c r="AF47" s="1024"/>
      <c r="AG47" s="1024"/>
      <c r="AH47" s="1024"/>
      <c r="AI47" s="1024"/>
      <c r="AJ47" s="1024"/>
      <c r="AK47" s="1024"/>
      <c r="AL47" s="1024"/>
      <c r="AM47" s="1024"/>
      <c r="AN47" s="1024"/>
      <c r="AO47" s="1024"/>
      <c r="AP47" s="958"/>
      <c r="AQ47" s="958"/>
      <c r="AR47" s="958"/>
      <c r="AS47" s="958"/>
      <c r="AT47" s="958"/>
      <c r="AU47" s="958"/>
      <c r="AV47" s="958"/>
      <c r="AW47" s="958"/>
      <c r="AX47" s="958"/>
      <c r="AY47" s="958"/>
      <c r="AZ47" s="954" t="str">
        <f>IF(BA49="N",BQ47,IF(BR49=0,"",IF(BA49="Y",SUM(BQ47/BP47),"")))</f>
        <v/>
      </c>
      <c r="BA47" s="954"/>
      <c r="BB47" s="954"/>
      <c r="BC47" s="954"/>
      <c r="BD47" s="955"/>
      <c r="BE47" s="49"/>
      <c r="BJ47" s="62" t="s">
        <v>230</v>
      </c>
      <c r="BK47" s="62">
        <v>1</v>
      </c>
      <c r="BL47" s="174">
        <v>2</v>
      </c>
      <c r="BM47" s="62">
        <v>3</v>
      </c>
      <c r="BN47" s="62">
        <v>4</v>
      </c>
      <c r="BO47" s="62">
        <v>5</v>
      </c>
      <c r="BP47" s="67">
        <f>IF(BA49="N",8,IF(BR49=0,0,IF(BP49="",0,8)))</f>
        <v>0</v>
      </c>
      <c r="BQ47" s="67">
        <f>SUM(BQ49:BQ60)</f>
        <v>0</v>
      </c>
      <c r="BR47" s="175" t="str">
        <f>IF(BA49="N",0,IF(BP47=0,"",IF(SUM(BQ47/BP47)&gt;1,1,SUM(BQ47/BP47))))</f>
        <v/>
      </c>
    </row>
    <row r="48" spans="1:89" ht="3.75" customHeight="1">
      <c r="A48" s="644"/>
      <c r="B48" s="140"/>
      <c r="C48" s="170"/>
      <c r="D48" s="140"/>
      <c r="E48" s="170"/>
      <c r="F48" s="351"/>
      <c r="G48" s="682"/>
      <c r="H48" s="683"/>
      <c r="I48" s="683"/>
      <c r="J48" s="683"/>
      <c r="K48" s="683"/>
      <c r="L48" s="683"/>
      <c r="M48" s="683"/>
      <c r="N48" s="683"/>
      <c r="O48" s="683"/>
      <c r="P48" s="683"/>
      <c r="Q48" s="683"/>
      <c r="R48" s="683"/>
      <c r="S48" s="683"/>
      <c r="T48" s="683"/>
      <c r="U48" s="683"/>
      <c r="V48" s="683"/>
      <c r="W48" s="683"/>
      <c r="X48" s="683"/>
      <c r="Y48" s="683"/>
      <c r="Z48" s="683"/>
      <c r="AA48" s="683"/>
      <c r="AB48" s="683"/>
      <c r="AC48" s="683"/>
      <c r="AD48" s="683"/>
      <c r="AE48" s="683"/>
      <c r="AF48" s="683"/>
      <c r="AG48" s="683"/>
      <c r="AH48" s="683"/>
      <c r="AI48" s="683"/>
      <c r="AJ48" s="683"/>
      <c r="AK48" s="683"/>
      <c r="AL48" s="683"/>
      <c r="AM48" s="683"/>
      <c r="AN48" s="683"/>
      <c r="AO48" s="683"/>
      <c r="AP48" s="32"/>
      <c r="AQ48" s="32"/>
      <c r="AR48" s="32"/>
      <c r="AS48" s="32"/>
      <c r="AT48" s="32"/>
      <c r="AU48" s="32"/>
      <c r="AV48" s="32"/>
      <c r="AW48" s="32"/>
      <c r="AX48" s="32"/>
      <c r="AY48" s="32"/>
      <c r="AZ48" s="42"/>
      <c r="BA48" s="42"/>
      <c r="BB48" s="42"/>
      <c r="BC48" s="42"/>
      <c r="BD48" s="139"/>
      <c r="BE48" s="188"/>
      <c r="BJ48" s="87"/>
      <c r="BK48" s="79"/>
      <c r="BL48" s="79"/>
      <c r="BP48" s="80"/>
      <c r="BQ48" s="80"/>
      <c r="BR48" s="81"/>
    </row>
    <row r="49" spans="1:89">
      <c r="A49" s="644"/>
      <c r="B49" s="140"/>
      <c r="C49" s="170"/>
      <c r="D49" s="140"/>
      <c r="E49" s="170"/>
      <c r="F49" s="351"/>
      <c r="G49" s="684" t="str">
        <f>CONCATENATE(E47,".1")</f>
        <v>7.2.1</v>
      </c>
      <c r="H49" s="685"/>
      <c r="I49" s="686" t="s">
        <v>539</v>
      </c>
      <c r="J49" s="686"/>
      <c r="K49" s="686"/>
      <c r="L49" s="687"/>
      <c r="M49" s="687"/>
      <c r="N49" s="687"/>
      <c r="O49" s="687"/>
      <c r="P49" s="687"/>
      <c r="Q49" s="687"/>
      <c r="R49" s="687"/>
      <c r="S49" s="687"/>
      <c r="T49" s="687"/>
      <c r="U49" s="687"/>
      <c r="V49" s="687"/>
      <c r="W49" s="687"/>
      <c r="X49" s="687"/>
      <c r="Y49" s="687"/>
      <c r="Z49" s="687"/>
      <c r="AA49" s="687"/>
      <c r="AB49" s="687"/>
      <c r="AC49" s="687"/>
      <c r="AD49" s="687"/>
      <c r="AE49" s="687"/>
      <c r="AF49" s="687"/>
      <c r="AG49" s="687"/>
      <c r="AH49" s="687"/>
      <c r="AI49" s="687"/>
      <c r="AJ49" s="687"/>
      <c r="AK49" s="687"/>
      <c r="AL49" s="687"/>
      <c r="AM49" s="687"/>
      <c r="AN49" s="687"/>
      <c r="AO49" s="687"/>
      <c r="AP49" s="145"/>
      <c r="AQ49" s="145"/>
      <c r="AR49" s="145"/>
      <c r="AS49" s="145"/>
      <c r="AT49" s="145"/>
      <c r="AU49" s="145"/>
      <c r="AV49" s="145"/>
      <c r="AW49" s="166" t="s">
        <v>13</v>
      </c>
      <c r="AX49" s="145"/>
      <c r="AY49" s="146"/>
      <c r="AZ49" s="141"/>
      <c r="BA49" s="959"/>
      <c r="BB49" s="960"/>
      <c r="BC49" s="961"/>
      <c r="BD49" s="141"/>
      <c r="BE49" s="188"/>
      <c r="BJ49" s="66" t="s">
        <v>89</v>
      </c>
      <c r="BK49" s="78" t="s">
        <v>17</v>
      </c>
      <c r="BL49" s="78" t="s">
        <v>17</v>
      </c>
      <c r="BM49" s="78" t="s">
        <v>17</v>
      </c>
      <c r="BN49" s="78" t="s">
        <v>17</v>
      </c>
      <c r="BO49" s="78" t="s">
        <v>17</v>
      </c>
      <c r="BP49" s="135" t="str">
        <f>IF(OR(BA49="x",BA49=""),"",IF(AND($BO$28=1,BK49&lt;&gt;""),1,IF(AND($BO$28=2,BL49&lt;&gt;""),1,IF(AND($BO$28=3,BM49&lt;&gt;""),1,IF(AND($BO$28=4,BN49&lt;&gt;""),1,IF(AND($BO$28=5,BO49&lt;&gt;""),1,0))))))</f>
        <v/>
      </c>
      <c r="BQ49" s="67">
        <f>IF(BR49=0,0,IF(OR(BA49="x",BA49=""),0,IF(BA49="Y",2,0)))</f>
        <v>0</v>
      </c>
      <c r="BR49" s="137">
        <f>IF(BA49="N",0,SUM(BK50:BO50))</f>
        <v>1</v>
      </c>
    </row>
    <row r="50" spans="1:89" ht="3.75" customHeight="1">
      <c r="A50" s="644"/>
      <c r="B50" s="140"/>
      <c r="C50" s="170"/>
      <c r="D50" s="140"/>
      <c r="E50" s="170"/>
      <c r="F50" s="351"/>
      <c r="G50" s="690"/>
      <c r="H50" s="691"/>
      <c r="I50" s="692"/>
      <c r="J50" s="692"/>
      <c r="K50" s="692"/>
      <c r="L50" s="693"/>
      <c r="M50" s="693"/>
      <c r="N50" s="693"/>
      <c r="O50" s="693"/>
      <c r="P50" s="693"/>
      <c r="Q50" s="693"/>
      <c r="R50" s="693"/>
      <c r="S50" s="693"/>
      <c r="T50" s="693"/>
      <c r="U50" s="693"/>
      <c r="V50" s="693"/>
      <c r="W50" s="693"/>
      <c r="X50" s="693"/>
      <c r="Y50" s="693"/>
      <c r="Z50" s="693"/>
      <c r="AA50" s="693"/>
      <c r="AB50" s="693"/>
      <c r="AC50" s="693"/>
      <c r="AD50" s="693"/>
      <c r="AE50" s="693"/>
      <c r="AF50" s="693"/>
      <c r="AG50" s="693"/>
      <c r="AH50" s="693"/>
      <c r="AI50" s="693"/>
      <c r="AJ50" s="693"/>
      <c r="AK50" s="693"/>
      <c r="AL50" s="693"/>
      <c r="AM50" s="693"/>
      <c r="AN50" s="693"/>
      <c r="AO50" s="693"/>
      <c r="AP50" s="148"/>
      <c r="AQ50" s="148"/>
      <c r="AR50" s="148"/>
      <c r="AS50" s="148"/>
      <c r="AT50" s="148"/>
      <c r="AU50" s="148"/>
      <c r="AV50" s="148"/>
      <c r="AW50" s="148"/>
      <c r="AX50" s="148"/>
      <c r="AY50" s="149"/>
      <c r="AZ50" s="141"/>
      <c r="BA50" s="140"/>
      <c r="BB50" s="140"/>
      <c r="BC50" s="140"/>
      <c r="BD50" s="141"/>
      <c r="BE50" s="188"/>
      <c r="BJ50" s="136"/>
      <c r="BK50" s="137">
        <f>IF(AND($BO$28=1,BK49&lt;&gt;""),1,0)</f>
        <v>1</v>
      </c>
      <c r="BL50" s="137">
        <f>IF(AND($BO$28=2,BL49&lt;&gt;""),1,0)</f>
        <v>0</v>
      </c>
      <c r="BM50" s="137">
        <f>IF(AND($BO$28=3,BM49&lt;&gt;""),1,0)</f>
        <v>0</v>
      </c>
      <c r="BN50" s="137">
        <f>IF(AND($BO$28=4,BN49&lt;&gt;""),1,0)</f>
        <v>0</v>
      </c>
      <c r="BO50" s="137">
        <f>IF(AND($BO$28=5,BO49&lt;&gt;""),1,0)</f>
        <v>0</v>
      </c>
      <c r="BP50" s="80"/>
      <c r="BQ50" s="80"/>
      <c r="BR50" s="86"/>
    </row>
    <row r="51" spans="1:89">
      <c r="A51" s="644"/>
      <c r="B51" s="140"/>
      <c r="C51" s="170"/>
      <c r="D51" s="140"/>
      <c r="E51" s="170"/>
      <c r="F51" s="351"/>
      <c r="G51" s="684" t="str">
        <f>CONCATENATE(E47,".2")</f>
        <v>7.2.2</v>
      </c>
      <c r="H51" s="685"/>
      <c r="I51" s="686" t="s">
        <v>538</v>
      </c>
      <c r="J51" s="686"/>
      <c r="K51" s="686"/>
      <c r="L51" s="687"/>
      <c r="M51" s="687"/>
      <c r="N51" s="687"/>
      <c r="O51" s="687"/>
      <c r="P51" s="687"/>
      <c r="Q51" s="687"/>
      <c r="R51" s="687"/>
      <c r="S51" s="687"/>
      <c r="T51" s="687"/>
      <c r="U51" s="687"/>
      <c r="V51" s="687"/>
      <c r="W51" s="687"/>
      <c r="X51" s="687"/>
      <c r="Y51" s="687"/>
      <c r="Z51" s="687"/>
      <c r="AA51" s="687"/>
      <c r="AB51" s="687"/>
      <c r="AC51" s="687"/>
      <c r="AD51" s="687"/>
      <c r="AE51" s="687"/>
      <c r="AF51" s="687"/>
      <c r="AG51" s="687"/>
      <c r="AH51" s="687"/>
      <c r="AI51" s="687"/>
      <c r="AJ51" s="687"/>
      <c r="AK51" s="687"/>
      <c r="AL51" s="687"/>
      <c r="AM51" s="687"/>
      <c r="AN51" s="687"/>
      <c r="AO51" s="687"/>
      <c r="AP51" s="145"/>
      <c r="AQ51" s="145"/>
      <c r="AR51" s="145"/>
      <c r="AS51" s="145"/>
      <c r="AT51" s="145"/>
      <c r="AU51" s="145"/>
      <c r="AV51" s="145"/>
      <c r="AW51" s="145"/>
      <c r="AX51" s="145"/>
      <c r="AY51" s="146"/>
      <c r="AZ51" s="141"/>
      <c r="BA51" s="959"/>
      <c r="BB51" s="960"/>
      <c r="BC51" s="961"/>
      <c r="BD51" s="141"/>
      <c r="BE51" s="188"/>
      <c r="BJ51" s="624"/>
      <c r="BK51" s="617"/>
      <c r="BL51" s="617"/>
      <c r="BM51" s="617"/>
      <c r="BN51" s="617"/>
      <c r="BO51" s="617"/>
      <c r="BP51" s="135" t="str">
        <f>IF(OR(BA51="x",BA51=""),"",IF(AND($BO$28=1,BK51&lt;&gt;""),1,IF(AND($BO$28=2,BL51&lt;&gt;""),1,IF(AND($BO$28=3,BM51&lt;&gt;""),1,IF(AND($BO$28=4,BN51&lt;&gt;""),1,IF(AND($BO$28=5,BO51&lt;&gt;""),1,0))))))</f>
        <v/>
      </c>
      <c r="BQ51" s="67">
        <f>IF(BR49=0,0,IF(OR(BA51="x",BA51=""),0,BA51))</f>
        <v>0</v>
      </c>
      <c r="BR51" s="626"/>
    </row>
    <row r="52" spans="1:89" s="527" customFormat="1">
      <c r="A52" s="644"/>
      <c r="B52" s="106"/>
      <c r="C52" s="635"/>
      <c r="D52" s="106"/>
      <c r="E52" s="635"/>
      <c r="F52" s="634"/>
      <c r="G52" s="697"/>
      <c r="H52" s="698"/>
      <c r="I52" s="699" t="s">
        <v>5</v>
      </c>
      <c r="J52" s="700"/>
      <c r="K52" s="692" t="s">
        <v>537</v>
      </c>
      <c r="L52" s="701"/>
      <c r="M52" s="701"/>
      <c r="N52" s="701"/>
      <c r="O52" s="701"/>
      <c r="P52" s="701"/>
      <c r="Q52" s="701"/>
      <c r="R52" s="701"/>
      <c r="S52" s="701"/>
      <c r="T52" s="701"/>
      <c r="U52" s="701"/>
      <c r="V52" s="701"/>
      <c r="W52" s="701"/>
      <c r="X52" s="701"/>
      <c r="Y52" s="701"/>
      <c r="Z52" s="701"/>
      <c r="AA52" s="701"/>
      <c r="AB52" s="701"/>
      <c r="AC52" s="701"/>
      <c r="AD52" s="701"/>
      <c r="AE52" s="701"/>
      <c r="AF52" s="701"/>
      <c r="AG52" s="701"/>
      <c r="AH52" s="701"/>
      <c r="AI52" s="701"/>
      <c r="AJ52" s="701"/>
      <c r="AK52" s="701"/>
      <c r="AL52" s="701"/>
      <c r="AM52" s="701"/>
      <c r="AN52" s="701"/>
      <c r="AO52" s="701"/>
      <c r="AP52" s="524"/>
      <c r="AQ52" s="524"/>
      <c r="AR52" s="524"/>
      <c r="AS52" s="524"/>
      <c r="AT52" s="106"/>
      <c r="AU52" s="106"/>
      <c r="AV52" s="106"/>
      <c r="AW52" s="106"/>
      <c r="AX52" s="106"/>
      <c r="AY52" s="631"/>
      <c r="AZ52" s="630"/>
      <c r="BA52" s="106"/>
      <c r="BB52" s="106"/>
      <c r="BC52" s="106"/>
      <c r="BD52" s="630"/>
      <c r="BE52" s="528"/>
      <c r="BF52" s="624"/>
      <c r="BG52" s="618"/>
      <c r="BH52" s="618"/>
      <c r="BI52" s="618"/>
      <c r="BJ52" s="624"/>
      <c r="BK52" s="617"/>
      <c r="BL52" s="617"/>
      <c r="BM52" s="617"/>
      <c r="BN52" s="617"/>
      <c r="BO52" s="617"/>
      <c r="BP52" s="636"/>
      <c r="BQ52" s="636"/>
      <c r="BR52" s="626"/>
      <c r="BS52" s="618"/>
      <c r="BT52" s="618"/>
      <c r="BU52" s="618"/>
      <c r="BV52" s="618"/>
      <c r="BW52" s="618"/>
      <c r="BX52" s="618"/>
      <c r="BY52" s="618"/>
      <c r="BZ52" s="618"/>
      <c r="CA52" s="618"/>
      <c r="CB52" s="618"/>
      <c r="CC52" s="618"/>
      <c r="CD52" s="618"/>
      <c r="CE52" s="618"/>
      <c r="CF52" s="618"/>
      <c r="CG52" s="618"/>
      <c r="CH52" s="618"/>
      <c r="CI52" s="618"/>
      <c r="CJ52" s="618"/>
      <c r="CK52" s="618"/>
    </row>
    <row r="53" spans="1:89" s="527" customFormat="1">
      <c r="A53" s="644"/>
      <c r="B53" s="106"/>
      <c r="C53" s="635"/>
      <c r="D53" s="106"/>
      <c r="E53" s="635"/>
      <c r="F53" s="634"/>
      <c r="G53" s="697"/>
      <c r="H53" s="698"/>
      <c r="I53" s="699" t="s">
        <v>6</v>
      </c>
      <c r="J53" s="700"/>
      <c r="K53" s="692" t="s">
        <v>536</v>
      </c>
      <c r="L53" s="701"/>
      <c r="M53" s="701"/>
      <c r="N53" s="701"/>
      <c r="O53" s="701"/>
      <c r="P53" s="701"/>
      <c r="Q53" s="701"/>
      <c r="R53" s="701"/>
      <c r="S53" s="701"/>
      <c r="T53" s="701"/>
      <c r="U53" s="701"/>
      <c r="V53" s="701"/>
      <c r="W53" s="701"/>
      <c r="X53" s="701"/>
      <c r="Y53" s="701"/>
      <c r="Z53" s="701"/>
      <c r="AA53" s="701"/>
      <c r="AB53" s="701"/>
      <c r="AC53" s="701"/>
      <c r="AD53" s="701"/>
      <c r="AE53" s="701"/>
      <c r="AF53" s="701"/>
      <c r="AG53" s="701"/>
      <c r="AH53" s="701"/>
      <c r="AI53" s="701"/>
      <c r="AJ53" s="701"/>
      <c r="AK53" s="701"/>
      <c r="AL53" s="701"/>
      <c r="AM53" s="701"/>
      <c r="AN53" s="701"/>
      <c r="AO53" s="701"/>
      <c r="AP53" s="524"/>
      <c r="AQ53" s="524"/>
      <c r="AR53" s="524"/>
      <c r="AS53" s="524"/>
      <c r="AT53" s="106"/>
      <c r="AU53" s="106"/>
      <c r="AV53" s="106"/>
      <c r="AW53" s="106"/>
      <c r="AX53" s="106"/>
      <c r="AY53" s="631"/>
      <c r="AZ53" s="630"/>
      <c r="BA53" s="106"/>
      <c r="BB53" s="106"/>
      <c r="BC53" s="106"/>
      <c r="BD53" s="630"/>
      <c r="BE53" s="528"/>
      <c r="BF53" s="624"/>
      <c r="BG53" s="618"/>
      <c r="BH53" s="618"/>
      <c r="BI53" s="618"/>
      <c r="BJ53" s="624"/>
      <c r="BK53" s="617"/>
      <c r="BL53" s="617"/>
      <c r="BM53" s="617"/>
      <c r="BN53" s="617"/>
      <c r="BO53" s="617"/>
      <c r="BP53" s="619"/>
      <c r="BQ53" s="619"/>
      <c r="BR53" s="626"/>
      <c r="BS53" s="618"/>
      <c r="BT53" s="618"/>
      <c r="BU53" s="618"/>
      <c r="BV53" s="618"/>
      <c r="BW53" s="618"/>
      <c r="BX53" s="618"/>
      <c r="BY53" s="618"/>
      <c r="BZ53" s="618"/>
      <c r="CA53" s="618"/>
      <c r="CB53" s="618"/>
      <c r="CC53" s="618"/>
      <c r="CD53" s="618"/>
      <c r="CE53" s="618"/>
      <c r="CF53" s="618"/>
      <c r="CG53" s="618"/>
      <c r="CH53" s="618"/>
      <c r="CI53" s="618"/>
      <c r="CJ53" s="618"/>
      <c r="CK53" s="618"/>
    </row>
    <row r="54" spans="1:89" s="527" customFormat="1">
      <c r="A54" s="645"/>
      <c r="B54" s="106"/>
      <c r="C54" s="635"/>
      <c r="D54" s="106"/>
      <c r="E54" s="635"/>
      <c r="F54" s="634"/>
      <c r="G54" s="697"/>
      <c r="H54" s="698"/>
      <c r="I54" s="699" t="s">
        <v>7</v>
      </c>
      <c r="J54" s="700"/>
      <c r="K54" s="692" t="s">
        <v>535</v>
      </c>
      <c r="L54" s="701"/>
      <c r="M54" s="701"/>
      <c r="N54" s="701"/>
      <c r="O54" s="701"/>
      <c r="P54" s="701"/>
      <c r="Q54" s="701"/>
      <c r="R54" s="701"/>
      <c r="S54" s="701"/>
      <c r="T54" s="701"/>
      <c r="U54" s="701"/>
      <c r="V54" s="701"/>
      <c r="W54" s="701"/>
      <c r="X54" s="701"/>
      <c r="Y54" s="701"/>
      <c r="Z54" s="701"/>
      <c r="AA54" s="701"/>
      <c r="AB54" s="701"/>
      <c r="AC54" s="701"/>
      <c r="AD54" s="701"/>
      <c r="AE54" s="701"/>
      <c r="AF54" s="701"/>
      <c r="AG54" s="701"/>
      <c r="AH54" s="701"/>
      <c r="AI54" s="701"/>
      <c r="AJ54" s="701"/>
      <c r="AK54" s="701"/>
      <c r="AL54" s="701"/>
      <c r="AM54" s="701"/>
      <c r="AN54" s="701"/>
      <c r="AO54" s="701"/>
      <c r="AP54" s="524"/>
      <c r="AQ54" s="524"/>
      <c r="AR54" s="524"/>
      <c r="AS54" s="524"/>
      <c r="AT54" s="106"/>
      <c r="AU54" s="106"/>
      <c r="AV54" s="106"/>
      <c r="AW54" s="106"/>
      <c r="AX54" s="106"/>
      <c r="AY54" s="631"/>
      <c r="AZ54" s="630"/>
      <c r="BA54" s="106"/>
      <c r="BB54" s="106"/>
      <c r="BC54" s="106"/>
      <c r="BD54" s="630"/>
      <c r="BE54" s="528"/>
      <c r="BF54" s="624"/>
      <c r="BG54" s="618"/>
      <c r="BH54" s="618"/>
      <c r="BI54" s="618"/>
      <c r="BJ54" s="624"/>
      <c r="BK54" s="617"/>
      <c r="BL54" s="617"/>
      <c r="BM54" s="617"/>
      <c r="BN54" s="617"/>
      <c r="BO54" s="617"/>
      <c r="BP54" s="619"/>
      <c r="BQ54" s="619"/>
      <c r="BR54" s="626"/>
      <c r="BS54" s="618"/>
      <c r="BT54" s="618"/>
      <c r="BU54" s="618"/>
      <c r="BV54" s="618"/>
      <c r="BW54" s="618"/>
      <c r="BX54" s="618"/>
      <c r="BY54" s="618"/>
      <c r="BZ54" s="618"/>
      <c r="CA54" s="618"/>
      <c r="CB54" s="618"/>
      <c r="CC54" s="618"/>
      <c r="CD54" s="618"/>
      <c r="CE54" s="618"/>
      <c r="CF54" s="618"/>
      <c r="CG54" s="618"/>
      <c r="CH54" s="618"/>
      <c r="CI54" s="618"/>
      <c r="CJ54" s="618"/>
      <c r="CK54" s="618"/>
    </row>
    <row r="55" spans="1:89" s="527" customFormat="1">
      <c r="A55" s="644"/>
      <c r="B55" s="106"/>
      <c r="C55" s="635"/>
      <c r="D55" s="106"/>
      <c r="E55" s="635"/>
      <c r="F55" s="634"/>
      <c r="G55" s="697"/>
      <c r="H55" s="698"/>
      <c r="I55" s="699" t="s">
        <v>8</v>
      </c>
      <c r="J55" s="700"/>
      <c r="K55" s="692" t="s">
        <v>560</v>
      </c>
      <c r="L55" s="701"/>
      <c r="M55" s="701"/>
      <c r="N55" s="701"/>
      <c r="O55" s="701"/>
      <c r="P55" s="701"/>
      <c r="Q55" s="701"/>
      <c r="R55" s="701"/>
      <c r="S55" s="701"/>
      <c r="T55" s="701"/>
      <c r="U55" s="701"/>
      <c r="V55" s="701"/>
      <c r="W55" s="701"/>
      <c r="X55" s="701"/>
      <c r="Y55" s="701"/>
      <c r="Z55" s="701"/>
      <c r="AA55" s="701"/>
      <c r="AB55" s="701"/>
      <c r="AC55" s="701"/>
      <c r="AD55" s="701"/>
      <c r="AE55" s="701"/>
      <c r="AF55" s="701"/>
      <c r="AG55" s="701"/>
      <c r="AH55" s="701"/>
      <c r="AI55" s="701"/>
      <c r="AJ55" s="701"/>
      <c r="AK55" s="701"/>
      <c r="AL55" s="701"/>
      <c r="AM55" s="701"/>
      <c r="AN55" s="701"/>
      <c r="AO55" s="701"/>
      <c r="AP55" s="524"/>
      <c r="AQ55" s="524"/>
      <c r="AR55" s="524"/>
      <c r="AS55" s="524"/>
      <c r="AT55" s="106"/>
      <c r="AU55" s="106"/>
      <c r="AV55" s="106"/>
      <c r="AW55" s="106"/>
      <c r="AX55" s="106"/>
      <c r="AY55" s="631"/>
      <c r="AZ55" s="630"/>
      <c r="BA55" s="106"/>
      <c r="BB55" s="106"/>
      <c r="BC55" s="106"/>
      <c r="BD55" s="630"/>
      <c r="BE55" s="528"/>
      <c r="BF55" s="624"/>
      <c r="BG55" s="618"/>
      <c r="BH55" s="618"/>
      <c r="BI55" s="618"/>
      <c r="BJ55" s="624"/>
      <c r="BK55" s="617"/>
      <c r="BL55" s="617"/>
      <c r="BM55" s="617"/>
      <c r="BN55" s="617"/>
      <c r="BO55" s="617"/>
      <c r="BP55" s="619"/>
      <c r="BQ55" s="619"/>
      <c r="BR55" s="626"/>
      <c r="BS55" s="618"/>
      <c r="BT55" s="618"/>
      <c r="BU55" s="618"/>
      <c r="BV55" s="618"/>
      <c r="BW55" s="618"/>
      <c r="BX55" s="618"/>
      <c r="BY55" s="618"/>
      <c r="BZ55" s="618"/>
      <c r="CA55" s="618"/>
      <c r="CB55" s="618"/>
      <c r="CC55" s="618"/>
      <c r="CD55" s="618"/>
      <c r="CE55" s="618"/>
      <c r="CF55" s="618"/>
      <c r="CG55" s="618"/>
      <c r="CH55" s="618"/>
      <c r="CI55" s="618"/>
      <c r="CJ55" s="618"/>
      <c r="CK55" s="618"/>
    </row>
    <row r="56" spans="1:89" s="527" customFormat="1">
      <c r="A56" s="643"/>
      <c r="B56" s="106"/>
      <c r="C56" s="635"/>
      <c r="D56" s="106"/>
      <c r="E56" s="635"/>
      <c r="F56" s="634"/>
      <c r="G56" s="697"/>
      <c r="H56" s="698"/>
      <c r="I56" s="699" t="s">
        <v>9</v>
      </c>
      <c r="J56" s="700"/>
      <c r="K56" s="692" t="s">
        <v>559</v>
      </c>
      <c r="L56" s="701"/>
      <c r="M56" s="701"/>
      <c r="N56" s="701"/>
      <c r="O56" s="701"/>
      <c r="P56" s="701"/>
      <c r="Q56" s="701"/>
      <c r="R56" s="701"/>
      <c r="S56" s="701"/>
      <c r="T56" s="701"/>
      <c r="U56" s="701"/>
      <c r="V56" s="701"/>
      <c r="W56" s="701"/>
      <c r="X56" s="701"/>
      <c r="Y56" s="701"/>
      <c r="Z56" s="701"/>
      <c r="AA56" s="701"/>
      <c r="AB56" s="701"/>
      <c r="AC56" s="701"/>
      <c r="AD56" s="701"/>
      <c r="AE56" s="701"/>
      <c r="AF56" s="701"/>
      <c r="AG56" s="701"/>
      <c r="AH56" s="701"/>
      <c r="AI56" s="701"/>
      <c r="AJ56" s="701"/>
      <c r="AK56" s="701"/>
      <c r="AL56" s="701"/>
      <c r="AM56" s="701"/>
      <c r="AN56" s="701"/>
      <c r="AO56" s="701"/>
      <c r="AP56" s="524"/>
      <c r="AQ56" s="524"/>
      <c r="AR56" s="524"/>
      <c r="AS56" s="524"/>
      <c r="AT56" s="106"/>
      <c r="AU56" s="106"/>
      <c r="AV56" s="106"/>
      <c r="AW56" s="106"/>
      <c r="AX56" s="106"/>
      <c r="AY56" s="631"/>
      <c r="AZ56" s="630"/>
      <c r="BA56" s="106"/>
      <c r="BB56" s="106"/>
      <c r="BC56" s="106"/>
      <c r="BD56" s="630"/>
      <c r="BE56" s="528"/>
      <c r="BF56" s="624"/>
      <c r="BG56" s="618"/>
      <c r="BH56" s="618"/>
      <c r="BI56" s="618"/>
      <c r="BJ56" s="624"/>
      <c r="BK56" s="617"/>
      <c r="BL56" s="617"/>
      <c r="BM56" s="617"/>
      <c r="BN56" s="617"/>
      <c r="BO56" s="617"/>
      <c r="BP56" s="619"/>
      <c r="BQ56" s="619"/>
      <c r="BR56" s="626"/>
      <c r="BS56" s="618"/>
      <c r="BT56" s="618"/>
      <c r="BU56" s="618"/>
      <c r="BV56" s="618"/>
      <c r="BW56" s="618"/>
      <c r="BX56" s="618"/>
      <c r="BY56" s="618"/>
      <c r="BZ56" s="618"/>
      <c r="CA56" s="618"/>
      <c r="CB56" s="618"/>
      <c r="CC56" s="618"/>
      <c r="CD56" s="618"/>
      <c r="CE56" s="618"/>
      <c r="CF56" s="618"/>
      <c r="CG56" s="618"/>
      <c r="CH56" s="618"/>
      <c r="CI56" s="618"/>
      <c r="CJ56" s="618"/>
      <c r="CK56" s="618"/>
    </row>
    <row r="57" spans="1:89" ht="3.75" customHeight="1">
      <c r="A57" s="642"/>
      <c r="B57" s="140"/>
      <c r="C57" s="170"/>
      <c r="D57" s="140"/>
      <c r="E57" s="170"/>
      <c r="F57" s="351"/>
      <c r="G57" s="690"/>
      <c r="H57" s="691"/>
      <c r="I57" s="693"/>
      <c r="J57" s="693"/>
      <c r="K57" s="693"/>
      <c r="L57" s="693"/>
      <c r="M57" s="693"/>
      <c r="N57" s="693"/>
      <c r="O57" s="693"/>
      <c r="P57" s="693"/>
      <c r="Q57" s="693"/>
      <c r="R57" s="693"/>
      <c r="S57" s="693"/>
      <c r="T57" s="693"/>
      <c r="U57" s="693"/>
      <c r="V57" s="693"/>
      <c r="W57" s="693"/>
      <c r="X57" s="693"/>
      <c r="Y57" s="693"/>
      <c r="Z57" s="693"/>
      <c r="AA57" s="693"/>
      <c r="AB57" s="693"/>
      <c r="AC57" s="693"/>
      <c r="AD57" s="693"/>
      <c r="AE57" s="693"/>
      <c r="AF57" s="693"/>
      <c r="AG57" s="693"/>
      <c r="AH57" s="693"/>
      <c r="AI57" s="693"/>
      <c r="AJ57" s="693"/>
      <c r="AK57" s="693"/>
      <c r="AL57" s="693"/>
      <c r="AM57" s="693"/>
      <c r="AN57" s="693"/>
      <c r="AO57" s="693"/>
      <c r="AP57" s="148"/>
      <c r="AQ57" s="148"/>
      <c r="AR57" s="148"/>
      <c r="AS57" s="148"/>
      <c r="AT57" s="148"/>
      <c r="AU57" s="148"/>
      <c r="AV57" s="148"/>
      <c r="AW57" s="148"/>
      <c r="AX57" s="148"/>
      <c r="AY57" s="149"/>
      <c r="AZ57" s="141"/>
      <c r="BA57" s="140"/>
      <c r="BB57" s="140"/>
      <c r="BC57" s="140"/>
      <c r="BD57" s="141"/>
      <c r="BE57" s="188"/>
      <c r="BJ57" s="64"/>
      <c r="BK57" s="60"/>
      <c r="BL57" s="60"/>
      <c r="BP57" s="142"/>
      <c r="BQ57" s="142"/>
      <c r="BR57" s="86"/>
    </row>
    <row r="58" spans="1:89">
      <c r="A58" s="641"/>
      <c r="B58" s="140"/>
      <c r="C58" s="170"/>
      <c r="D58" s="140"/>
      <c r="E58" s="170"/>
      <c r="F58" s="351"/>
      <c r="G58" s="684" t="str">
        <f>CONCATENATE(E47,".3")</f>
        <v>7.2.3</v>
      </c>
      <c r="H58" s="685"/>
      <c r="I58" s="686" t="s">
        <v>558</v>
      </c>
      <c r="J58" s="687"/>
      <c r="K58" s="687"/>
      <c r="L58" s="687"/>
      <c r="M58" s="687"/>
      <c r="N58" s="687"/>
      <c r="O58" s="687"/>
      <c r="P58" s="687"/>
      <c r="Q58" s="687"/>
      <c r="R58" s="687"/>
      <c r="S58" s="687"/>
      <c r="T58" s="687"/>
      <c r="U58" s="687"/>
      <c r="V58" s="687"/>
      <c r="W58" s="687"/>
      <c r="X58" s="687"/>
      <c r="Y58" s="687"/>
      <c r="Z58" s="687"/>
      <c r="AA58" s="687"/>
      <c r="AB58" s="687"/>
      <c r="AC58" s="687"/>
      <c r="AD58" s="687"/>
      <c r="AE58" s="687"/>
      <c r="AF58" s="687"/>
      <c r="AG58" s="687"/>
      <c r="AH58" s="687"/>
      <c r="AI58" s="687"/>
      <c r="AJ58" s="687"/>
      <c r="AK58" s="687"/>
      <c r="AL58" s="687"/>
      <c r="AM58" s="687"/>
      <c r="AN58" s="687"/>
      <c r="AO58" s="687"/>
      <c r="AP58" s="145"/>
      <c r="AQ58" s="145"/>
      <c r="AR58" s="145"/>
      <c r="AS58" s="145"/>
      <c r="AT58" s="145"/>
      <c r="AU58" s="145"/>
      <c r="AV58" s="145"/>
      <c r="AW58" s="145"/>
      <c r="AX58" s="145"/>
      <c r="AY58" s="146"/>
      <c r="AZ58" s="141"/>
      <c r="BA58" s="959"/>
      <c r="BB58" s="960"/>
      <c r="BC58" s="961"/>
      <c r="BD58" s="141"/>
      <c r="BE58" s="188"/>
      <c r="BJ58" s="624"/>
      <c r="BK58" s="617"/>
      <c r="BL58" s="617"/>
      <c r="BM58" s="617"/>
      <c r="BN58" s="617"/>
      <c r="BO58" s="617"/>
      <c r="BP58" s="135" t="str">
        <f>IF(OR(BA58="x",BA58=""),"",IF(AND($BO$28=1,BK58&lt;&gt;""),1,IF(AND($BO$28=2,BL58&lt;&gt;""),1,IF(AND($BO$28=3,BM58&lt;&gt;""),1,IF(AND($BO$28=4,BN58&lt;&gt;""),1,IF(AND($BO$28=5,BO58&lt;&gt;""),1,0))))))</f>
        <v/>
      </c>
      <c r="BQ58" s="67">
        <f>IF(BR49=0,0,IF(OR(BA58="x",BA58=""),0,BA58))</f>
        <v>0</v>
      </c>
      <c r="BR58" s="626"/>
    </row>
    <row r="59" spans="1:89" ht="3.75" customHeight="1">
      <c r="A59" s="640"/>
      <c r="B59" s="140"/>
      <c r="C59" s="170"/>
      <c r="D59" s="140"/>
      <c r="E59" s="170"/>
      <c r="F59" s="351"/>
      <c r="G59" s="690"/>
      <c r="H59" s="691"/>
      <c r="I59" s="693"/>
      <c r="J59" s="693"/>
      <c r="K59" s="693"/>
      <c r="L59" s="693"/>
      <c r="M59" s="693"/>
      <c r="N59" s="693"/>
      <c r="O59" s="693"/>
      <c r="P59" s="693"/>
      <c r="Q59" s="693"/>
      <c r="R59" s="693"/>
      <c r="S59" s="693"/>
      <c r="T59" s="693"/>
      <c r="U59" s="693"/>
      <c r="V59" s="693"/>
      <c r="W59" s="693"/>
      <c r="X59" s="693"/>
      <c r="Y59" s="693"/>
      <c r="Z59" s="693"/>
      <c r="AA59" s="693"/>
      <c r="AB59" s="693"/>
      <c r="AC59" s="693"/>
      <c r="AD59" s="693"/>
      <c r="AE59" s="693"/>
      <c r="AF59" s="693"/>
      <c r="AG59" s="693"/>
      <c r="AH59" s="693"/>
      <c r="AI59" s="693"/>
      <c r="AJ59" s="693"/>
      <c r="AK59" s="693"/>
      <c r="AL59" s="693"/>
      <c r="AM59" s="693"/>
      <c r="AN59" s="693"/>
      <c r="AO59" s="693"/>
      <c r="AP59" s="148"/>
      <c r="AQ59" s="148"/>
      <c r="AR59" s="148"/>
      <c r="AS59" s="148"/>
      <c r="AT59" s="148"/>
      <c r="AU59" s="148"/>
      <c r="AV59" s="148"/>
      <c r="AW59" s="148"/>
      <c r="AX59" s="148"/>
      <c r="AY59" s="149"/>
      <c r="AZ59" s="141"/>
      <c r="BA59" s="140"/>
      <c r="BB59" s="140"/>
      <c r="BC59" s="140"/>
      <c r="BD59" s="141"/>
      <c r="BE59" s="188"/>
      <c r="BJ59" s="624"/>
      <c r="BK59" s="617"/>
      <c r="BL59" s="617"/>
      <c r="BM59" s="617"/>
      <c r="BN59" s="617"/>
      <c r="BO59" s="617"/>
      <c r="BP59" s="80"/>
      <c r="BQ59" s="80"/>
      <c r="BR59" s="86"/>
    </row>
    <row r="60" spans="1:89">
      <c r="A60" s="639"/>
      <c r="B60" s="140"/>
      <c r="C60" s="170"/>
      <c r="D60" s="140"/>
      <c r="E60" s="170"/>
      <c r="F60" s="351"/>
      <c r="G60" s="684" t="str">
        <f>CONCATENATE(E47,".4")</f>
        <v>7.2.4</v>
      </c>
      <c r="H60" s="685"/>
      <c r="I60" s="686" t="s">
        <v>557</v>
      </c>
      <c r="J60" s="687"/>
      <c r="K60" s="687"/>
      <c r="L60" s="687"/>
      <c r="M60" s="687"/>
      <c r="N60" s="687"/>
      <c r="O60" s="687"/>
      <c r="P60" s="687"/>
      <c r="Q60" s="687"/>
      <c r="R60" s="687"/>
      <c r="S60" s="687"/>
      <c r="T60" s="687"/>
      <c r="U60" s="687"/>
      <c r="V60" s="687"/>
      <c r="W60" s="687"/>
      <c r="X60" s="687"/>
      <c r="Y60" s="687"/>
      <c r="Z60" s="687"/>
      <c r="AA60" s="687"/>
      <c r="AB60" s="687"/>
      <c r="AC60" s="687"/>
      <c r="AD60" s="687"/>
      <c r="AE60" s="687"/>
      <c r="AF60" s="687"/>
      <c r="AG60" s="687"/>
      <c r="AH60" s="687"/>
      <c r="AI60" s="687"/>
      <c r="AJ60" s="687"/>
      <c r="AK60" s="687"/>
      <c r="AL60" s="687"/>
      <c r="AM60" s="687"/>
      <c r="AN60" s="687"/>
      <c r="AO60" s="687"/>
      <c r="AP60" s="145"/>
      <c r="AQ60" s="145"/>
      <c r="AR60" s="145"/>
      <c r="AS60" s="145"/>
      <c r="AT60" s="145"/>
      <c r="AU60" s="145"/>
      <c r="AV60" s="145"/>
      <c r="AW60" s="145"/>
      <c r="AX60" s="145"/>
      <c r="AY60" s="146"/>
      <c r="AZ60" s="141"/>
      <c r="BA60" s="959"/>
      <c r="BB60" s="960"/>
      <c r="BC60" s="961"/>
      <c r="BD60" s="141"/>
      <c r="BE60" s="188"/>
      <c r="BJ60" s="624"/>
      <c r="BK60" s="617"/>
      <c r="BL60" s="617"/>
      <c r="BM60" s="617"/>
      <c r="BN60" s="617"/>
      <c r="BO60" s="617"/>
      <c r="BP60" s="135" t="str">
        <f>IF(OR(BA60="x",BA60=""),"",IF(AND($BO$28=1,BK60&lt;&gt;""),1,IF(AND($BO$28=2,BL60&lt;&gt;""),1,IF(AND($BO$28=3,BM60&lt;&gt;""),1,IF(AND($BO$28=4,BN60&lt;&gt;""),1,IF(AND($BO$28=5,BO60&lt;&gt;""),1,0))))))</f>
        <v/>
      </c>
      <c r="BQ60" s="67">
        <f>IF(BR49=0,0,IF(OR(BA60="x",BA60=""),0,BA60))</f>
        <v>0</v>
      </c>
      <c r="BR60" s="626"/>
    </row>
    <row r="61" spans="1:89" ht="3.75" customHeight="1">
      <c r="B61" s="140"/>
      <c r="C61" s="170"/>
      <c r="D61" s="140"/>
      <c r="E61" s="170"/>
      <c r="F61" s="351"/>
      <c r="G61" s="143"/>
      <c r="H61" s="147"/>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9"/>
      <c r="AZ61" s="141"/>
      <c r="BA61" s="140"/>
      <c r="BB61" s="140"/>
      <c r="BC61" s="140"/>
      <c r="BD61" s="141"/>
      <c r="BE61" s="188"/>
      <c r="BJ61" s="624"/>
      <c r="BK61" s="617"/>
      <c r="BL61" s="617"/>
      <c r="BM61" s="617"/>
      <c r="BN61" s="617"/>
      <c r="BO61" s="617"/>
      <c r="BP61" s="80"/>
      <c r="BQ61" s="80"/>
      <c r="BR61" s="86"/>
    </row>
    <row r="62" spans="1:89">
      <c r="B62" s="140"/>
      <c r="C62" s="170"/>
      <c r="D62" s="140"/>
      <c r="E62" s="170"/>
      <c r="F62" s="351"/>
      <c r="G62" s="138"/>
      <c r="H62" s="139"/>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1"/>
      <c r="BA62" s="140"/>
      <c r="BB62" s="140"/>
      <c r="BC62" s="140"/>
      <c r="BD62" s="141"/>
      <c r="BE62" s="188"/>
      <c r="BJ62" s="64"/>
      <c r="BK62" s="400" t="s">
        <v>231</v>
      </c>
      <c r="BL62" s="401"/>
      <c r="BM62" s="401"/>
      <c r="BN62" s="401"/>
      <c r="BO62" s="402"/>
      <c r="BP62" s="142"/>
      <c r="BQ62" s="142"/>
      <c r="BR62" s="86"/>
    </row>
    <row r="63" spans="1:89">
      <c r="B63" s="140"/>
      <c r="C63" s="170"/>
      <c r="D63" s="140"/>
      <c r="E63" s="354" t="str">
        <f>CONCATENATE($C$29,"3")</f>
        <v>7.3</v>
      </c>
      <c r="F63" s="352"/>
      <c r="G63" s="1023" t="str">
        <f>(F19)</f>
        <v>Business Conduct and Compliance</v>
      </c>
      <c r="H63" s="1024"/>
      <c r="I63" s="1024"/>
      <c r="J63" s="1024"/>
      <c r="K63" s="1024"/>
      <c r="L63" s="1024"/>
      <c r="M63" s="1024"/>
      <c r="N63" s="1024"/>
      <c r="O63" s="1024"/>
      <c r="P63" s="1024"/>
      <c r="Q63" s="1024"/>
      <c r="R63" s="1024"/>
      <c r="S63" s="1024"/>
      <c r="T63" s="1024"/>
      <c r="U63" s="1024"/>
      <c r="V63" s="1024"/>
      <c r="W63" s="1024"/>
      <c r="X63" s="1024"/>
      <c r="Y63" s="1024"/>
      <c r="Z63" s="1024"/>
      <c r="AA63" s="1024"/>
      <c r="AB63" s="1024"/>
      <c r="AC63" s="1024"/>
      <c r="AD63" s="1024"/>
      <c r="AE63" s="1024"/>
      <c r="AF63" s="1024"/>
      <c r="AG63" s="1024"/>
      <c r="AH63" s="1024"/>
      <c r="AI63" s="1024"/>
      <c r="AJ63" s="1024"/>
      <c r="AK63" s="1024"/>
      <c r="AL63" s="1024"/>
      <c r="AM63" s="1024"/>
      <c r="AN63" s="1024"/>
      <c r="AO63" s="1024"/>
      <c r="AP63" s="958"/>
      <c r="AQ63" s="958"/>
      <c r="AR63" s="958"/>
      <c r="AS63" s="958"/>
      <c r="AT63" s="958"/>
      <c r="AU63" s="958"/>
      <c r="AV63" s="958"/>
      <c r="AW63" s="958"/>
      <c r="AX63" s="958"/>
      <c r="AY63" s="958"/>
      <c r="AZ63" s="954" t="str">
        <f>IF(BA65="N",BQ63,IF(BR65=0,"",IF(BA65="Y",SUM(BQ63/BP63),"")))</f>
        <v/>
      </c>
      <c r="BA63" s="954"/>
      <c r="BB63" s="954"/>
      <c r="BC63" s="954"/>
      <c r="BD63" s="955"/>
      <c r="BE63" s="49"/>
      <c r="BJ63" s="62" t="s">
        <v>230</v>
      </c>
      <c r="BK63" s="62">
        <v>1</v>
      </c>
      <c r="BL63" s="174">
        <v>2</v>
      </c>
      <c r="BM63" s="62">
        <v>3</v>
      </c>
      <c r="BN63" s="62">
        <v>4</v>
      </c>
      <c r="BO63" s="62">
        <v>5</v>
      </c>
      <c r="BP63" s="67">
        <f>IF(BA65="N",8,IF(BR65=0,0,IF(BP65="",0,8)))</f>
        <v>0</v>
      </c>
      <c r="BQ63" s="67">
        <f>SUM(BQ65:BQ76)</f>
        <v>0</v>
      </c>
      <c r="BR63" s="175" t="str">
        <f>IF(BA65="N",0,IF(BP63=0,"",IF(SUM(BQ63/BP63)&gt;1,1,SUM(BQ63/BP63))))</f>
        <v/>
      </c>
    </row>
    <row r="64" spans="1:89" ht="3.75" customHeight="1">
      <c r="B64" s="140"/>
      <c r="C64" s="170"/>
      <c r="D64" s="140"/>
      <c r="E64" s="170"/>
      <c r="F64" s="351"/>
      <c r="G64" s="682"/>
      <c r="H64" s="683"/>
      <c r="I64" s="683"/>
      <c r="J64" s="683"/>
      <c r="K64" s="683"/>
      <c r="L64" s="683"/>
      <c r="M64" s="683"/>
      <c r="N64" s="683"/>
      <c r="O64" s="683"/>
      <c r="P64" s="683"/>
      <c r="Q64" s="683"/>
      <c r="R64" s="683"/>
      <c r="S64" s="683"/>
      <c r="T64" s="683"/>
      <c r="U64" s="683"/>
      <c r="V64" s="683"/>
      <c r="W64" s="683"/>
      <c r="X64" s="683"/>
      <c r="Y64" s="683"/>
      <c r="Z64" s="683"/>
      <c r="AA64" s="683"/>
      <c r="AB64" s="683"/>
      <c r="AC64" s="683"/>
      <c r="AD64" s="683"/>
      <c r="AE64" s="683"/>
      <c r="AF64" s="683"/>
      <c r="AG64" s="683"/>
      <c r="AH64" s="683"/>
      <c r="AI64" s="683"/>
      <c r="AJ64" s="683"/>
      <c r="AK64" s="683"/>
      <c r="AL64" s="683"/>
      <c r="AM64" s="683"/>
      <c r="AN64" s="683"/>
      <c r="AO64" s="683"/>
      <c r="AP64" s="32"/>
      <c r="AQ64" s="32"/>
      <c r="AR64" s="32"/>
      <c r="AS64" s="32"/>
      <c r="AT64" s="32"/>
      <c r="AU64" s="32"/>
      <c r="AV64" s="32"/>
      <c r="AW64" s="32"/>
      <c r="AX64" s="32"/>
      <c r="AY64" s="32"/>
      <c r="AZ64" s="42"/>
      <c r="BA64" s="42"/>
      <c r="BB64" s="42"/>
      <c r="BC64" s="42"/>
      <c r="BD64" s="139"/>
      <c r="BE64" s="188"/>
      <c r="BJ64" s="87"/>
      <c r="BK64" s="79"/>
      <c r="BL64" s="79"/>
      <c r="BP64" s="80"/>
      <c r="BQ64" s="80"/>
      <c r="BR64" s="81"/>
    </row>
    <row r="65" spans="1:89">
      <c r="B65" s="140"/>
      <c r="C65" s="170"/>
      <c r="D65" s="140"/>
      <c r="E65" s="170"/>
      <c r="F65" s="351"/>
      <c r="G65" s="684" t="str">
        <f>CONCATENATE(E63,".1")</f>
        <v>7.3.1</v>
      </c>
      <c r="H65" s="685"/>
      <c r="I65" s="706" t="s">
        <v>533</v>
      </c>
      <c r="J65" s="687"/>
      <c r="K65" s="687"/>
      <c r="L65" s="687"/>
      <c r="M65" s="687"/>
      <c r="N65" s="687"/>
      <c r="O65" s="687"/>
      <c r="P65" s="687"/>
      <c r="Q65" s="687"/>
      <c r="R65" s="687"/>
      <c r="S65" s="687"/>
      <c r="T65" s="687"/>
      <c r="U65" s="687"/>
      <c r="V65" s="687"/>
      <c r="W65" s="687"/>
      <c r="X65" s="687"/>
      <c r="Y65" s="687"/>
      <c r="Z65" s="687"/>
      <c r="AA65" s="687"/>
      <c r="AB65" s="687"/>
      <c r="AC65" s="687"/>
      <c r="AD65" s="687"/>
      <c r="AE65" s="687"/>
      <c r="AF65" s="687"/>
      <c r="AG65" s="687"/>
      <c r="AH65" s="687"/>
      <c r="AI65" s="687"/>
      <c r="AJ65" s="687"/>
      <c r="AK65" s="687"/>
      <c r="AL65" s="687"/>
      <c r="AM65" s="687"/>
      <c r="AN65" s="687"/>
      <c r="AO65" s="687"/>
      <c r="AP65" s="145"/>
      <c r="AQ65" s="145"/>
      <c r="AR65" s="145"/>
      <c r="AS65" s="145"/>
      <c r="AT65" s="145"/>
      <c r="AU65" s="145"/>
      <c r="AV65" s="145"/>
      <c r="AW65" s="166" t="s">
        <v>13</v>
      </c>
      <c r="AX65" s="145"/>
      <c r="AY65" s="146"/>
      <c r="AZ65" s="141"/>
      <c r="BA65" s="959"/>
      <c r="BB65" s="960"/>
      <c r="BC65" s="961"/>
      <c r="BD65" s="141"/>
      <c r="BE65" s="188"/>
      <c r="BJ65" s="66" t="s">
        <v>89</v>
      </c>
      <c r="BK65" s="78" t="s">
        <v>17</v>
      </c>
      <c r="BL65" s="78" t="s">
        <v>17</v>
      </c>
      <c r="BM65" s="78" t="s">
        <v>17</v>
      </c>
      <c r="BN65" s="78" t="s">
        <v>17</v>
      </c>
      <c r="BO65" s="78" t="s">
        <v>17</v>
      </c>
      <c r="BP65" s="135" t="str">
        <f>IF(OR(BA65="x",BA65=""),"",IF(AND($BO$28=1,BK65&lt;&gt;""),1,IF(AND($BO$28=2,BL65&lt;&gt;""),1,IF(AND($BO$28=3,BM65&lt;&gt;""),1,IF(AND($BO$28=4,BN65&lt;&gt;""),1,IF(AND($BO$28=5,BO65&lt;&gt;""),1,0))))))</f>
        <v/>
      </c>
      <c r="BQ65" s="67">
        <f>IF(BR65=0,0,IF(OR(BA65="x",BA65=""),0,IF(BA65="Y",2,0)))</f>
        <v>0</v>
      </c>
      <c r="BR65" s="137">
        <f>IF(BA65="N",0,SUM(BK66:BO66))</f>
        <v>1</v>
      </c>
    </row>
    <row r="66" spans="1:89" ht="3.75" customHeight="1">
      <c r="B66" s="140"/>
      <c r="C66" s="170"/>
      <c r="D66" s="140"/>
      <c r="E66" s="170"/>
      <c r="F66" s="351"/>
      <c r="G66" s="690"/>
      <c r="H66" s="691"/>
      <c r="I66" s="693"/>
      <c r="J66" s="693"/>
      <c r="K66" s="693"/>
      <c r="L66" s="693"/>
      <c r="M66" s="693"/>
      <c r="N66" s="693"/>
      <c r="O66" s="693"/>
      <c r="P66" s="693"/>
      <c r="Q66" s="693"/>
      <c r="R66" s="693"/>
      <c r="S66" s="693"/>
      <c r="T66" s="693"/>
      <c r="U66" s="693"/>
      <c r="V66" s="693"/>
      <c r="W66" s="693"/>
      <c r="X66" s="693"/>
      <c r="Y66" s="693"/>
      <c r="Z66" s="693"/>
      <c r="AA66" s="693"/>
      <c r="AB66" s="693"/>
      <c r="AC66" s="693"/>
      <c r="AD66" s="693"/>
      <c r="AE66" s="693"/>
      <c r="AF66" s="693"/>
      <c r="AG66" s="693"/>
      <c r="AH66" s="693"/>
      <c r="AI66" s="693"/>
      <c r="AJ66" s="693"/>
      <c r="AK66" s="693"/>
      <c r="AL66" s="693"/>
      <c r="AM66" s="693"/>
      <c r="AN66" s="693"/>
      <c r="AO66" s="693"/>
      <c r="AP66" s="148"/>
      <c r="AQ66" s="148"/>
      <c r="AR66" s="148"/>
      <c r="AS66" s="148"/>
      <c r="AT66" s="148"/>
      <c r="AU66" s="148"/>
      <c r="AV66" s="148"/>
      <c r="AW66" s="148"/>
      <c r="AX66" s="148"/>
      <c r="AY66" s="149"/>
      <c r="AZ66" s="141"/>
      <c r="BA66" s="140"/>
      <c r="BB66" s="140"/>
      <c r="BC66" s="140"/>
      <c r="BD66" s="141"/>
      <c r="BE66" s="188"/>
      <c r="BJ66" s="136" t="s">
        <v>229</v>
      </c>
      <c r="BK66" s="137">
        <f>IF(AND($BO$28=1,BK65&lt;&gt;""),1,0)</f>
        <v>1</v>
      </c>
      <c r="BL66" s="137">
        <f>IF(AND($BO$28=2,BL65&lt;&gt;""),1,0)</f>
        <v>0</v>
      </c>
      <c r="BM66" s="137">
        <f>IF(AND($BO$28=3,BM65&lt;&gt;""),1,0)</f>
        <v>0</v>
      </c>
      <c r="BN66" s="137">
        <f>IF(AND($BO$28=4,BN65&lt;&gt;""),1,0)</f>
        <v>0</v>
      </c>
      <c r="BO66" s="137">
        <f>IF(AND($BO$28=5,BO65&lt;&gt;""),1,0)</f>
        <v>0</v>
      </c>
      <c r="BP66" s="80"/>
      <c r="BQ66" s="80"/>
      <c r="BR66" s="86"/>
    </row>
    <row r="67" spans="1:89">
      <c r="B67" s="140"/>
      <c r="C67" s="170"/>
      <c r="D67" s="140"/>
      <c r="E67" s="170"/>
      <c r="F67" s="351"/>
      <c r="G67" s="684" t="str">
        <f>CONCATENATE(E63,".2")</f>
        <v>7.3.2</v>
      </c>
      <c r="H67" s="685"/>
      <c r="I67" s="707"/>
      <c r="J67" s="687"/>
      <c r="K67" s="687"/>
      <c r="L67" s="687"/>
      <c r="M67" s="687"/>
      <c r="N67" s="687"/>
      <c r="O67" s="687"/>
      <c r="P67" s="687"/>
      <c r="Q67" s="687"/>
      <c r="R67" s="687"/>
      <c r="S67" s="687"/>
      <c r="T67" s="687"/>
      <c r="U67" s="687"/>
      <c r="V67" s="687"/>
      <c r="W67" s="687"/>
      <c r="X67" s="687"/>
      <c r="Y67" s="687"/>
      <c r="Z67" s="687"/>
      <c r="AA67" s="687"/>
      <c r="AB67" s="687"/>
      <c r="AC67" s="687"/>
      <c r="AD67" s="687"/>
      <c r="AE67" s="687"/>
      <c r="AF67" s="687"/>
      <c r="AG67" s="687"/>
      <c r="AH67" s="687"/>
      <c r="AI67" s="687"/>
      <c r="AJ67" s="687"/>
      <c r="AK67" s="687"/>
      <c r="AL67" s="687"/>
      <c r="AM67" s="687"/>
      <c r="AN67" s="687"/>
      <c r="AO67" s="687"/>
      <c r="AP67" s="145"/>
      <c r="AQ67" s="145"/>
      <c r="AR67" s="145"/>
      <c r="AS67" s="145"/>
      <c r="AT67" s="145"/>
      <c r="AU67" s="145"/>
      <c r="AV67" s="145"/>
      <c r="AW67" s="145"/>
      <c r="AX67" s="145"/>
      <c r="AY67" s="146"/>
      <c r="AZ67" s="141"/>
      <c r="BA67" s="959"/>
      <c r="BB67" s="960"/>
      <c r="BC67" s="961"/>
      <c r="BD67" s="141"/>
      <c r="BE67" s="188"/>
      <c r="BJ67" s="624"/>
      <c r="BK67" s="617"/>
      <c r="BL67" s="617"/>
      <c r="BM67" s="617"/>
      <c r="BN67" s="617"/>
      <c r="BO67" s="617"/>
      <c r="BP67" s="135" t="str">
        <f>IF(OR(BA67="x",BA67=""),"",IF(AND($BO$28=1,BK67&lt;&gt;""),1,IF(AND($BO$28=2,BL67&lt;&gt;""),1,IF(AND($BO$28=3,BM67&lt;&gt;""),1,IF(AND($BO$28=4,BN67&lt;&gt;""),1,IF(AND($BO$28=5,BO67&lt;&gt;""),1,0))))))</f>
        <v/>
      </c>
      <c r="BQ67" s="67">
        <f>IF(BR65=0,0,IF(OR(BA67="x",BA67=""),0,BA67))</f>
        <v>0</v>
      </c>
      <c r="BR67" s="626"/>
    </row>
    <row r="68" spans="1:89" s="527" customFormat="1">
      <c r="A68" s="615"/>
      <c r="B68" s="106"/>
      <c r="C68" s="635"/>
      <c r="D68" s="106"/>
      <c r="E68" s="635"/>
      <c r="F68" s="634"/>
      <c r="G68" s="697"/>
      <c r="H68" s="698"/>
      <c r="I68" s="638" t="s">
        <v>5</v>
      </c>
      <c r="J68" s="702"/>
      <c r="K68" s="701" t="s">
        <v>532</v>
      </c>
      <c r="L68" s="701"/>
      <c r="M68" s="701"/>
      <c r="N68" s="701"/>
      <c r="O68" s="701"/>
      <c r="P68" s="701"/>
      <c r="Q68" s="701"/>
      <c r="R68" s="701"/>
      <c r="S68" s="701"/>
      <c r="T68" s="701"/>
      <c r="U68" s="701"/>
      <c r="V68" s="701"/>
      <c r="W68" s="701"/>
      <c r="X68" s="701"/>
      <c r="Y68" s="701"/>
      <c r="Z68" s="701"/>
      <c r="AA68" s="701"/>
      <c r="AB68" s="701"/>
      <c r="AC68" s="701"/>
      <c r="AD68" s="701"/>
      <c r="AE68" s="701"/>
      <c r="AF68" s="701"/>
      <c r="AG68" s="701"/>
      <c r="AH68" s="701"/>
      <c r="AI68" s="701"/>
      <c r="AJ68" s="701"/>
      <c r="AK68" s="701"/>
      <c r="AL68" s="701"/>
      <c r="AM68" s="701"/>
      <c r="AN68" s="701"/>
      <c r="AO68" s="701"/>
      <c r="AP68" s="524"/>
      <c r="AQ68" s="524"/>
      <c r="AR68" s="524"/>
      <c r="AS68" s="524"/>
      <c r="AT68" s="106"/>
      <c r="AU68" s="106"/>
      <c r="AV68" s="106"/>
      <c r="AW68" s="106"/>
      <c r="AX68" s="106"/>
      <c r="AY68" s="631"/>
      <c r="AZ68" s="630"/>
      <c r="BA68" s="106"/>
      <c r="BB68" s="106"/>
      <c r="BC68" s="106"/>
      <c r="BD68" s="630"/>
      <c r="BE68" s="528"/>
      <c r="BF68" s="624"/>
      <c r="BG68" s="618"/>
      <c r="BH68" s="618"/>
      <c r="BI68" s="618"/>
      <c r="BJ68" s="624"/>
      <c r="BK68" s="617"/>
      <c r="BL68" s="617"/>
      <c r="BM68" s="617"/>
      <c r="BN68" s="617"/>
      <c r="BO68" s="617"/>
      <c r="BP68" s="636"/>
      <c r="BQ68" s="636"/>
      <c r="BR68" s="626"/>
      <c r="BS68" s="618"/>
      <c r="BT68" s="618"/>
      <c r="BU68" s="618"/>
      <c r="BV68" s="618"/>
      <c r="BW68" s="618"/>
      <c r="BX68" s="618"/>
      <c r="BY68" s="618"/>
      <c r="BZ68" s="618"/>
      <c r="CA68" s="618"/>
      <c r="CB68" s="618"/>
      <c r="CC68" s="618"/>
      <c r="CD68" s="618"/>
      <c r="CE68" s="618"/>
      <c r="CF68" s="618"/>
      <c r="CG68" s="618"/>
      <c r="CH68" s="618"/>
      <c r="CI68" s="618"/>
      <c r="CJ68" s="618"/>
      <c r="CK68" s="618"/>
    </row>
    <row r="69" spans="1:89" s="527" customFormat="1">
      <c r="A69" s="615"/>
      <c r="B69" s="106"/>
      <c r="C69" s="635"/>
      <c r="D69" s="106"/>
      <c r="E69" s="635"/>
      <c r="F69" s="634"/>
      <c r="G69" s="697"/>
      <c r="H69" s="698"/>
      <c r="I69" s="638" t="s">
        <v>6</v>
      </c>
      <c r="J69" s="702"/>
      <c r="K69" s="701" t="s">
        <v>531</v>
      </c>
      <c r="L69" s="701"/>
      <c r="M69" s="701"/>
      <c r="N69" s="701"/>
      <c r="O69" s="701"/>
      <c r="P69" s="701"/>
      <c r="Q69" s="701"/>
      <c r="R69" s="701"/>
      <c r="S69" s="701"/>
      <c r="T69" s="701"/>
      <c r="U69" s="701"/>
      <c r="V69" s="701"/>
      <c r="W69" s="701"/>
      <c r="X69" s="701"/>
      <c r="Y69" s="701"/>
      <c r="Z69" s="701"/>
      <c r="AA69" s="701"/>
      <c r="AB69" s="701"/>
      <c r="AC69" s="701"/>
      <c r="AD69" s="701"/>
      <c r="AE69" s="701"/>
      <c r="AF69" s="701"/>
      <c r="AG69" s="701"/>
      <c r="AH69" s="701"/>
      <c r="AI69" s="701"/>
      <c r="AJ69" s="701"/>
      <c r="AK69" s="701"/>
      <c r="AL69" s="701"/>
      <c r="AM69" s="701"/>
      <c r="AN69" s="701"/>
      <c r="AO69" s="701"/>
      <c r="AP69" s="524"/>
      <c r="AQ69" s="524"/>
      <c r="AR69" s="524"/>
      <c r="AS69" s="524"/>
      <c r="AT69" s="106"/>
      <c r="AU69" s="106"/>
      <c r="AV69" s="106"/>
      <c r="AW69" s="106"/>
      <c r="AX69" s="106"/>
      <c r="AY69" s="631"/>
      <c r="AZ69" s="630"/>
      <c r="BA69" s="106"/>
      <c r="BB69" s="106"/>
      <c r="BC69" s="106"/>
      <c r="BD69" s="630"/>
      <c r="BE69" s="528"/>
      <c r="BF69" s="624"/>
      <c r="BG69" s="618"/>
      <c r="BH69" s="618"/>
      <c r="BI69" s="618"/>
      <c r="BJ69" s="624"/>
      <c r="BK69" s="617"/>
      <c r="BL69" s="617"/>
      <c r="BM69" s="617"/>
      <c r="BN69" s="617"/>
      <c r="BO69" s="617"/>
      <c r="BP69" s="619"/>
      <c r="BQ69" s="619"/>
      <c r="BR69" s="626"/>
      <c r="BS69" s="618"/>
      <c r="BT69" s="618"/>
      <c r="BU69" s="618"/>
      <c r="BV69" s="618"/>
      <c r="BW69" s="618"/>
      <c r="BX69" s="618"/>
      <c r="BY69" s="618"/>
      <c r="BZ69" s="618"/>
      <c r="CA69" s="618"/>
      <c r="CB69" s="618"/>
      <c r="CC69" s="618"/>
      <c r="CD69" s="618"/>
      <c r="CE69" s="618"/>
      <c r="CF69" s="618"/>
      <c r="CG69" s="618"/>
      <c r="CH69" s="618"/>
      <c r="CI69" s="618"/>
      <c r="CJ69" s="618"/>
      <c r="CK69" s="618"/>
    </row>
    <row r="70" spans="1:89" s="527" customFormat="1">
      <c r="A70" s="615"/>
      <c r="B70" s="106"/>
      <c r="C70" s="635"/>
      <c r="D70" s="106"/>
      <c r="E70" s="635"/>
      <c r="F70" s="634"/>
      <c r="G70" s="697"/>
      <c r="H70" s="698"/>
      <c r="I70" s="638" t="s">
        <v>7</v>
      </c>
      <c r="J70" s="702"/>
      <c r="K70" s="701" t="s">
        <v>530</v>
      </c>
      <c r="L70" s="701"/>
      <c r="M70" s="701"/>
      <c r="N70" s="701"/>
      <c r="O70" s="701"/>
      <c r="P70" s="701"/>
      <c r="Q70" s="701"/>
      <c r="R70" s="701"/>
      <c r="S70" s="701"/>
      <c r="T70" s="701"/>
      <c r="U70" s="701"/>
      <c r="V70" s="701"/>
      <c r="W70" s="701"/>
      <c r="X70" s="701"/>
      <c r="Y70" s="701"/>
      <c r="Z70" s="701"/>
      <c r="AA70" s="701"/>
      <c r="AB70" s="701"/>
      <c r="AC70" s="701"/>
      <c r="AD70" s="701"/>
      <c r="AE70" s="701"/>
      <c r="AF70" s="701"/>
      <c r="AG70" s="701"/>
      <c r="AH70" s="701"/>
      <c r="AI70" s="701"/>
      <c r="AJ70" s="701"/>
      <c r="AK70" s="701"/>
      <c r="AL70" s="701"/>
      <c r="AM70" s="701"/>
      <c r="AN70" s="701"/>
      <c r="AO70" s="701"/>
      <c r="AP70" s="524"/>
      <c r="AQ70" s="524"/>
      <c r="AR70" s="524"/>
      <c r="AS70" s="524"/>
      <c r="AT70" s="106"/>
      <c r="AU70" s="106"/>
      <c r="AV70" s="106"/>
      <c r="AW70" s="106"/>
      <c r="AX70" s="106"/>
      <c r="AY70" s="631"/>
      <c r="AZ70" s="630"/>
      <c r="BA70" s="106"/>
      <c r="BB70" s="106"/>
      <c r="BC70" s="106"/>
      <c r="BD70" s="630"/>
      <c r="BE70" s="528"/>
      <c r="BF70" s="624"/>
      <c r="BG70" s="618"/>
      <c r="BH70" s="618"/>
      <c r="BI70" s="618"/>
      <c r="BJ70" s="624"/>
      <c r="BK70" s="617"/>
      <c r="BL70" s="617"/>
      <c r="BM70" s="617"/>
      <c r="BN70" s="617"/>
      <c r="BO70" s="617"/>
      <c r="BP70" s="619"/>
      <c r="BQ70" s="619"/>
      <c r="BR70" s="626"/>
      <c r="BS70" s="618"/>
      <c r="BT70" s="618"/>
      <c r="BU70" s="618"/>
      <c r="BV70" s="618"/>
      <c r="BW70" s="618"/>
      <c r="BX70" s="618"/>
      <c r="BY70" s="618"/>
      <c r="BZ70" s="618"/>
      <c r="CA70" s="618"/>
      <c r="CB70" s="618"/>
      <c r="CC70" s="618"/>
      <c r="CD70" s="618"/>
      <c r="CE70" s="618"/>
      <c r="CF70" s="618"/>
      <c r="CG70" s="618"/>
      <c r="CH70" s="618"/>
      <c r="CI70" s="618"/>
      <c r="CJ70" s="618"/>
      <c r="CK70" s="618"/>
    </row>
    <row r="71" spans="1:89" s="527" customFormat="1">
      <c r="A71" s="615"/>
      <c r="B71" s="106"/>
      <c r="C71" s="635"/>
      <c r="D71" s="106"/>
      <c r="E71" s="635"/>
      <c r="F71" s="634"/>
      <c r="G71" s="697"/>
      <c r="H71" s="698"/>
      <c r="I71" s="638" t="s">
        <v>8</v>
      </c>
      <c r="J71" s="702"/>
      <c r="K71" s="701" t="s">
        <v>529</v>
      </c>
      <c r="L71" s="701"/>
      <c r="M71" s="701"/>
      <c r="N71" s="701"/>
      <c r="O71" s="701"/>
      <c r="P71" s="701"/>
      <c r="Q71" s="701"/>
      <c r="R71" s="701"/>
      <c r="S71" s="701"/>
      <c r="T71" s="701"/>
      <c r="U71" s="701"/>
      <c r="V71" s="701"/>
      <c r="W71" s="701"/>
      <c r="X71" s="701"/>
      <c r="Y71" s="701"/>
      <c r="Z71" s="701"/>
      <c r="AA71" s="701"/>
      <c r="AB71" s="701"/>
      <c r="AC71" s="701"/>
      <c r="AD71" s="701"/>
      <c r="AE71" s="701"/>
      <c r="AF71" s="701"/>
      <c r="AG71" s="701"/>
      <c r="AH71" s="701"/>
      <c r="AI71" s="701"/>
      <c r="AJ71" s="701"/>
      <c r="AK71" s="701"/>
      <c r="AL71" s="701"/>
      <c r="AM71" s="701"/>
      <c r="AN71" s="701"/>
      <c r="AO71" s="701"/>
      <c r="AP71" s="524"/>
      <c r="AQ71" s="524"/>
      <c r="AR71" s="524"/>
      <c r="AS71" s="524"/>
      <c r="AT71" s="106"/>
      <c r="AU71" s="106"/>
      <c r="AV71" s="106"/>
      <c r="AW71" s="106"/>
      <c r="AX71" s="106"/>
      <c r="AY71" s="631"/>
      <c r="AZ71" s="630"/>
      <c r="BA71" s="106"/>
      <c r="BB71" s="106"/>
      <c r="BC71" s="106"/>
      <c r="BD71" s="630"/>
      <c r="BE71" s="528"/>
      <c r="BF71" s="624"/>
      <c r="BG71" s="618"/>
      <c r="BH71" s="618"/>
      <c r="BI71" s="618"/>
      <c r="BJ71" s="624"/>
      <c r="BK71" s="617"/>
      <c r="BL71" s="617"/>
      <c r="BM71" s="617"/>
      <c r="BN71" s="617"/>
      <c r="BO71" s="617"/>
      <c r="BP71" s="619"/>
      <c r="BQ71" s="619"/>
      <c r="BR71" s="626"/>
      <c r="BS71" s="618"/>
      <c r="BT71" s="618"/>
      <c r="BU71" s="618"/>
      <c r="BV71" s="618"/>
      <c r="BW71" s="618"/>
      <c r="BX71" s="618"/>
      <c r="BY71" s="618"/>
      <c r="BZ71" s="618"/>
      <c r="CA71" s="618"/>
      <c r="CB71" s="618"/>
      <c r="CC71" s="618"/>
      <c r="CD71" s="618"/>
      <c r="CE71" s="618"/>
      <c r="CF71" s="618"/>
      <c r="CG71" s="618"/>
      <c r="CH71" s="618"/>
      <c r="CI71" s="618"/>
      <c r="CJ71" s="618"/>
      <c r="CK71" s="618"/>
    </row>
    <row r="72" spans="1:89" s="527" customFormat="1">
      <c r="A72" s="615"/>
      <c r="B72" s="106"/>
      <c r="C72" s="635"/>
      <c r="D72" s="106"/>
      <c r="E72" s="635"/>
      <c r="F72" s="634"/>
      <c r="G72" s="697"/>
      <c r="H72" s="698"/>
      <c r="I72" s="638" t="s">
        <v>9</v>
      </c>
      <c r="J72" s="702"/>
      <c r="K72" s="701" t="s">
        <v>528</v>
      </c>
      <c r="L72" s="701"/>
      <c r="M72" s="701"/>
      <c r="N72" s="701"/>
      <c r="O72" s="701"/>
      <c r="P72" s="701"/>
      <c r="Q72" s="701"/>
      <c r="R72" s="701"/>
      <c r="S72" s="701"/>
      <c r="T72" s="701"/>
      <c r="U72" s="701"/>
      <c r="V72" s="701"/>
      <c r="W72" s="701"/>
      <c r="X72" s="701"/>
      <c r="Y72" s="701"/>
      <c r="Z72" s="701"/>
      <c r="AA72" s="701"/>
      <c r="AB72" s="701"/>
      <c r="AC72" s="701"/>
      <c r="AD72" s="701"/>
      <c r="AE72" s="701"/>
      <c r="AF72" s="701"/>
      <c r="AG72" s="701"/>
      <c r="AH72" s="701"/>
      <c r="AI72" s="701"/>
      <c r="AJ72" s="701"/>
      <c r="AK72" s="701"/>
      <c r="AL72" s="701"/>
      <c r="AM72" s="701"/>
      <c r="AN72" s="701"/>
      <c r="AO72" s="701"/>
      <c r="AP72" s="524"/>
      <c r="AQ72" s="524"/>
      <c r="AR72" s="524"/>
      <c r="AS72" s="524"/>
      <c r="AT72" s="106"/>
      <c r="AU72" s="106"/>
      <c r="AV72" s="106"/>
      <c r="AW72" s="106"/>
      <c r="AX72" s="106"/>
      <c r="AY72" s="631"/>
      <c r="AZ72" s="630"/>
      <c r="BA72" s="106"/>
      <c r="BB72" s="106"/>
      <c r="BC72" s="106"/>
      <c r="BD72" s="630"/>
      <c r="BE72" s="528"/>
      <c r="BF72" s="624"/>
      <c r="BG72" s="618"/>
      <c r="BH72" s="618"/>
      <c r="BI72" s="618"/>
      <c r="BJ72" s="624"/>
      <c r="BK72" s="617"/>
      <c r="BL72" s="617"/>
      <c r="BM72" s="617"/>
      <c r="BN72" s="617"/>
      <c r="BO72" s="617"/>
      <c r="BP72" s="619"/>
      <c r="BQ72" s="619"/>
      <c r="BR72" s="626"/>
      <c r="BS72" s="618"/>
      <c r="BT72" s="618"/>
      <c r="BU72" s="618"/>
      <c r="BV72" s="618"/>
      <c r="BW72" s="618"/>
      <c r="BX72" s="618"/>
      <c r="BY72" s="618"/>
      <c r="BZ72" s="618"/>
      <c r="CA72" s="618"/>
      <c r="CB72" s="618"/>
      <c r="CC72" s="618"/>
      <c r="CD72" s="618"/>
      <c r="CE72" s="618"/>
      <c r="CF72" s="618"/>
      <c r="CG72" s="618"/>
      <c r="CH72" s="618"/>
      <c r="CI72" s="618"/>
      <c r="CJ72" s="618"/>
      <c r="CK72" s="618"/>
    </row>
    <row r="73" spans="1:89" ht="3.75" customHeight="1">
      <c r="B73" s="140"/>
      <c r="C73" s="170"/>
      <c r="D73" s="140"/>
      <c r="E73" s="170"/>
      <c r="F73" s="351"/>
      <c r="G73" s="690"/>
      <c r="H73" s="691"/>
      <c r="I73" s="693"/>
      <c r="J73" s="693"/>
      <c r="K73" s="693"/>
      <c r="L73" s="693"/>
      <c r="M73" s="693"/>
      <c r="N73" s="693"/>
      <c r="O73" s="693"/>
      <c r="P73" s="693"/>
      <c r="Q73" s="693"/>
      <c r="R73" s="693"/>
      <c r="S73" s="693"/>
      <c r="T73" s="693"/>
      <c r="U73" s="693"/>
      <c r="V73" s="693"/>
      <c r="W73" s="693"/>
      <c r="X73" s="693"/>
      <c r="Y73" s="693"/>
      <c r="Z73" s="693"/>
      <c r="AA73" s="693"/>
      <c r="AB73" s="693"/>
      <c r="AC73" s="693"/>
      <c r="AD73" s="693"/>
      <c r="AE73" s="693"/>
      <c r="AF73" s="693"/>
      <c r="AG73" s="693"/>
      <c r="AH73" s="693"/>
      <c r="AI73" s="693"/>
      <c r="AJ73" s="693"/>
      <c r="AK73" s="693"/>
      <c r="AL73" s="693"/>
      <c r="AM73" s="693"/>
      <c r="AN73" s="693"/>
      <c r="AO73" s="693"/>
      <c r="AP73" s="148"/>
      <c r="AQ73" s="148"/>
      <c r="AR73" s="148"/>
      <c r="AS73" s="148"/>
      <c r="AT73" s="148"/>
      <c r="AU73" s="148"/>
      <c r="AV73" s="148"/>
      <c r="AW73" s="148"/>
      <c r="AX73" s="148"/>
      <c r="AY73" s="149"/>
      <c r="AZ73" s="141"/>
      <c r="BA73" s="140"/>
      <c r="BB73" s="140"/>
      <c r="BC73" s="140"/>
      <c r="BD73" s="141"/>
      <c r="BE73" s="188"/>
      <c r="BJ73" s="64"/>
      <c r="BK73" s="60"/>
      <c r="BL73" s="60"/>
      <c r="BP73" s="142"/>
      <c r="BQ73" s="142"/>
      <c r="BR73" s="86"/>
    </row>
    <row r="74" spans="1:89">
      <c r="B74" s="140"/>
      <c r="C74" s="170"/>
      <c r="D74" s="140"/>
      <c r="E74" s="170"/>
      <c r="F74" s="351"/>
      <c r="G74" s="684" t="str">
        <f>CONCATENATE(E63,".3")</f>
        <v>7.3.3</v>
      </c>
      <c r="H74" s="685"/>
      <c r="I74" s="687"/>
      <c r="J74" s="687"/>
      <c r="K74" s="687"/>
      <c r="L74" s="687"/>
      <c r="M74" s="687"/>
      <c r="N74" s="687"/>
      <c r="O74" s="687"/>
      <c r="P74" s="687"/>
      <c r="Q74" s="687"/>
      <c r="R74" s="687"/>
      <c r="S74" s="687"/>
      <c r="T74" s="687"/>
      <c r="U74" s="687"/>
      <c r="V74" s="687"/>
      <c r="W74" s="687"/>
      <c r="X74" s="687"/>
      <c r="Y74" s="687"/>
      <c r="Z74" s="687"/>
      <c r="AA74" s="687"/>
      <c r="AB74" s="687"/>
      <c r="AC74" s="687"/>
      <c r="AD74" s="687"/>
      <c r="AE74" s="687"/>
      <c r="AF74" s="687"/>
      <c r="AG74" s="687"/>
      <c r="AH74" s="687"/>
      <c r="AI74" s="687"/>
      <c r="AJ74" s="687"/>
      <c r="AK74" s="687"/>
      <c r="AL74" s="687"/>
      <c r="AM74" s="687"/>
      <c r="AN74" s="687"/>
      <c r="AO74" s="687"/>
      <c r="AP74" s="145"/>
      <c r="AQ74" s="145"/>
      <c r="AR74" s="145"/>
      <c r="AS74" s="145"/>
      <c r="AT74" s="145"/>
      <c r="AU74" s="145"/>
      <c r="AV74" s="145"/>
      <c r="AW74" s="145"/>
      <c r="AX74" s="145"/>
      <c r="AY74" s="146"/>
      <c r="AZ74" s="141"/>
      <c r="BA74" s="959"/>
      <c r="BB74" s="960"/>
      <c r="BC74" s="961"/>
      <c r="BD74" s="141"/>
      <c r="BE74" s="188"/>
      <c r="BJ74" s="624"/>
      <c r="BK74" s="617"/>
      <c r="BL74" s="617"/>
      <c r="BM74" s="617"/>
      <c r="BN74" s="617"/>
      <c r="BO74" s="617"/>
      <c r="BP74" s="135" t="str">
        <f>IF(OR(BA74="x",BA74=""),"",IF(AND($BO$28=1,BK74&lt;&gt;""),1,IF(AND($BO$28=2,BL74&lt;&gt;""),1,IF(AND($BO$28=3,BM74&lt;&gt;""),1,IF(AND($BO$28=4,BN74&lt;&gt;""),1,IF(AND($BO$28=5,BO74&lt;&gt;""),1,0))))))</f>
        <v/>
      </c>
      <c r="BQ74" s="67">
        <f>IF(BR65=0,0,IF(OR(BA74="x",BA74=""),0,BA74))</f>
        <v>0</v>
      </c>
      <c r="BR74" s="626"/>
    </row>
    <row r="75" spans="1:89" ht="3.75" customHeight="1">
      <c r="B75" s="140"/>
      <c r="C75" s="170"/>
      <c r="D75" s="140"/>
      <c r="E75" s="170"/>
      <c r="F75" s="351"/>
      <c r="G75" s="690"/>
      <c r="H75" s="691"/>
      <c r="I75" s="693"/>
      <c r="J75" s="693"/>
      <c r="K75" s="693"/>
      <c r="L75" s="693"/>
      <c r="M75" s="693"/>
      <c r="N75" s="693"/>
      <c r="O75" s="693"/>
      <c r="P75" s="693"/>
      <c r="Q75" s="693"/>
      <c r="R75" s="693"/>
      <c r="S75" s="693"/>
      <c r="T75" s="693"/>
      <c r="U75" s="693"/>
      <c r="V75" s="693"/>
      <c r="W75" s="693"/>
      <c r="X75" s="693"/>
      <c r="Y75" s="693"/>
      <c r="Z75" s="693"/>
      <c r="AA75" s="693"/>
      <c r="AB75" s="693"/>
      <c r="AC75" s="693"/>
      <c r="AD75" s="693"/>
      <c r="AE75" s="693"/>
      <c r="AF75" s="693"/>
      <c r="AG75" s="693"/>
      <c r="AH75" s="693"/>
      <c r="AI75" s="693"/>
      <c r="AJ75" s="693"/>
      <c r="AK75" s="693"/>
      <c r="AL75" s="693"/>
      <c r="AM75" s="693"/>
      <c r="AN75" s="693"/>
      <c r="AO75" s="693"/>
      <c r="AP75" s="148"/>
      <c r="AQ75" s="148"/>
      <c r="AR75" s="148"/>
      <c r="AS75" s="148"/>
      <c r="AT75" s="148"/>
      <c r="AU75" s="148"/>
      <c r="AV75" s="148"/>
      <c r="AW75" s="148"/>
      <c r="AX75" s="148"/>
      <c r="AY75" s="149"/>
      <c r="AZ75" s="141"/>
      <c r="BA75" s="140"/>
      <c r="BB75" s="140"/>
      <c r="BC75" s="140"/>
      <c r="BD75" s="141"/>
      <c r="BE75" s="188"/>
      <c r="BJ75" s="624"/>
      <c r="BK75" s="617"/>
      <c r="BL75" s="617"/>
      <c r="BM75" s="617"/>
      <c r="BN75" s="617"/>
      <c r="BO75" s="617"/>
      <c r="BP75" s="80"/>
      <c r="BQ75" s="80"/>
      <c r="BR75" s="86"/>
    </row>
    <row r="76" spans="1:89">
      <c r="B76" s="140"/>
      <c r="C76" s="170"/>
      <c r="D76" s="140"/>
      <c r="E76" s="170"/>
      <c r="F76" s="351"/>
      <c r="G76" s="684" t="str">
        <f>CONCATENATE(E63,".4")</f>
        <v>7.3.4</v>
      </c>
      <c r="H76" s="685"/>
      <c r="I76" s="687"/>
      <c r="J76" s="687"/>
      <c r="K76" s="687"/>
      <c r="L76" s="687"/>
      <c r="M76" s="687"/>
      <c r="N76" s="687"/>
      <c r="O76" s="687"/>
      <c r="P76" s="687"/>
      <c r="Q76" s="687"/>
      <c r="R76" s="687"/>
      <c r="S76" s="687"/>
      <c r="T76" s="687"/>
      <c r="U76" s="687"/>
      <c r="V76" s="687"/>
      <c r="W76" s="687"/>
      <c r="X76" s="687"/>
      <c r="Y76" s="687"/>
      <c r="Z76" s="687"/>
      <c r="AA76" s="687"/>
      <c r="AB76" s="687"/>
      <c r="AC76" s="687"/>
      <c r="AD76" s="687"/>
      <c r="AE76" s="687"/>
      <c r="AF76" s="687"/>
      <c r="AG76" s="687"/>
      <c r="AH76" s="687"/>
      <c r="AI76" s="687"/>
      <c r="AJ76" s="687"/>
      <c r="AK76" s="687"/>
      <c r="AL76" s="687"/>
      <c r="AM76" s="687"/>
      <c r="AN76" s="687"/>
      <c r="AO76" s="687"/>
      <c r="AP76" s="145"/>
      <c r="AQ76" s="145"/>
      <c r="AR76" s="145"/>
      <c r="AS76" s="145"/>
      <c r="AT76" s="145"/>
      <c r="AU76" s="145"/>
      <c r="AV76" s="145"/>
      <c r="AW76" s="145"/>
      <c r="AX76" s="145"/>
      <c r="AY76" s="146"/>
      <c r="AZ76" s="141"/>
      <c r="BA76" s="959"/>
      <c r="BB76" s="960"/>
      <c r="BC76" s="961"/>
      <c r="BD76" s="141"/>
      <c r="BE76" s="188"/>
      <c r="BJ76" s="624"/>
      <c r="BK76" s="617"/>
      <c r="BL76" s="617"/>
      <c r="BM76" s="617"/>
      <c r="BN76" s="617"/>
      <c r="BO76" s="617"/>
      <c r="BP76" s="135" t="str">
        <f>IF(OR(BA76="x",BA76=""),"",IF(AND($BO$28=1,BK76&lt;&gt;""),1,IF(AND($BO$28=2,BL76&lt;&gt;""),1,IF(AND($BO$28=3,BM76&lt;&gt;""),1,IF(AND($BO$28=4,BN76&lt;&gt;""),1,IF(AND($BO$28=5,BO76&lt;&gt;""),1,0))))))</f>
        <v/>
      </c>
      <c r="BQ76" s="67">
        <f>IF(BR65=0,0,IF(OR(BA76="x",BA76=""),0,BA76))</f>
        <v>0</v>
      </c>
      <c r="BR76" s="626"/>
    </row>
    <row r="77" spans="1:89" ht="3.75" customHeight="1">
      <c r="B77" s="140"/>
      <c r="C77" s="170"/>
      <c r="D77" s="140"/>
      <c r="E77" s="170"/>
      <c r="F77" s="351"/>
      <c r="G77" s="690"/>
      <c r="H77" s="691"/>
      <c r="I77" s="693"/>
      <c r="J77" s="693"/>
      <c r="K77" s="693"/>
      <c r="L77" s="693"/>
      <c r="M77" s="693"/>
      <c r="N77" s="693"/>
      <c r="O77" s="693"/>
      <c r="P77" s="693"/>
      <c r="Q77" s="693"/>
      <c r="R77" s="693"/>
      <c r="S77" s="693"/>
      <c r="T77" s="693"/>
      <c r="U77" s="693"/>
      <c r="V77" s="693"/>
      <c r="W77" s="693"/>
      <c r="X77" s="693"/>
      <c r="Y77" s="693"/>
      <c r="Z77" s="693"/>
      <c r="AA77" s="693"/>
      <c r="AB77" s="693"/>
      <c r="AC77" s="693"/>
      <c r="AD77" s="693"/>
      <c r="AE77" s="693"/>
      <c r="AF77" s="693"/>
      <c r="AG77" s="693"/>
      <c r="AH77" s="693"/>
      <c r="AI77" s="693"/>
      <c r="AJ77" s="693"/>
      <c r="AK77" s="693"/>
      <c r="AL77" s="693"/>
      <c r="AM77" s="693"/>
      <c r="AN77" s="693"/>
      <c r="AO77" s="693"/>
      <c r="AP77" s="148"/>
      <c r="AQ77" s="148"/>
      <c r="AR77" s="148"/>
      <c r="AS77" s="148"/>
      <c r="AT77" s="148"/>
      <c r="AU77" s="148"/>
      <c r="AV77" s="148"/>
      <c r="AW77" s="148"/>
      <c r="AX77" s="148"/>
      <c r="AY77" s="149"/>
      <c r="AZ77" s="141"/>
      <c r="BA77" s="140"/>
      <c r="BB77" s="140"/>
      <c r="BC77" s="140"/>
      <c r="BD77" s="141"/>
      <c r="BE77" s="188"/>
      <c r="BJ77" s="624"/>
      <c r="BK77" s="617"/>
      <c r="BL77" s="617"/>
      <c r="BM77" s="617"/>
      <c r="BN77" s="617"/>
      <c r="BO77" s="617"/>
      <c r="BP77" s="80"/>
      <c r="BQ77" s="80"/>
      <c r="BR77" s="86"/>
    </row>
    <row r="78" spans="1:89">
      <c r="B78" s="140"/>
      <c r="C78" s="170"/>
      <c r="D78" s="140"/>
      <c r="E78" s="170"/>
      <c r="F78" s="351"/>
      <c r="G78" s="704"/>
      <c r="H78" s="705"/>
      <c r="I78" s="679"/>
      <c r="J78" s="679"/>
      <c r="K78" s="679"/>
      <c r="L78" s="679"/>
      <c r="M78" s="679"/>
      <c r="N78" s="679"/>
      <c r="O78" s="679"/>
      <c r="P78" s="679"/>
      <c r="Q78" s="679"/>
      <c r="R78" s="679"/>
      <c r="S78" s="679"/>
      <c r="T78" s="679"/>
      <c r="U78" s="679"/>
      <c r="V78" s="679"/>
      <c r="W78" s="679"/>
      <c r="X78" s="679"/>
      <c r="Y78" s="679"/>
      <c r="Z78" s="679"/>
      <c r="AA78" s="679"/>
      <c r="AB78" s="679"/>
      <c r="AC78" s="679"/>
      <c r="AD78" s="679"/>
      <c r="AE78" s="679"/>
      <c r="AF78" s="679"/>
      <c r="AG78" s="679"/>
      <c r="AH78" s="679"/>
      <c r="AI78" s="679"/>
      <c r="AJ78" s="679"/>
      <c r="AK78" s="679"/>
      <c r="AL78" s="679"/>
      <c r="AM78" s="679"/>
      <c r="AN78" s="679"/>
      <c r="AO78" s="679"/>
      <c r="AP78" s="140"/>
      <c r="AQ78" s="140"/>
      <c r="AR78" s="140"/>
      <c r="AS78" s="140"/>
      <c r="AT78" s="140"/>
      <c r="AU78" s="140"/>
      <c r="AV78" s="140"/>
      <c r="AW78" s="140"/>
      <c r="AX78" s="140"/>
      <c r="AY78" s="140"/>
      <c r="AZ78" s="141"/>
      <c r="BA78" s="140"/>
      <c r="BB78" s="140"/>
      <c r="BC78" s="140"/>
      <c r="BD78" s="141"/>
      <c r="BE78" s="188"/>
      <c r="BJ78" s="64"/>
      <c r="BK78" s="400" t="s">
        <v>231</v>
      </c>
      <c r="BL78" s="401"/>
      <c r="BM78" s="401"/>
      <c r="BN78" s="401"/>
      <c r="BO78" s="402"/>
      <c r="BP78" s="142"/>
      <c r="BQ78" s="142"/>
      <c r="BR78" s="86"/>
    </row>
    <row r="79" spans="1:89">
      <c r="B79" s="140"/>
      <c r="C79" s="170"/>
      <c r="D79" s="140"/>
      <c r="E79" s="354" t="str">
        <f>CONCATENATE($C$29,"4")</f>
        <v>7.4</v>
      </c>
      <c r="F79" s="352"/>
      <c r="G79" s="1023" t="str">
        <f>(F20)</f>
        <v>Company Policy - Social Issues</v>
      </c>
      <c r="H79" s="1024"/>
      <c r="I79" s="1024"/>
      <c r="J79" s="1024"/>
      <c r="K79" s="1024"/>
      <c r="L79" s="1024"/>
      <c r="M79" s="1024"/>
      <c r="N79" s="1024"/>
      <c r="O79" s="1024"/>
      <c r="P79" s="1024"/>
      <c r="Q79" s="1024"/>
      <c r="R79" s="1024"/>
      <c r="S79" s="1024"/>
      <c r="T79" s="1024"/>
      <c r="U79" s="1024"/>
      <c r="V79" s="1024"/>
      <c r="W79" s="1024"/>
      <c r="X79" s="1024"/>
      <c r="Y79" s="1024"/>
      <c r="Z79" s="1024"/>
      <c r="AA79" s="1024"/>
      <c r="AB79" s="1024"/>
      <c r="AC79" s="1024"/>
      <c r="AD79" s="1024"/>
      <c r="AE79" s="1024"/>
      <c r="AF79" s="1024"/>
      <c r="AG79" s="1024"/>
      <c r="AH79" s="1024"/>
      <c r="AI79" s="1024"/>
      <c r="AJ79" s="1024"/>
      <c r="AK79" s="1024"/>
      <c r="AL79" s="1024"/>
      <c r="AM79" s="1024"/>
      <c r="AN79" s="1024"/>
      <c r="AO79" s="1024"/>
      <c r="AP79" s="958"/>
      <c r="AQ79" s="958"/>
      <c r="AR79" s="958"/>
      <c r="AS79" s="958"/>
      <c r="AT79" s="958"/>
      <c r="AU79" s="958"/>
      <c r="AV79" s="958"/>
      <c r="AW79" s="958"/>
      <c r="AX79" s="958"/>
      <c r="AY79" s="958"/>
      <c r="AZ79" s="954" t="str">
        <f>IF(BA81="N",BQ79,IF(BR81=0,"",IF(BA81="Y",SUM(BQ79/BP79),"")))</f>
        <v/>
      </c>
      <c r="BA79" s="954"/>
      <c r="BB79" s="954"/>
      <c r="BC79" s="954"/>
      <c r="BD79" s="955"/>
      <c r="BE79" s="49"/>
      <c r="BJ79" s="62" t="s">
        <v>230</v>
      </c>
      <c r="BK79" s="62">
        <v>1</v>
      </c>
      <c r="BL79" s="174">
        <v>2</v>
      </c>
      <c r="BM79" s="62">
        <v>3</v>
      </c>
      <c r="BN79" s="62">
        <v>4</v>
      </c>
      <c r="BO79" s="62">
        <v>5</v>
      </c>
      <c r="BP79" s="67">
        <f>IF(BA81="N",8,IF(BR81=0,0,IF(BP81="",0,8)))</f>
        <v>0</v>
      </c>
      <c r="BQ79" s="67">
        <f>SUM(BQ81:BQ92)</f>
        <v>0</v>
      </c>
      <c r="BR79" s="175" t="str">
        <f>IF(BA81="N",0,IF(BP79=0,"",IF(SUM(BQ79/BP79)&gt;1,1,SUM(BQ79/BP79))))</f>
        <v/>
      </c>
    </row>
    <row r="80" spans="1:89" ht="3.75" customHeight="1">
      <c r="B80" s="140"/>
      <c r="C80" s="170"/>
      <c r="D80" s="140"/>
      <c r="E80" s="170"/>
      <c r="F80" s="351"/>
      <c r="G80" s="682"/>
      <c r="H80" s="683"/>
      <c r="I80" s="683"/>
      <c r="J80" s="683"/>
      <c r="K80" s="683"/>
      <c r="L80" s="683"/>
      <c r="M80" s="683"/>
      <c r="N80" s="683"/>
      <c r="O80" s="683"/>
      <c r="P80" s="683"/>
      <c r="Q80" s="683"/>
      <c r="R80" s="683"/>
      <c r="S80" s="683"/>
      <c r="T80" s="683"/>
      <c r="U80" s="683"/>
      <c r="V80" s="683"/>
      <c r="W80" s="683"/>
      <c r="X80" s="683"/>
      <c r="Y80" s="683"/>
      <c r="Z80" s="683"/>
      <c r="AA80" s="683"/>
      <c r="AB80" s="683"/>
      <c r="AC80" s="683"/>
      <c r="AD80" s="683"/>
      <c r="AE80" s="683"/>
      <c r="AF80" s="683"/>
      <c r="AG80" s="683"/>
      <c r="AH80" s="683"/>
      <c r="AI80" s="683"/>
      <c r="AJ80" s="683"/>
      <c r="AK80" s="683"/>
      <c r="AL80" s="683"/>
      <c r="AM80" s="683"/>
      <c r="AN80" s="683"/>
      <c r="AO80" s="683"/>
      <c r="AP80" s="32"/>
      <c r="AQ80" s="32"/>
      <c r="AR80" s="32"/>
      <c r="AS80" s="32"/>
      <c r="AT80" s="32"/>
      <c r="AU80" s="32"/>
      <c r="AV80" s="32"/>
      <c r="AW80" s="32"/>
      <c r="AX80" s="32"/>
      <c r="AY80" s="32"/>
      <c r="AZ80" s="42"/>
      <c r="BA80" s="42"/>
      <c r="BB80" s="42"/>
      <c r="BC80" s="42"/>
      <c r="BD80" s="139"/>
      <c r="BE80" s="188"/>
      <c r="BJ80" s="87"/>
      <c r="BK80" s="79"/>
      <c r="BL80" s="79"/>
      <c r="BP80" s="80"/>
      <c r="BQ80" s="80"/>
      <c r="BR80" s="81"/>
    </row>
    <row r="81" spans="1:89">
      <c r="B81" s="140"/>
      <c r="C81" s="170"/>
      <c r="D81" s="140"/>
      <c r="E81" s="170"/>
      <c r="F81" s="351"/>
      <c r="G81" s="684" t="str">
        <f>CONCATENATE(E79,".1")</f>
        <v>7.4.1</v>
      </c>
      <c r="H81" s="685"/>
      <c r="I81" s="706" t="s">
        <v>525</v>
      </c>
      <c r="J81" s="706"/>
      <c r="K81" s="706"/>
      <c r="L81" s="686"/>
      <c r="M81" s="686"/>
      <c r="N81" s="687"/>
      <c r="O81" s="687"/>
      <c r="P81" s="687"/>
      <c r="Q81" s="687"/>
      <c r="R81" s="687"/>
      <c r="S81" s="687"/>
      <c r="T81" s="687"/>
      <c r="U81" s="687"/>
      <c r="V81" s="687"/>
      <c r="W81" s="687"/>
      <c r="X81" s="687"/>
      <c r="Y81" s="687"/>
      <c r="Z81" s="687"/>
      <c r="AA81" s="687"/>
      <c r="AB81" s="687"/>
      <c r="AC81" s="687"/>
      <c r="AD81" s="687"/>
      <c r="AE81" s="687"/>
      <c r="AF81" s="687"/>
      <c r="AG81" s="687"/>
      <c r="AH81" s="687"/>
      <c r="AI81" s="687"/>
      <c r="AJ81" s="687"/>
      <c r="AK81" s="687"/>
      <c r="AL81" s="687"/>
      <c r="AM81" s="687"/>
      <c r="AN81" s="687"/>
      <c r="AO81" s="687"/>
      <c r="AP81" s="145"/>
      <c r="AQ81" s="145"/>
      <c r="AR81" s="145"/>
      <c r="AS81" s="145"/>
      <c r="AT81" s="145"/>
      <c r="AU81" s="145"/>
      <c r="AV81" s="145"/>
      <c r="AW81" s="166" t="s">
        <v>13</v>
      </c>
      <c r="AX81" s="145"/>
      <c r="AY81" s="146"/>
      <c r="AZ81" s="141"/>
      <c r="BA81" s="959"/>
      <c r="BB81" s="960"/>
      <c r="BC81" s="961"/>
      <c r="BD81" s="141"/>
      <c r="BE81" s="188"/>
      <c r="BJ81" s="66" t="s">
        <v>89</v>
      </c>
      <c r="BK81" s="78" t="s">
        <v>17</v>
      </c>
      <c r="BL81" s="78" t="s">
        <v>17</v>
      </c>
      <c r="BM81" s="78" t="s">
        <v>17</v>
      </c>
      <c r="BN81" s="78" t="s">
        <v>17</v>
      </c>
      <c r="BO81" s="78" t="s">
        <v>17</v>
      </c>
      <c r="BP81" s="135" t="str">
        <f>IF(OR(BA81="x",BA81=""),"",IF(AND($BO$28=1,BK81&lt;&gt;""),1,IF(AND($BO$28=2,BL81&lt;&gt;""),1,IF(AND($BO$28=3,BM81&lt;&gt;""),1,IF(AND($BO$28=4,BN81&lt;&gt;""),1,IF(AND($BO$28=5,BO81&lt;&gt;""),1,0))))))</f>
        <v/>
      </c>
      <c r="BQ81" s="67">
        <f>IF(BR81=0,0,IF(OR(BA81="x",BA81=""),0,IF(BA81="Y",2,0)))</f>
        <v>0</v>
      </c>
      <c r="BR81" s="137">
        <f>IF(BA81="N",0,SUM(BK82:BO82))</f>
        <v>1</v>
      </c>
    </row>
    <row r="82" spans="1:89" ht="3.6" customHeight="1">
      <c r="B82" s="140"/>
      <c r="C82" s="170"/>
      <c r="D82" s="140"/>
      <c r="E82" s="170"/>
      <c r="F82" s="351"/>
      <c r="G82" s="690"/>
      <c r="H82" s="691"/>
      <c r="I82" s="701"/>
      <c r="J82" s="701"/>
      <c r="K82" s="701"/>
      <c r="L82" s="692"/>
      <c r="M82" s="692"/>
      <c r="N82" s="693"/>
      <c r="O82" s="693"/>
      <c r="P82" s="693"/>
      <c r="Q82" s="693"/>
      <c r="R82" s="693"/>
      <c r="S82" s="693"/>
      <c r="T82" s="693"/>
      <c r="U82" s="693"/>
      <c r="V82" s="693"/>
      <c r="W82" s="693"/>
      <c r="X82" s="693"/>
      <c r="Y82" s="693"/>
      <c r="Z82" s="693"/>
      <c r="AA82" s="693"/>
      <c r="AB82" s="693"/>
      <c r="AC82" s="693"/>
      <c r="AD82" s="693"/>
      <c r="AE82" s="693"/>
      <c r="AF82" s="693"/>
      <c r="AG82" s="693"/>
      <c r="AH82" s="693"/>
      <c r="AI82" s="693"/>
      <c r="AJ82" s="693"/>
      <c r="AK82" s="693"/>
      <c r="AL82" s="693"/>
      <c r="AM82" s="693"/>
      <c r="AN82" s="693"/>
      <c r="AO82" s="693"/>
      <c r="AP82" s="148"/>
      <c r="AQ82" s="148"/>
      <c r="AR82" s="148"/>
      <c r="AS82" s="148"/>
      <c r="AT82" s="148"/>
      <c r="AU82" s="148"/>
      <c r="AV82" s="148"/>
      <c r="AW82" s="148"/>
      <c r="AX82" s="148"/>
      <c r="AY82" s="149"/>
      <c r="AZ82" s="141"/>
      <c r="BA82" s="140"/>
      <c r="BB82" s="140"/>
      <c r="BC82" s="140"/>
      <c r="BD82" s="141"/>
      <c r="BE82" s="188"/>
      <c r="BJ82" s="136"/>
      <c r="BK82" s="137">
        <f>IF(AND($BO$28=1,BK81&lt;&gt;""),1,0)</f>
        <v>1</v>
      </c>
      <c r="BL82" s="137">
        <f>IF(AND($BO$28=2,BL81&lt;&gt;""),1,0)</f>
        <v>0</v>
      </c>
      <c r="BM82" s="137">
        <f>IF(AND($BO$28=3,BM81&lt;&gt;""),1,0)</f>
        <v>0</v>
      </c>
      <c r="BN82" s="137">
        <f>IF(AND($BO$28=4,BN81&lt;&gt;""),1,0)</f>
        <v>0</v>
      </c>
      <c r="BO82" s="137">
        <f>IF(AND($BO$28=5,BO81&lt;&gt;""),1,0)</f>
        <v>0</v>
      </c>
      <c r="BP82" s="80"/>
      <c r="BQ82" s="80"/>
      <c r="BR82" s="86"/>
    </row>
    <row r="83" spans="1:89">
      <c r="B83" s="140"/>
      <c r="C83" s="170"/>
      <c r="D83" s="140"/>
      <c r="E83" s="170"/>
      <c r="F83" s="351"/>
      <c r="G83" s="684" t="str">
        <f>CONCATENATE(E79,".2")</f>
        <v>7.4.2</v>
      </c>
      <c r="H83" s="685"/>
      <c r="I83" s="706" t="s">
        <v>524</v>
      </c>
      <c r="J83" s="706"/>
      <c r="K83" s="706"/>
      <c r="L83" s="686"/>
      <c r="M83" s="686"/>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687"/>
      <c r="AL83" s="687"/>
      <c r="AM83" s="687"/>
      <c r="AN83" s="687"/>
      <c r="AO83" s="687"/>
      <c r="AP83" s="145"/>
      <c r="AQ83" s="145"/>
      <c r="AR83" s="145"/>
      <c r="AS83" s="145"/>
      <c r="AT83" s="145"/>
      <c r="AU83" s="145"/>
      <c r="AV83" s="145"/>
      <c r="AW83" s="145"/>
      <c r="AX83" s="145"/>
      <c r="AY83" s="146"/>
      <c r="AZ83" s="141"/>
      <c r="BA83" s="959"/>
      <c r="BB83" s="960"/>
      <c r="BC83" s="961"/>
      <c r="BD83" s="141"/>
      <c r="BE83" s="188"/>
      <c r="BJ83" s="624"/>
      <c r="BK83" s="617"/>
      <c r="BL83" s="617"/>
      <c r="BM83" s="617"/>
      <c r="BN83" s="617"/>
      <c r="BO83" s="617"/>
      <c r="BP83" s="135" t="str">
        <f>IF(OR(BA83="x",BA83=""),"",IF(AND($BO$28=1,BK83&lt;&gt;""),1,IF(AND($BO$28=2,BL83&lt;&gt;""),1,IF(AND($BO$28=3,BM83&lt;&gt;""),1,IF(AND($BO$28=4,BN83&lt;&gt;""),1,IF(AND($BO$28=5,BO83&lt;&gt;""),1,0))))))</f>
        <v/>
      </c>
      <c r="BQ83" s="67">
        <f>IF(BR81=0,0,IF(OR(BA83="x",BA83=""),0,BA83))</f>
        <v>0</v>
      </c>
      <c r="BR83" s="626"/>
    </row>
    <row r="84" spans="1:89" s="527" customFormat="1">
      <c r="A84" s="615"/>
      <c r="B84" s="106"/>
      <c r="C84" s="635"/>
      <c r="D84" s="106"/>
      <c r="E84" s="635"/>
      <c r="F84" s="634"/>
      <c r="G84" s="697"/>
      <c r="H84" s="698"/>
      <c r="I84" s="638" t="s">
        <v>5</v>
      </c>
      <c r="J84" s="702"/>
      <c r="K84" s="701" t="s">
        <v>523</v>
      </c>
      <c r="L84" s="692"/>
      <c r="M84" s="692"/>
      <c r="N84" s="701"/>
      <c r="O84" s="701"/>
      <c r="P84" s="701"/>
      <c r="Q84" s="701"/>
      <c r="R84" s="701"/>
      <c r="S84" s="701"/>
      <c r="T84" s="701"/>
      <c r="U84" s="701"/>
      <c r="V84" s="701"/>
      <c r="W84" s="701"/>
      <c r="X84" s="701"/>
      <c r="Y84" s="701"/>
      <c r="Z84" s="701"/>
      <c r="AA84" s="701"/>
      <c r="AB84" s="701"/>
      <c r="AC84" s="701"/>
      <c r="AD84" s="701"/>
      <c r="AE84" s="701"/>
      <c r="AF84" s="701"/>
      <c r="AG84" s="701"/>
      <c r="AH84" s="701"/>
      <c r="AI84" s="701"/>
      <c r="AJ84" s="701"/>
      <c r="AK84" s="701"/>
      <c r="AL84" s="701"/>
      <c r="AM84" s="701"/>
      <c r="AN84" s="701"/>
      <c r="AO84" s="701"/>
      <c r="AP84" s="524"/>
      <c r="AQ84" s="524"/>
      <c r="AR84" s="524"/>
      <c r="AS84" s="524"/>
      <c r="AT84" s="106"/>
      <c r="AU84" s="106"/>
      <c r="AV84" s="106"/>
      <c r="AW84" s="106"/>
      <c r="AX84" s="106"/>
      <c r="AY84" s="631"/>
      <c r="AZ84" s="630"/>
      <c r="BA84" s="106"/>
      <c r="BB84" s="106"/>
      <c r="BC84" s="106"/>
      <c r="BD84" s="630"/>
      <c r="BE84" s="528"/>
      <c r="BF84" s="624"/>
      <c r="BG84" s="618"/>
      <c r="BH84" s="618"/>
      <c r="BI84" s="618"/>
      <c r="BJ84" s="624"/>
      <c r="BK84" s="617"/>
      <c r="BL84" s="617"/>
      <c r="BM84" s="617"/>
      <c r="BN84" s="617"/>
      <c r="BO84" s="617"/>
      <c r="BP84" s="636"/>
      <c r="BQ84" s="636"/>
      <c r="BR84" s="626"/>
      <c r="BS84" s="618"/>
      <c r="BT84" s="618"/>
      <c r="BU84" s="618"/>
      <c r="BV84" s="618"/>
      <c r="BW84" s="618"/>
      <c r="BX84" s="618"/>
      <c r="BY84" s="618"/>
      <c r="BZ84" s="618"/>
      <c r="CA84" s="618"/>
      <c r="CB84" s="618"/>
      <c r="CC84" s="618"/>
      <c r="CD84" s="618"/>
      <c r="CE84" s="618"/>
      <c r="CF84" s="618"/>
      <c r="CG84" s="618"/>
      <c r="CH84" s="618"/>
      <c r="CI84" s="618"/>
      <c r="CJ84" s="618"/>
      <c r="CK84" s="618"/>
    </row>
    <row r="85" spans="1:89" s="527" customFormat="1">
      <c r="A85" s="615"/>
      <c r="B85" s="106"/>
      <c r="C85" s="635"/>
      <c r="D85" s="106"/>
      <c r="E85" s="635"/>
      <c r="F85" s="634"/>
      <c r="G85" s="697"/>
      <c r="H85" s="698"/>
      <c r="I85" s="638" t="s">
        <v>6</v>
      </c>
      <c r="J85" s="702"/>
      <c r="K85" s="701" t="s">
        <v>522</v>
      </c>
      <c r="L85" s="692"/>
      <c r="M85" s="692"/>
      <c r="N85" s="701"/>
      <c r="O85" s="701"/>
      <c r="P85" s="701"/>
      <c r="Q85" s="701"/>
      <c r="R85" s="701"/>
      <c r="S85" s="701"/>
      <c r="T85" s="701"/>
      <c r="U85" s="701"/>
      <c r="V85" s="701"/>
      <c r="W85" s="701"/>
      <c r="X85" s="701"/>
      <c r="Y85" s="701"/>
      <c r="Z85" s="701"/>
      <c r="AA85" s="701"/>
      <c r="AB85" s="701"/>
      <c r="AC85" s="701"/>
      <c r="AD85" s="701"/>
      <c r="AE85" s="701"/>
      <c r="AF85" s="701"/>
      <c r="AG85" s="701"/>
      <c r="AH85" s="701"/>
      <c r="AI85" s="701"/>
      <c r="AJ85" s="701"/>
      <c r="AK85" s="701"/>
      <c r="AL85" s="701"/>
      <c r="AM85" s="701"/>
      <c r="AN85" s="701"/>
      <c r="AO85" s="701"/>
      <c r="AP85" s="524"/>
      <c r="AQ85" s="524"/>
      <c r="AR85" s="524"/>
      <c r="AS85" s="524"/>
      <c r="AT85" s="106"/>
      <c r="AU85" s="106"/>
      <c r="AV85" s="106"/>
      <c r="AW85" s="106"/>
      <c r="AX85" s="106"/>
      <c r="AY85" s="631"/>
      <c r="AZ85" s="630"/>
      <c r="BA85" s="106"/>
      <c r="BB85" s="106"/>
      <c r="BC85" s="106"/>
      <c r="BD85" s="630"/>
      <c r="BE85" s="528"/>
      <c r="BF85" s="624"/>
      <c r="BG85" s="618"/>
      <c r="BH85" s="618"/>
      <c r="BI85" s="618"/>
      <c r="BJ85" s="624"/>
      <c r="BK85" s="617"/>
      <c r="BL85" s="617"/>
      <c r="BM85" s="617"/>
      <c r="BN85" s="617"/>
      <c r="BO85" s="617"/>
      <c r="BP85" s="619"/>
      <c r="BQ85" s="619"/>
      <c r="BR85" s="626"/>
      <c r="BS85" s="618"/>
      <c r="BT85" s="618"/>
      <c r="BU85" s="618"/>
      <c r="BV85" s="618"/>
      <c r="BW85" s="618"/>
      <c r="BX85" s="618"/>
      <c r="BY85" s="618"/>
      <c r="BZ85" s="618"/>
      <c r="CA85" s="618"/>
      <c r="CB85" s="618"/>
      <c r="CC85" s="618"/>
      <c r="CD85" s="618"/>
      <c r="CE85" s="618"/>
      <c r="CF85" s="618"/>
      <c r="CG85" s="618"/>
      <c r="CH85" s="618"/>
      <c r="CI85" s="618"/>
      <c r="CJ85" s="618"/>
      <c r="CK85" s="618"/>
    </row>
    <row r="86" spans="1:89" s="527" customFormat="1">
      <c r="A86" s="615"/>
      <c r="B86" s="106"/>
      <c r="C86" s="635"/>
      <c r="D86" s="106"/>
      <c r="E86" s="635"/>
      <c r="F86" s="634"/>
      <c r="G86" s="697"/>
      <c r="H86" s="698"/>
      <c r="I86" s="638" t="s">
        <v>7</v>
      </c>
      <c r="J86" s="702"/>
      <c r="K86" s="701" t="s">
        <v>521</v>
      </c>
      <c r="L86" s="692"/>
      <c r="M86" s="692"/>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701"/>
      <c r="AK86" s="701"/>
      <c r="AL86" s="701"/>
      <c r="AM86" s="701"/>
      <c r="AN86" s="701"/>
      <c r="AO86" s="701"/>
      <c r="AP86" s="524"/>
      <c r="AQ86" s="524"/>
      <c r="AR86" s="524"/>
      <c r="AS86" s="524"/>
      <c r="AT86" s="106"/>
      <c r="AU86" s="106"/>
      <c r="AV86" s="106"/>
      <c r="AW86" s="106"/>
      <c r="AX86" s="106"/>
      <c r="AY86" s="631"/>
      <c r="AZ86" s="630"/>
      <c r="BA86" s="106"/>
      <c r="BB86" s="106"/>
      <c r="BC86" s="106"/>
      <c r="BD86" s="630"/>
      <c r="BE86" s="528"/>
      <c r="BF86" s="624"/>
      <c r="BG86" s="618"/>
      <c r="BH86" s="618"/>
      <c r="BI86" s="618"/>
      <c r="BJ86" s="624"/>
      <c r="BK86" s="617"/>
      <c r="BL86" s="617"/>
      <c r="BM86" s="617"/>
      <c r="BN86" s="617"/>
      <c r="BO86" s="617"/>
      <c r="BP86" s="619"/>
      <c r="BQ86" s="619"/>
      <c r="BR86" s="626"/>
      <c r="BS86" s="618"/>
      <c r="BT86" s="618"/>
      <c r="BU86" s="618"/>
      <c r="BV86" s="618"/>
      <c r="BW86" s="618"/>
      <c r="BX86" s="618"/>
      <c r="BY86" s="618"/>
      <c r="BZ86" s="618"/>
      <c r="CA86" s="618"/>
      <c r="CB86" s="618"/>
      <c r="CC86" s="618"/>
      <c r="CD86" s="618"/>
      <c r="CE86" s="618"/>
      <c r="CF86" s="618"/>
      <c r="CG86" s="618"/>
      <c r="CH86" s="618"/>
      <c r="CI86" s="618"/>
      <c r="CJ86" s="618"/>
      <c r="CK86" s="618"/>
    </row>
    <row r="87" spans="1:89" s="527" customFormat="1">
      <c r="A87" s="615"/>
      <c r="B87" s="106"/>
      <c r="C87" s="635"/>
      <c r="D87" s="106"/>
      <c r="E87" s="635"/>
      <c r="F87" s="634"/>
      <c r="G87" s="697"/>
      <c r="H87" s="698"/>
      <c r="I87" s="638" t="s">
        <v>8</v>
      </c>
      <c r="J87" s="702"/>
      <c r="K87" s="701" t="s">
        <v>520</v>
      </c>
      <c r="L87" s="692"/>
      <c r="M87" s="692"/>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701"/>
      <c r="AK87" s="701"/>
      <c r="AL87" s="701"/>
      <c r="AM87" s="701"/>
      <c r="AN87" s="701"/>
      <c r="AO87" s="701"/>
      <c r="AP87" s="524"/>
      <c r="AQ87" s="524"/>
      <c r="AR87" s="524"/>
      <c r="AS87" s="524"/>
      <c r="AT87" s="106"/>
      <c r="AU87" s="106"/>
      <c r="AV87" s="106"/>
      <c r="AW87" s="106"/>
      <c r="AX87" s="106"/>
      <c r="AY87" s="631"/>
      <c r="AZ87" s="630"/>
      <c r="BA87" s="106"/>
      <c r="BB87" s="106"/>
      <c r="BC87" s="106"/>
      <c r="BD87" s="630"/>
      <c r="BE87" s="528"/>
      <c r="BF87" s="624"/>
      <c r="BG87" s="618"/>
      <c r="BH87" s="618"/>
      <c r="BI87" s="618"/>
      <c r="BJ87" s="624"/>
      <c r="BK87" s="617"/>
      <c r="BL87" s="617"/>
      <c r="BM87" s="617"/>
      <c r="BN87" s="617"/>
      <c r="BO87" s="617"/>
      <c r="BP87" s="619"/>
      <c r="BQ87" s="619"/>
      <c r="BR87" s="626"/>
      <c r="BS87" s="618"/>
      <c r="BT87" s="618"/>
      <c r="BU87" s="618"/>
      <c r="BV87" s="618"/>
      <c r="BW87" s="618"/>
      <c r="BX87" s="618"/>
      <c r="BY87" s="618"/>
      <c r="BZ87" s="618"/>
      <c r="CA87" s="618"/>
      <c r="CB87" s="618"/>
      <c r="CC87" s="618"/>
      <c r="CD87" s="618"/>
      <c r="CE87" s="618"/>
      <c r="CF87" s="618"/>
      <c r="CG87" s="618"/>
      <c r="CH87" s="618"/>
      <c r="CI87" s="618"/>
      <c r="CJ87" s="618"/>
      <c r="CK87" s="618"/>
    </row>
    <row r="88" spans="1:89" s="527" customFormat="1">
      <c r="A88" s="615"/>
      <c r="B88" s="106"/>
      <c r="C88" s="635"/>
      <c r="D88" s="106"/>
      <c r="E88" s="635"/>
      <c r="F88" s="634"/>
      <c r="G88" s="697"/>
      <c r="H88" s="698"/>
      <c r="I88" s="638" t="s">
        <v>9</v>
      </c>
      <c r="J88" s="702"/>
      <c r="K88" s="701" t="s">
        <v>519</v>
      </c>
      <c r="L88" s="692"/>
      <c r="M88" s="692"/>
      <c r="N88" s="701"/>
      <c r="O88" s="701"/>
      <c r="P88" s="701"/>
      <c r="Q88" s="701"/>
      <c r="R88" s="701"/>
      <c r="S88" s="701"/>
      <c r="T88" s="701"/>
      <c r="U88" s="701"/>
      <c r="V88" s="701"/>
      <c r="W88" s="701"/>
      <c r="X88" s="701"/>
      <c r="Y88" s="701"/>
      <c r="Z88" s="701"/>
      <c r="AA88" s="701"/>
      <c r="AB88" s="701"/>
      <c r="AC88" s="701"/>
      <c r="AD88" s="701"/>
      <c r="AE88" s="701"/>
      <c r="AF88" s="701"/>
      <c r="AG88" s="701"/>
      <c r="AH88" s="701"/>
      <c r="AI88" s="701"/>
      <c r="AJ88" s="701"/>
      <c r="AK88" s="701"/>
      <c r="AL88" s="701"/>
      <c r="AM88" s="701"/>
      <c r="AN88" s="701"/>
      <c r="AO88" s="701"/>
      <c r="AP88" s="524"/>
      <c r="AQ88" s="524"/>
      <c r="AR88" s="524"/>
      <c r="AS88" s="524"/>
      <c r="AT88" s="106"/>
      <c r="AU88" s="106"/>
      <c r="AV88" s="106"/>
      <c r="AW88" s="106"/>
      <c r="AX88" s="106"/>
      <c r="AY88" s="631"/>
      <c r="AZ88" s="630"/>
      <c r="BA88" s="106"/>
      <c r="BB88" s="106"/>
      <c r="BC88" s="106"/>
      <c r="BD88" s="630"/>
      <c r="BE88" s="528"/>
      <c r="BF88" s="624"/>
      <c r="BG88" s="618"/>
      <c r="BH88" s="618"/>
      <c r="BI88" s="618"/>
      <c r="BJ88" s="624"/>
      <c r="BK88" s="617"/>
      <c r="BL88" s="617"/>
      <c r="BM88" s="617"/>
      <c r="BN88" s="617"/>
      <c r="BO88" s="617"/>
      <c r="BP88" s="619"/>
      <c r="BQ88" s="619"/>
      <c r="BR88" s="626"/>
      <c r="BS88" s="618"/>
      <c r="BT88" s="618"/>
      <c r="BU88" s="618"/>
      <c r="BV88" s="618"/>
      <c r="BW88" s="618"/>
      <c r="BX88" s="618"/>
      <c r="BY88" s="618"/>
      <c r="BZ88" s="618"/>
      <c r="CA88" s="618"/>
      <c r="CB88" s="618"/>
      <c r="CC88" s="618"/>
      <c r="CD88" s="618"/>
      <c r="CE88" s="618"/>
      <c r="CF88" s="618"/>
      <c r="CG88" s="618"/>
      <c r="CH88" s="618"/>
      <c r="CI88" s="618"/>
      <c r="CJ88" s="618"/>
      <c r="CK88" s="618"/>
    </row>
    <row r="89" spans="1:89" ht="3.75" customHeight="1">
      <c r="B89" s="140"/>
      <c r="C89" s="170"/>
      <c r="D89" s="140"/>
      <c r="E89" s="170"/>
      <c r="F89" s="351"/>
      <c r="G89" s="690"/>
      <c r="H89" s="691"/>
      <c r="I89" s="693"/>
      <c r="J89" s="693"/>
      <c r="K89" s="693"/>
      <c r="L89" s="693"/>
      <c r="M89" s="693"/>
      <c r="N89" s="693"/>
      <c r="O89" s="693"/>
      <c r="P89" s="693"/>
      <c r="Q89" s="693"/>
      <c r="R89" s="693"/>
      <c r="S89" s="693"/>
      <c r="T89" s="693"/>
      <c r="U89" s="693"/>
      <c r="V89" s="693"/>
      <c r="W89" s="693"/>
      <c r="X89" s="693"/>
      <c r="Y89" s="693"/>
      <c r="Z89" s="693"/>
      <c r="AA89" s="693"/>
      <c r="AB89" s="693"/>
      <c r="AC89" s="693"/>
      <c r="AD89" s="693"/>
      <c r="AE89" s="693"/>
      <c r="AF89" s="693"/>
      <c r="AG89" s="693"/>
      <c r="AH89" s="693"/>
      <c r="AI89" s="693"/>
      <c r="AJ89" s="693"/>
      <c r="AK89" s="693"/>
      <c r="AL89" s="693"/>
      <c r="AM89" s="693"/>
      <c r="AN89" s="693"/>
      <c r="AO89" s="693"/>
      <c r="AP89" s="148"/>
      <c r="AQ89" s="148"/>
      <c r="AR89" s="148"/>
      <c r="AS89" s="148"/>
      <c r="AT89" s="148"/>
      <c r="AU89" s="148"/>
      <c r="AV89" s="148"/>
      <c r="AW89" s="148"/>
      <c r="AX89" s="148"/>
      <c r="AY89" s="149"/>
      <c r="AZ89" s="141"/>
      <c r="BA89" s="140"/>
      <c r="BB89" s="140"/>
      <c r="BC89" s="140"/>
      <c r="BD89" s="141"/>
      <c r="BE89" s="188"/>
      <c r="BJ89" s="64"/>
      <c r="BK89" s="60"/>
      <c r="BL89" s="60"/>
      <c r="BP89" s="142"/>
      <c r="BQ89" s="142"/>
      <c r="BR89" s="86"/>
    </row>
    <row r="90" spans="1:89">
      <c r="B90" s="140"/>
      <c r="C90" s="170"/>
      <c r="D90" s="140"/>
      <c r="E90" s="170"/>
      <c r="F90" s="351"/>
      <c r="G90" s="684" t="str">
        <f>CONCATENATE(E79,".3")</f>
        <v>7.4.3</v>
      </c>
      <c r="H90" s="685"/>
      <c r="I90" s="706" t="s">
        <v>518</v>
      </c>
      <c r="J90" s="687"/>
      <c r="K90" s="687"/>
      <c r="L90" s="687"/>
      <c r="M90" s="687"/>
      <c r="N90" s="687"/>
      <c r="O90" s="687"/>
      <c r="P90" s="687"/>
      <c r="Q90" s="687"/>
      <c r="R90" s="687"/>
      <c r="S90" s="687"/>
      <c r="T90" s="687"/>
      <c r="U90" s="687"/>
      <c r="V90" s="687"/>
      <c r="W90" s="687"/>
      <c r="X90" s="687"/>
      <c r="Y90" s="687"/>
      <c r="Z90" s="687"/>
      <c r="AA90" s="687"/>
      <c r="AB90" s="687"/>
      <c r="AC90" s="687"/>
      <c r="AD90" s="687"/>
      <c r="AE90" s="687"/>
      <c r="AF90" s="687"/>
      <c r="AG90" s="687"/>
      <c r="AH90" s="687"/>
      <c r="AI90" s="687"/>
      <c r="AJ90" s="687"/>
      <c r="AK90" s="687"/>
      <c r="AL90" s="687"/>
      <c r="AM90" s="687"/>
      <c r="AN90" s="687"/>
      <c r="AO90" s="687"/>
      <c r="AP90" s="145"/>
      <c r="AQ90" s="145"/>
      <c r="AR90" s="145"/>
      <c r="AS90" s="145"/>
      <c r="AT90" s="145"/>
      <c r="AU90" s="145"/>
      <c r="AV90" s="145"/>
      <c r="AW90" s="145"/>
      <c r="AX90" s="145"/>
      <c r="AY90" s="146"/>
      <c r="AZ90" s="141"/>
      <c r="BA90" s="959"/>
      <c r="BB90" s="960"/>
      <c r="BC90" s="961"/>
      <c r="BD90" s="141"/>
      <c r="BE90" s="188"/>
      <c r="BJ90" s="624"/>
      <c r="BK90" s="617"/>
      <c r="BL90" s="617"/>
      <c r="BM90" s="617"/>
      <c r="BN90" s="617"/>
      <c r="BO90" s="617"/>
      <c r="BP90" s="135" t="str">
        <f>IF(OR(BA90="x",BA90=""),"",IF(AND($BO$28=1,BK90&lt;&gt;""),1,IF(AND($BO$28=2,BL90&lt;&gt;""),1,IF(AND($BO$28=3,BM90&lt;&gt;""),1,IF(AND($BO$28=4,BN90&lt;&gt;""),1,IF(AND($BO$28=5,BO90&lt;&gt;""),1,0))))))</f>
        <v/>
      </c>
      <c r="BQ90" s="67">
        <f>IF(BR81=0,0,IF(OR(BA90="x",BA90=""),0,BA90))</f>
        <v>0</v>
      </c>
      <c r="BR90" s="626"/>
    </row>
    <row r="91" spans="1:89" ht="3.75" customHeight="1">
      <c r="B91" s="140"/>
      <c r="C91" s="170"/>
      <c r="D91" s="140"/>
      <c r="E91" s="170"/>
      <c r="F91" s="351"/>
      <c r="G91" s="690"/>
      <c r="H91" s="691"/>
      <c r="I91" s="701"/>
      <c r="J91" s="693"/>
      <c r="K91" s="693"/>
      <c r="L91" s="693"/>
      <c r="M91" s="693"/>
      <c r="N91" s="693"/>
      <c r="O91" s="693"/>
      <c r="P91" s="693"/>
      <c r="Q91" s="693"/>
      <c r="R91" s="693"/>
      <c r="S91" s="693"/>
      <c r="T91" s="693"/>
      <c r="U91" s="693"/>
      <c r="V91" s="693"/>
      <c r="W91" s="693"/>
      <c r="X91" s="693"/>
      <c r="Y91" s="693"/>
      <c r="Z91" s="693"/>
      <c r="AA91" s="693"/>
      <c r="AB91" s="693"/>
      <c r="AC91" s="693"/>
      <c r="AD91" s="693"/>
      <c r="AE91" s="693"/>
      <c r="AF91" s="693"/>
      <c r="AG91" s="693"/>
      <c r="AH91" s="693"/>
      <c r="AI91" s="693"/>
      <c r="AJ91" s="693"/>
      <c r="AK91" s="693"/>
      <c r="AL91" s="693"/>
      <c r="AM91" s="693"/>
      <c r="AN91" s="693"/>
      <c r="AO91" s="693"/>
      <c r="AP91" s="148"/>
      <c r="AQ91" s="148"/>
      <c r="AR91" s="148"/>
      <c r="AS91" s="148"/>
      <c r="AT91" s="148"/>
      <c r="AU91" s="148"/>
      <c r="AV91" s="148"/>
      <c r="AW91" s="148"/>
      <c r="AX91" s="148"/>
      <c r="AY91" s="149"/>
      <c r="AZ91" s="141"/>
      <c r="BA91" s="140"/>
      <c r="BB91" s="140"/>
      <c r="BC91" s="140"/>
      <c r="BD91" s="141"/>
      <c r="BE91" s="188"/>
      <c r="BJ91" s="624"/>
      <c r="BK91" s="617"/>
      <c r="BL91" s="617"/>
      <c r="BM91" s="617"/>
      <c r="BN91" s="617"/>
      <c r="BO91" s="617"/>
      <c r="BP91" s="80"/>
      <c r="BQ91" s="80"/>
      <c r="BR91" s="86"/>
    </row>
    <row r="92" spans="1:89">
      <c r="B92" s="140"/>
      <c r="C92" s="170"/>
      <c r="D92" s="140"/>
      <c r="E92" s="170"/>
      <c r="F92" s="351"/>
      <c r="G92" s="684" t="str">
        <f>CONCATENATE(E79,".4")</f>
        <v>7.4.4</v>
      </c>
      <c r="H92" s="685"/>
      <c r="I92" s="686" t="s">
        <v>517</v>
      </c>
      <c r="J92" s="687"/>
      <c r="K92" s="687"/>
      <c r="L92" s="687"/>
      <c r="M92" s="687"/>
      <c r="N92" s="687"/>
      <c r="O92" s="687"/>
      <c r="P92" s="687"/>
      <c r="Q92" s="687"/>
      <c r="R92" s="687"/>
      <c r="S92" s="687"/>
      <c r="T92" s="687"/>
      <c r="U92" s="687"/>
      <c r="V92" s="687"/>
      <c r="W92" s="687"/>
      <c r="X92" s="687"/>
      <c r="Y92" s="687"/>
      <c r="Z92" s="687"/>
      <c r="AA92" s="687"/>
      <c r="AB92" s="687"/>
      <c r="AC92" s="687"/>
      <c r="AD92" s="687"/>
      <c r="AE92" s="687"/>
      <c r="AF92" s="687"/>
      <c r="AG92" s="687"/>
      <c r="AH92" s="687"/>
      <c r="AI92" s="687"/>
      <c r="AJ92" s="687"/>
      <c r="AK92" s="687"/>
      <c r="AL92" s="687"/>
      <c r="AM92" s="687"/>
      <c r="AN92" s="687"/>
      <c r="AO92" s="687"/>
      <c r="AP92" s="145"/>
      <c r="AQ92" s="145"/>
      <c r="AR92" s="145"/>
      <c r="AS92" s="145"/>
      <c r="AT92" s="145"/>
      <c r="AU92" s="145"/>
      <c r="AV92" s="145"/>
      <c r="AW92" s="145"/>
      <c r="AX92" s="145"/>
      <c r="AY92" s="146"/>
      <c r="AZ92" s="141"/>
      <c r="BA92" s="959"/>
      <c r="BB92" s="960"/>
      <c r="BC92" s="961"/>
      <c r="BD92" s="141"/>
      <c r="BE92" s="188"/>
      <c r="BJ92" s="624"/>
      <c r="BK92" s="617"/>
      <c r="BL92" s="617"/>
      <c r="BM92" s="617"/>
      <c r="BN92" s="617"/>
      <c r="BO92" s="617"/>
      <c r="BP92" s="135" t="str">
        <f>IF(OR(BA92="x",BA92=""),"",IF(AND($BO$28=1,BK92&lt;&gt;""),1,IF(AND($BO$28=2,BL92&lt;&gt;""),1,IF(AND($BO$28=3,BM92&lt;&gt;""),1,IF(AND($BO$28=4,BN92&lt;&gt;""),1,IF(AND($BO$28=5,BO92&lt;&gt;""),1,0))))))</f>
        <v/>
      </c>
      <c r="BQ92" s="67">
        <f>IF(BR81=0,0,IF(OR(BA92="x",BA92=""),0,BA92))</f>
        <v>0</v>
      </c>
      <c r="BR92" s="626"/>
    </row>
    <row r="93" spans="1:89" ht="3.75" customHeight="1">
      <c r="B93" s="140"/>
      <c r="C93" s="170"/>
      <c r="D93" s="140"/>
      <c r="E93" s="170"/>
      <c r="F93" s="351"/>
      <c r="G93" s="690"/>
      <c r="H93" s="691"/>
      <c r="I93" s="693"/>
      <c r="J93" s="693"/>
      <c r="K93" s="693"/>
      <c r="L93" s="693"/>
      <c r="M93" s="693"/>
      <c r="N93" s="693"/>
      <c r="O93" s="693"/>
      <c r="P93" s="693"/>
      <c r="Q93" s="693"/>
      <c r="R93" s="693"/>
      <c r="S93" s="693"/>
      <c r="T93" s="693"/>
      <c r="U93" s="693"/>
      <c r="V93" s="693"/>
      <c r="W93" s="693"/>
      <c r="X93" s="693"/>
      <c r="Y93" s="693"/>
      <c r="Z93" s="693"/>
      <c r="AA93" s="693"/>
      <c r="AB93" s="693"/>
      <c r="AC93" s="693"/>
      <c r="AD93" s="693"/>
      <c r="AE93" s="693"/>
      <c r="AF93" s="693"/>
      <c r="AG93" s="693"/>
      <c r="AH93" s="693"/>
      <c r="AI93" s="693"/>
      <c r="AJ93" s="693"/>
      <c r="AK93" s="693"/>
      <c r="AL93" s="693"/>
      <c r="AM93" s="693"/>
      <c r="AN93" s="693"/>
      <c r="AO93" s="693"/>
      <c r="AP93" s="148"/>
      <c r="AQ93" s="148"/>
      <c r="AR93" s="148"/>
      <c r="AS93" s="148"/>
      <c r="AT93" s="148"/>
      <c r="AU93" s="148"/>
      <c r="AV93" s="148"/>
      <c r="AW93" s="148"/>
      <c r="AX93" s="148"/>
      <c r="AY93" s="149"/>
      <c r="AZ93" s="141"/>
      <c r="BA93" s="140"/>
      <c r="BB93" s="140"/>
      <c r="BC93" s="140"/>
      <c r="BD93" s="141"/>
      <c r="BE93" s="188"/>
      <c r="BJ93" s="624"/>
      <c r="BK93" s="617"/>
      <c r="BL93" s="617"/>
      <c r="BM93" s="617"/>
      <c r="BN93" s="617"/>
      <c r="BO93" s="617"/>
      <c r="BP93" s="80"/>
      <c r="BQ93" s="80"/>
      <c r="BR93" s="86"/>
    </row>
    <row r="94" spans="1:89">
      <c r="B94" s="140"/>
      <c r="C94" s="170"/>
      <c r="D94" s="140"/>
      <c r="E94" s="170"/>
      <c r="F94" s="351"/>
      <c r="G94" s="704"/>
      <c r="H94" s="705"/>
      <c r="I94" s="679"/>
      <c r="J94" s="679"/>
      <c r="K94" s="679"/>
      <c r="L94" s="679"/>
      <c r="M94" s="679"/>
      <c r="N94" s="679"/>
      <c r="O94" s="679"/>
      <c r="P94" s="679"/>
      <c r="Q94" s="679"/>
      <c r="R94" s="679"/>
      <c r="S94" s="679"/>
      <c r="T94" s="679"/>
      <c r="U94" s="679"/>
      <c r="V94" s="679"/>
      <c r="W94" s="679"/>
      <c r="X94" s="679"/>
      <c r="Y94" s="679"/>
      <c r="Z94" s="679"/>
      <c r="AA94" s="679"/>
      <c r="AB94" s="679"/>
      <c r="AC94" s="679"/>
      <c r="AD94" s="679"/>
      <c r="AE94" s="679"/>
      <c r="AF94" s="679"/>
      <c r="AG94" s="679"/>
      <c r="AH94" s="679"/>
      <c r="AI94" s="679"/>
      <c r="AJ94" s="679"/>
      <c r="AK94" s="679"/>
      <c r="AL94" s="679"/>
      <c r="AM94" s="679"/>
      <c r="AN94" s="679"/>
      <c r="AO94" s="679"/>
      <c r="AP94" s="140"/>
      <c r="AQ94" s="140"/>
      <c r="AR94" s="140"/>
      <c r="AS94" s="140"/>
      <c r="AT94" s="140"/>
      <c r="AU94" s="140"/>
      <c r="AV94" s="140"/>
      <c r="AW94" s="140"/>
      <c r="AX94" s="140"/>
      <c r="AY94" s="140"/>
      <c r="AZ94" s="141"/>
      <c r="BA94" s="140"/>
      <c r="BB94" s="140"/>
      <c r="BC94" s="140"/>
      <c r="BD94" s="141"/>
      <c r="BE94" s="188"/>
      <c r="BJ94" s="64"/>
      <c r="BK94" s="400" t="s">
        <v>231</v>
      </c>
      <c r="BL94" s="401"/>
      <c r="BM94" s="401"/>
      <c r="BN94" s="401"/>
      <c r="BO94" s="402"/>
      <c r="BP94" s="142"/>
      <c r="BQ94" s="142"/>
      <c r="BR94" s="86"/>
    </row>
    <row r="95" spans="1:89">
      <c r="B95" s="140"/>
      <c r="C95" s="170"/>
      <c r="D95" s="140"/>
      <c r="E95" s="354" t="str">
        <f>CONCATENATE($C$29,"5")</f>
        <v>7.5</v>
      </c>
      <c r="F95" s="352"/>
      <c r="G95" s="1023" t="str">
        <f>(F21)</f>
        <v>Environmental Policy / Procedures</v>
      </c>
      <c r="H95" s="1024"/>
      <c r="I95" s="1024"/>
      <c r="J95" s="1024"/>
      <c r="K95" s="1024"/>
      <c r="L95" s="1024"/>
      <c r="M95" s="1024"/>
      <c r="N95" s="1024"/>
      <c r="O95" s="1024"/>
      <c r="P95" s="1024"/>
      <c r="Q95" s="1024"/>
      <c r="R95" s="1024"/>
      <c r="S95" s="1024"/>
      <c r="T95" s="1024"/>
      <c r="U95" s="1024"/>
      <c r="V95" s="1024"/>
      <c r="W95" s="1024"/>
      <c r="X95" s="1024"/>
      <c r="Y95" s="1024"/>
      <c r="Z95" s="1024"/>
      <c r="AA95" s="1024"/>
      <c r="AB95" s="1024"/>
      <c r="AC95" s="1024"/>
      <c r="AD95" s="1024"/>
      <c r="AE95" s="1024"/>
      <c r="AF95" s="1024"/>
      <c r="AG95" s="1024"/>
      <c r="AH95" s="1024"/>
      <c r="AI95" s="1024"/>
      <c r="AJ95" s="1024"/>
      <c r="AK95" s="1024"/>
      <c r="AL95" s="1024"/>
      <c r="AM95" s="1024"/>
      <c r="AN95" s="1024"/>
      <c r="AO95" s="1024"/>
      <c r="AP95" s="958"/>
      <c r="AQ95" s="958"/>
      <c r="AR95" s="958"/>
      <c r="AS95" s="958"/>
      <c r="AT95" s="958"/>
      <c r="AU95" s="958"/>
      <c r="AV95" s="958"/>
      <c r="AW95" s="958"/>
      <c r="AX95" s="958"/>
      <c r="AY95" s="958"/>
      <c r="AZ95" s="954" t="str">
        <f>IF(BA97="N",BQ95,IF(BR97=0,"",IF(BA97="Y",SUM(BQ95/BP95),"")))</f>
        <v/>
      </c>
      <c r="BA95" s="954"/>
      <c r="BB95" s="954"/>
      <c r="BC95" s="954"/>
      <c r="BD95" s="955"/>
      <c r="BE95" s="49"/>
      <c r="BJ95" s="62" t="s">
        <v>230</v>
      </c>
      <c r="BK95" s="62">
        <v>1</v>
      </c>
      <c r="BL95" s="174">
        <v>2</v>
      </c>
      <c r="BM95" s="62">
        <v>3</v>
      </c>
      <c r="BN95" s="62">
        <v>4</v>
      </c>
      <c r="BO95" s="62">
        <v>5</v>
      </c>
      <c r="BP95" s="67">
        <f>IF(BA97="N",8,IF(BR97=0,0,IF(BP97="",0,8)))</f>
        <v>0</v>
      </c>
      <c r="BQ95" s="67">
        <f>SUM(BQ97:BQ108)</f>
        <v>0</v>
      </c>
      <c r="BR95" s="175" t="str">
        <f>IF(BA97="N",0,IF(BP95=0,"",IF(SUM(BQ95/BP95)&gt;1,1,SUM(BQ95/BP95))))</f>
        <v/>
      </c>
    </row>
    <row r="96" spans="1:89" ht="3.75" customHeight="1">
      <c r="B96" s="140"/>
      <c r="C96" s="170"/>
      <c r="D96" s="140"/>
      <c r="E96" s="170"/>
      <c r="F96" s="351"/>
      <c r="G96" s="682"/>
      <c r="H96" s="683"/>
      <c r="I96" s="683"/>
      <c r="J96" s="683"/>
      <c r="K96" s="683"/>
      <c r="L96" s="683"/>
      <c r="M96" s="683"/>
      <c r="N96" s="683"/>
      <c r="O96" s="683"/>
      <c r="P96" s="683"/>
      <c r="Q96" s="683"/>
      <c r="R96" s="683"/>
      <c r="S96" s="683"/>
      <c r="T96" s="683"/>
      <c r="U96" s="683"/>
      <c r="V96" s="683"/>
      <c r="W96" s="683"/>
      <c r="X96" s="683"/>
      <c r="Y96" s="683"/>
      <c r="Z96" s="683"/>
      <c r="AA96" s="683"/>
      <c r="AB96" s="683"/>
      <c r="AC96" s="683"/>
      <c r="AD96" s="683"/>
      <c r="AE96" s="683"/>
      <c r="AF96" s="683"/>
      <c r="AG96" s="683"/>
      <c r="AH96" s="683"/>
      <c r="AI96" s="683"/>
      <c r="AJ96" s="683"/>
      <c r="AK96" s="683"/>
      <c r="AL96" s="683"/>
      <c r="AM96" s="683"/>
      <c r="AN96" s="683"/>
      <c r="AO96" s="683"/>
      <c r="AP96" s="32"/>
      <c r="AQ96" s="32"/>
      <c r="AR96" s="32"/>
      <c r="AS96" s="32"/>
      <c r="AT96" s="32"/>
      <c r="AU96" s="32"/>
      <c r="AV96" s="32"/>
      <c r="AW96" s="32"/>
      <c r="AX96" s="32"/>
      <c r="AY96" s="32"/>
      <c r="AZ96" s="42"/>
      <c r="BA96" s="42"/>
      <c r="BB96" s="42"/>
      <c r="BC96" s="42"/>
      <c r="BD96" s="139"/>
      <c r="BE96" s="188"/>
      <c r="BJ96" s="87"/>
      <c r="BK96" s="79"/>
      <c r="BL96" s="79"/>
      <c r="BP96" s="80"/>
      <c r="BQ96" s="80"/>
      <c r="BR96" s="81"/>
    </row>
    <row r="97" spans="1:89">
      <c r="B97" s="140"/>
      <c r="C97" s="170"/>
      <c r="D97" s="140"/>
      <c r="E97" s="170"/>
      <c r="F97" s="351"/>
      <c r="G97" s="684" t="str">
        <f>CONCATENATE(E95,".1")</f>
        <v>7.5.1</v>
      </c>
      <c r="H97" s="685"/>
      <c r="I97" s="706" t="s">
        <v>516</v>
      </c>
      <c r="J97" s="686"/>
      <c r="K97" s="686"/>
      <c r="L97" s="706"/>
      <c r="M97" s="706"/>
      <c r="N97" s="687"/>
      <c r="O97" s="687"/>
      <c r="P97" s="687"/>
      <c r="Q97" s="687"/>
      <c r="R97" s="687"/>
      <c r="S97" s="687"/>
      <c r="T97" s="687"/>
      <c r="U97" s="687"/>
      <c r="V97" s="687"/>
      <c r="W97" s="687"/>
      <c r="X97" s="687"/>
      <c r="Y97" s="687"/>
      <c r="Z97" s="687"/>
      <c r="AA97" s="687"/>
      <c r="AB97" s="687"/>
      <c r="AC97" s="687"/>
      <c r="AD97" s="687"/>
      <c r="AE97" s="687"/>
      <c r="AF97" s="687"/>
      <c r="AG97" s="687"/>
      <c r="AH97" s="687"/>
      <c r="AI97" s="687"/>
      <c r="AJ97" s="687"/>
      <c r="AK97" s="687"/>
      <c r="AL97" s="687"/>
      <c r="AM97" s="687"/>
      <c r="AN97" s="687"/>
      <c r="AO97" s="687"/>
      <c r="AP97" s="145"/>
      <c r="AQ97" s="145"/>
      <c r="AR97" s="145"/>
      <c r="AS97" s="145"/>
      <c r="AT97" s="145"/>
      <c r="AU97" s="145"/>
      <c r="AV97" s="145"/>
      <c r="AW97" s="166" t="s">
        <v>13</v>
      </c>
      <c r="AX97" s="145"/>
      <c r="AY97" s="146"/>
      <c r="AZ97" s="141"/>
      <c r="BA97" s="959"/>
      <c r="BB97" s="960"/>
      <c r="BC97" s="961"/>
      <c r="BD97" s="141"/>
      <c r="BE97" s="188"/>
      <c r="BJ97" s="66" t="s">
        <v>89</v>
      </c>
      <c r="BK97" s="78" t="s">
        <v>17</v>
      </c>
      <c r="BL97" s="78" t="s">
        <v>17</v>
      </c>
      <c r="BM97" s="78" t="s">
        <v>17</v>
      </c>
      <c r="BN97" s="78" t="s">
        <v>17</v>
      </c>
      <c r="BO97" s="78" t="s">
        <v>17</v>
      </c>
      <c r="BP97" s="135" t="str">
        <f>IF(OR(BA97="x",BA97=""),"",IF(AND($BO$28=1,BK97&lt;&gt;""),1,IF(AND($BO$28=2,BL97&lt;&gt;""),1,IF(AND($BO$28=3,BM97&lt;&gt;""),1,IF(AND($BO$28=4,BN97&lt;&gt;""),1,IF(AND($BO$28=5,BO97&lt;&gt;""),1,0))))))</f>
        <v/>
      </c>
      <c r="BQ97" s="67">
        <f>IF(BR97=0,0,IF(OR(BA97="x",BA97=""),0,IF(BA97="Y",2,0)))</f>
        <v>0</v>
      </c>
      <c r="BR97" s="137">
        <f>IF(BA97="N",0,SUM(BK98:BO98))</f>
        <v>1</v>
      </c>
    </row>
    <row r="98" spans="1:89" ht="3.6" customHeight="1">
      <c r="B98" s="140"/>
      <c r="C98" s="170"/>
      <c r="D98" s="140"/>
      <c r="E98" s="170"/>
      <c r="F98" s="351"/>
      <c r="G98" s="690"/>
      <c r="H98" s="691"/>
      <c r="I98" s="701"/>
      <c r="J98" s="701"/>
      <c r="K98" s="701"/>
      <c r="L98" s="701"/>
      <c r="M98" s="701"/>
      <c r="N98" s="693"/>
      <c r="O98" s="693"/>
      <c r="P98" s="693"/>
      <c r="Q98" s="693"/>
      <c r="R98" s="693"/>
      <c r="S98" s="693"/>
      <c r="T98" s="693"/>
      <c r="U98" s="693"/>
      <c r="V98" s="693"/>
      <c r="W98" s="693"/>
      <c r="X98" s="693"/>
      <c r="Y98" s="693"/>
      <c r="Z98" s="693"/>
      <c r="AA98" s="693"/>
      <c r="AB98" s="693"/>
      <c r="AC98" s="693"/>
      <c r="AD98" s="693"/>
      <c r="AE98" s="693"/>
      <c r="AF98" s="693"/>
      <c r="AG98" s="693"/>
      <c r="AH98" s="693"/>
      <c r="AI98" s="693"/>
      <c r="AJ98" s="693"/>
      <c r="AK98" s="693"/>
      <c r="AL98" s="693"/>
      <c r="AM98" s="693"/>
      <c r="AN98" s="693"/>
      <c r="AO98" s="693"/>
      <c r="AP98" s="148"/>
      <c r="AQ98" s="148"/>
      <c r="AR98" s="148"/>
      <c r="AS98" s="148"/>
      <c r="AT98" s="148"/>
      <c r="AU98" s="148"/>
      <c r="AV98" s="148"/>
      <c r="AW98" s="148"/>
      <c r="AX98" s="148"/>
      <c r="AY98" s="149"/>
      <c r="AZ98" s="141"/>
      <c r="BA98" s="140"/>
      <c r="BB98" s="140"/>
      <c r="BC98" s="140"/>
      <c r="BD98" s="141"/>
      <c r="BE98" s="188"/>
      <c r="BJ98" s="136"/>
      <c r="BK98" s="137">
        <f>IF(AND($BO$28=1,BK97&lt;&gt;""),1,0)</f>
        <v>1</v>
      </c>
      <c r="BL98" s="137">
        <f>IF(AND($BO$28=2,BL97&lt;&gt;""),1,0)</f>
        <v>0</v>
      </c>
      <c r="BM98" s="137">
        <f>IF(AND($BO$28=3,BM97&lt;&gt;""),1,0)</f>
        <v>0</v>
      </c>
      <c r="BN98" s="137">
        <f>IF(AND($BO$28=4,BN97&lt;&gt;""),1,0)</f>
        <v>0</v>
      </c>
      <c r="BO98" s="137">
        <f>IF(AND($BO$28=5,BO97&lt;&gt;""),1,0)</f>
        <v>0</v>
      </c>
      <c r="BP98" s="80"/>
      <c r="BQ98" s="80"/>
      <c r="BR98" s="86"/>
    </row>
    <row r="99" spans="1:89">
      <c r="B99" s="140"/>
      <c r="C99" s="170"/>
      <c r="D99" s="140"/>
      <c r="E99" s="170"/>
      <c r="F99" s="351"/>
      <c r="G99" s="684" t="str">
        <f>CONCATENATE(E95,".2")</f>
        <v>7.5.2</v>
      </c>
      <c r="H99" s="685"/>
      <c r="I99" s="706" t="s">
        <v>515</v>
      </c>
      <c r="J99" s="706"/>
      <c r="K99" s="706"/>
      <c r="L99" s="706"/>
      <c r="M99" s="706"/>
      <c r="N99" s="687"/>
      <c r="O99" s="687"/>
      <c r="P99" s="687"/>
      <c r="Q99" s="687"/>
      <c r="R99" s="687"/>
      <c r="S99" s="687"/>
      <c r="T99" s="687"/>
      <c r="U99" s="687"/>
      <c r="V99" s="687"/>
      <c r="W99" s="687"/>
      <c r="X99" s="687"/>
      <c r="Y99" s="687"/>
      <c r="Z99" s="687"/>
      <c r="AA99" s="687"/>
      <c r="AB99" s="687"/>
      <c r="AC99" s="687"/>
      <c r="AD99" s="687"/>
      <c r="AE99" s="687"/>
      <c r="AF99" s="687"/>
      <c r="AG99" s="687"/>
      <c r="AH99" s="687"/>
      <c r="AI99" s="687"/>
      <c r="AJ99" s="687"/>
      <c r="AK99" s="687"/>
      <c r="AL99" s="687"/>
      <c r="AM99" s="687"/>
      <c r="AN99" s="687"/>
      <c r="AO99" s="687"/>
      <c r="AP99" s="145"/>
      <c r="AQ99" s="145"/>
      <c r="AR99" s="145"/>
      <c r="AS99" s="145"/>
      <c r="AT99" s="145"/>
      <c r="AU99" s="145"/>
      <c r="AV99" s="145"/>
      <c r="AW99" s="145"/>
      <c r="AX99" s="145"/>
      <c r="AY99" s="146"/>
      <c r="AZ99" s="141"/>
      <c r="BA99" s="959"/>
      <c r="BB99" s="960"/>
      <c r="BC99" s="961"/>
      <c r="BD99" s="141"/>
      <c r="BE99" s="188"/>
      <c r="BJ99" s="624"/>
      <c r="BK99" s="617"/>
      <c r="BL99" s="617"/>
      <c r="BM99" s="617"/>
      <c r="BN99" s="617"/>
      <c r="BO99" s="617"/>
      <c r="BP99" s="135" t="str">
        <f>IF(OR(BA99="x",BA99=""),"",IF(AND($BO$28=1,BK99&lt;&gt;""),1,IF(AND($BO$28=2,BL99&lt;&gt;""),1,IF(AND($BO$28=3,BM99&lt;&gt;""),1,IF(AND($BO$28=4,BN99&lt;&gt;""),1,IF(AND($BO$28=5,BO99&lt;&gt;""),1,0))))))</f>
        <v/>
      </c>
      <c r="BQ99" s="67">
        <f>IF(BR97=0,0,IF(OR(BA99="x",BA99=""),0,BA99))</f>
        <v>0</v>
      </c>
      <c r="BR99" s="626"/>
    </row>
    <row r="100" spans="1:89" s="527" customFormat="1">
      <c r="A100" s="615"/>
      <c r="B100" s="106"/>
      <c r="C100" s="635"/>
      <c r="D100" s="106"/>
      <c r="E100" s="635"/>
      <c r="F100" s="634"/>
      <c r="G100" s="697"/>
      <c r="H100" s="698"/>
      <c r="I100" s="638" t="s">
        <v>5</v>
      </c>
      <c r="J100" s="702"/>
      <c r="K100" s="701" t="s">
        <v>514</v>
      </c>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701"/>
      <c r="AH100" s="701"/>
      <c r="AI100" s="701"/>
      <c r="AJ100" s="701"/>
      <c r="AK100" s="701"/>
      <c r="AL100" s="701"/>
      <c r="AM100" s="701"/>
      <c r="AN100" s="701"/>
      <c r="AO100" s="701"/>
      <c r="AP100" s="524"/>
      <c r="AQ100" s="524"/>
      <c r="AR100" s="524"/>
      <c r="AS100" s="524"/>
      <c r="AT100" s="106"/>
      <c r="AU100" s="106"/>
      <c r="AV100" s="106"/>
      <c r="AW100" s="106"/>
      <c r="AX100" s="106"/>
      <c r="AY100" s="631"/>
      <c r="AZ100" s="630"/>
      <c r="BA100" s="106"/>
      <c r="BB100" s="106"/>
      <c r="BC100" s="106"/>
      <c r="BD100" s="630"/>
      <c r="BE100" s="528"/>
      <c r="BF100" s="624"/>
      <c r="BG100" s="618"/>
      <c r="BH100" s="618"/>
      <c r="BI100" s="618"/>
      <c r="BJ100" s="624"/>
      <c r="BK100" s="617"/>
      <c r="BL100" s="617"/>
      <c r="BM100" s="617"/>
      <c r="BN100" s="617"/>
      <c r="BO100" s="617"/>
      <c r="BP100" s="636"/>
      <c r="BQ100" s="636"/>
      <c r="BR100" s="626"/>
      <c r="BS100" s="618"/>
      <c r="BT100" s="618"/>
      <c r="BU100" s="618"/>
      <c r="BV100" s="618"/>
      <c r="BW100" s="618"/>
      <c r="BX100" s="618"/>
      <c r="BY100" s="618"/>
      <c r="BZ100" s="618"/>
      <c r="CA100" s="618"/>
      <c r="CB100" s="618"/>
      <c r="CC100" s="618"/>
      <c r="CD100" s="618"/>
      <c r="CE100" s="618"/>
      <c r="CF100" s="618"/>
      <c r="CG100" s="618"/>
      <c r="CH100" s="618"/>
      <c r="CI100" s="618"/>
      <c r="CJ100" s="618"/>
      <c r="CK100" s="618"/>
    </row>
    <row r="101" spans="1:89" s="527" customFormat="1">
      <c r="A101" s="615"/>
      <c r="B101" s="106"/>
      <c r="C101" s="635"/>
      <c r="D101" s="106"/>
      <c r="E101" s="635"/>
      <c r="F101" s="634"/>
      <c r="G101" s="697"/>
      <c r="H101" s="698"/>
      <c r="I101" s="638" t="s">
        <v>6</v>
      </c>
      <c r="J101" s="702"/>
      <c r="K101" s="701" t="s">
        <v>513</v>
      </c>
      <c r="L101" s="701"/>
      <c r="M101" s="701"/>
      <c r="N101" s="701"/>
      <c r="O101" s="701"/>
      <c r="P101" s="701"/>
      <c r="Q101" s="701"/>
      <c r="R101" s="701"/>
      <c r="S101" s="701"/>
      <c r="T101" s="701"/>
      <c r="U101" s="701"/>
      <c r="V101" s="701"/>
      <c r="W101" s="701"/>
      <c r="X101" s="701"/>
      <c r="Y101" s="701"/>
      <c r="Z101" s="701"/>
      <c r="AA101" s="701"/>
      <c r="AB101" s="701"/>
      <c r="AC101" s="701"/>
      <c r="AD101" s="701"/>
      <c r="AE101" s="701"/>
      <c r="AF101" s="701"/>
      <c r="AG101" s="701"/>
      <c r="AH101" s="701"/>
      <c r="AI101" s="701"/>
      <c r="AJ101" s="701"/>
      <c r="AK101" s="701"/>
      <c r="AL101" s="701"/>
      <c r="AM101" s="701"/>
      <c r="AN101" s="701"/>
      <c r="AO101" s="701"/>
      <c r="AP101" s="524"/>
      <c r="AQ101" s="524"/>
      <c r="AR101" s="524"/>
      <c r="AS101" s="524"/>
      <c r="AT101" s="106"/>
      <c r="AU101" s="106"/>
      <c r="AV101" s="106"/>
      <c r="AW101" s="106"/>
      <c r="AX101" s="106"/>
      <c r="AY101" s="631"/>
      <c r="AZ101" s="630"/>
      <c r="BA101" s="106"/>
      <c r="BB101" s="106"/>
      <c r="BC101" s="106"/>
      <c r="BD101" s="630"/>
      <c r="BE101" s="528"/>
      <c r="BF101" s="624"/>
      <c r="BG101" s="618"/>
      <c r="BH101" s="618"/>
      <c r="BI101" s="618"/>
      <c r="BJ101" s="624"/>
      <c r="BK101" s="617"/>
      <c r="BL101" s="617"/>
      <c r="BM101" s="617"/>
      <c r="BN101" s="617"/>
      <c r="BO101" s="617"/>
      <c r="BP101" s="619"/>
      <c r="BQ101" s="619"/>
      <c r="BR101" s="626"/>
      <c r="BS101" s="618"/>
      <c r="BT101" s="618"/>
      <c r="BU101" s="618"/>
      <c r="BV101" s="618"/>
      <c r="BW101" s="618"/>
      <c r="BX101" s="618"/>
      <c r="BY101" s="618"/>
      <c r="BZ101" s="618"/>
      <c r="CA101" s="618"/>
      <c r="CB101" s="618"/>
      <c r="CC101" s="618"/>
      <c r="CD101" s="618"/>
      <c r="CE101" s="618"/>
      <c r="CF101" s="618"/>
      <c r="CG101" s="618"/>
      <c r="CH101" s="618"/>
      <c r="CI101" s="618"/>
      <c r="CJ101" s="618"/>
      <c r="CK101" s="618"/>
    </row>
    <row r="102" spans="1:89" s="527" customFormat="1">
      <c r="A102" s="615"/>
      <c r="B102" s="106"/>
      <c r="C102" s="635"/>
      <c r="D102" s="106"/>
      <c r="E102" s="635"/>
      <c r="F102" s="634"/>
      <c r="G102" s="697"/>
      <c r="H102" s="698"/>
      <c r="I102" s="638" t="s">
        <v>7</v>
      </c>
      <c r="J102" s="702"/>
      <c r="K102" s="701" t="s">
        <v>512</v>
      </c>
      <c r="L102" s="701"/>
      <c r="M102" s="701"/>
      <c r="N102" s="701"/>
      <c r="O102" s="701"/>
      <c r="P102" s="701"/>
      <c r="Q102" s="701"/>
      <c r="R102" s="701"/>
      <c r="S102" s="701"/>
      <c r="T102" s="701"/>
      <c r="U102" s="701"/>
      <c r="V102" s="701"/>
      <c r="W102" s="701"/>
      <c r="X102" s="701"/>
      <c r="Y102" s="701"/>
      <c r="Z102" s="701"/>
      <c r="AA102" s="701"/>
      <c r="AB102" s="701"/>
      <c r="AC102" s="701"/>
      <c r="AD102" s="701"/>
      <c r="AE102" s="701"/>
      <c r="AF102" s="701"/>
      <c r="AG102" s="701"/>
      <c r="AH102" s="701"/>
      <c r="AI102" s="701"/>
      <c r="AJ102" s="701"/>
      <c r="AK102" s="701"/>
      <c r="AL102" s="701"/>
      <c r="AM102" s="701"/>
      <c r="AN102" s="701"/>
      <c r="AO102" s="701"/>
      <c r="AP102" s="524"/>
      <c r="AQ102" s="524"/>
      <c r="AR102" s="524"/>
      <c r="AS102" s="524"/>
      <c r="AT102" s="106"/>
      <c r="AU102" s="106"/>
      <c r="AV102" s="106"/>
      <c r="AW102" s="106"/>
      <c r="AX102" s="106"/>
      <c r="AY102" s="631"/>
      <c r="AZ102" s="630"/>
      <c r="BA102" s="106"/>
      <c r="BB102" s="106"/>
      <c r="BC102" s="106"/>
      <c r="BD102" s="630"/>
      <c r="BE102" s="528"/>
      <c r="BF102" s="624"/>
      <c r="BG102" s="618"/>
      <c r="BH102" s="618"/>
      <c r="BI102" s="618"/>
      <c r="BJ102" s="624"/>
      <c r="BK102" s="617"/>
      <c r="BL102" s="617"/>
      <c r="BM102" s="617"/>
      <c r="BN102" s="617"/>
      <c r="BO102" s="617"/>
      <c r="BP102" s="619"/>
      <c r="BQ102" s="619"/>
      <c r="BR102" s="626"/>
      <c r="BS102" s="618"/>
      <c r="BT102" s="618"/>
      <c r="BU102" s="618"/>
      <c r="BV102" s="618"/>
      <c r="BW102" s="618"/>
      <c r="BX102" s="618"/>
      <c r="BY102" s="618"/>
      <c r="BZ102" s="618"/>
      <c r="CA102" s="618"/>
      <c r="CB102" s="618"/>
      <c r="CC102" s="618"/>
      <c r="CD102" s="618"/>
      <c r="CE102" s="618"/>
      <c r="CF102" s="618"/>
      <c r="CG102" s="618"/>
      <c r="CH102" s="618"/>
      <c r="CI102" s="618"/>
      <c r="CJ102" s="618"/>
      <c r="CK102" s="618"/>
    </row>
    <row r="103" spans="1:89" s="527" customFormat="1">
      <c r="A103" s="615"/>
      <c r="B103" s="106"/>
      <c r="C103" s="635"/>
      <c r="D103" s="106"/>
      <c r="E103" s="635"/>
      <c r="F103" s="634"/>
      <c r="G103" s="697"/>
      <c r="H103" s="698"/>
      <c r="I103" s="638" t="s">
        <v>8</v>
      </c>
      <c r="J103" s="702"/>
      <c r="K103" s="701" t="s">
        <v>511</v>
      </c>
      <c r="L103" s="701"/>
      <c r="M103" s="701"/>
      <c r="N103" s="701"/>
      <c r="O103" s="701"/>
      <c r="P103" s="701"/>
      <c r="Q103" s="701"/>
      <c r="R103" s="701"/>
      <c r="S103" s="701"/>
      <c r="T103" s="701"/>
      <c r="U103" s="701"/>
      <c r="V103" s="701"/>
      <c r="W103" s="701"/>
      <c r="X103" s="701"/>
      <c r="Y103" s="701"/>
      <c r="Z103" s="701"/>
      <c r="AA103" s="701"/>
      <c r="AB103" s="701"/>
      <c r="AC103" s="701"/>
      <c r="AD103" s="701"/>
      <c r="AE103" s="701"/>
      <c r="AF103" s="701"/>
      <c r="AG103" s="701"/>
      <c r="AH103" s="701"/>
      <c r="AI103" s="701"/>
      <c r="AJ103" s="701"/>
      <c r="AK103" s="701"/>
      <c r="AL103" s="701"/>
      <c r="AM103" s="701"/>
      <c r="AN103" s="701"/>
      <c r="AO103" s="701"/>
      <c r="AP103" s="524"/>
      <c r="AQ103" s="524"/>
      <c r="AR103" s="524"/>
      <c r="AS103" s="524"/>
      <c r="AT103" s="106"/>
      <c r="AU103" s="106"/>
      <c r="AV103" s="106"/>
      <c r="AW103" s="106"/>
      <c r="AX103" s="106"/>
      <c r="AY103" s="631"/>
      <c r="AZ103" s="630"/>
      <c r="BA103" s="106"/>
      <c r="BB103" s="106"/>
      <c r="BC103" s="106"/>
      <c r="BD103" s="630"/>
      <c r="BE103" s="528"/>
      <c r="BF103" s="624"/>
      <c r="BG103" s="618"/>
      <c r="BH103" s="618"/>
      <c r="BI103" s="618"/>
      <c r="BJ103" s="624"/>
      <c r="BK103" s="617"/>
      <c r="BL103" s="617"/>
      <c r="BM103" s="617"/>
      <c r="BN103" s="617"/>
      <c r="BO103" s="617"/>
      <c r="BP103" s="619"/>
      <c r="BQ103" s="619"/>
      <c r="BR103" s="626"/>
      <c r="BS103" s="618"/>
      <c r="BT103" s="618"/>
      <c r="BU103" s="618"/>
      <c r="BV103" s="618"/>
      <c r="BW103" s="618"/>
      <c r="BX103" s="618"/>
      <c r="BY103" s="618"/>
      <c r="BZ103" s="618"/>
      <c r="CA103" s="618"/>
      <c r="CB103" s="618"/>
      <c r="CC103" s="618"/>
      <c r="CD103" s="618"/>
      <c r="CE103" s="618"/>
      <c r="CF103" s="618"/>
      <c r="CG103" s="618"/>
      <c r="CH103" s="618"/>
      <c r="CI103" s="618"/>
      <c r="CJ103" s="618"/>
      <c r="CK103" s="618"/>
    </row>
    <row r="104" spans="1:89" s="527" customFormat="1">
      <c r="A104" s="615"/>
      <c r="B104" s="106"/>
      <c r="C104" s="635"/>
      <c r="D104" s="106"/>
      <c r="E104" s="635"/>
      <c r="F104" s="634"/>
      <c r="G104" s="697"/>
      <c r="H104" s="698"/>
      <c r="I104" s="638" t="s">
        <v>9</v>
      </c>
      <c r="J104" s="702"/>
      <c r="K104" s="701" t="s">
        <v>510</v>
      </c>
      <c r="L104" s="701"/>
      <c r="M104" s="701"/>
      <c r="N104" s="701"/>
      <c r="O104" s="701"/>
      <c r="P104" s="701"/>
      <c r="Q104" s="701"/>
      <c r="R104" s="701"/>
      <c r="S104" s="701"/>
      <c r="T104" s="701"/>
      <c r="U104" s="701"/>
      <c r="V104" s="701"/>
      <c r="W104" s="701"/>
      <c r="X104" s="701"/>
      <c r="Y104" s="701"/>
      <c r="Z104" s="701"/>
      <c r="AA104" s="701"/>
      <c r="AB104" s="701"/>
      <c r="AC104" s="701"/>
      <c r="AD104" s="701"/>
      <c r="AE104" s="701"/>
      <c r="AF104" s="701"/>
      <c r="AG104" s="701"/>
      <c r="AH104" s="701"/>
      <c r="AI104" s="701"/>
      <c r="AJ104" s="701"/>
      <c r="AK104" s="701"/>
      <c r="AL104" s="701"/>
      <c r="AM104" s="701"/>
      <c r="AN104" s="701"/>
      <c r="AO104" s="701"/>
      <c r="AP104" s="524"/>
      <c r="AQ104" s="524"/>
      <c r="AR104" s="524"/>
      <c r="AS104" s="524"/>
      <c r="AT104" s="106"/>
      <c r="AU104" s="106"/>
      <c r="AV104" s="106"/>
      <c r="AW104" s="106"/>
      <c r="AX104" s="106"/>
      <c r="AY104" s="631"/>
      <c r="AZ104" s="630"/>
      <c r="BA104" s="106"/>
      <c r="BB104" s="106"/>
      <c r="BC104" s="106"/>
      <c r="BD104" s="630"/>
      <c r="BE104" s="528"/>
      <c r="BF104" s="624"/>
      <c r="BG104" s="618"/>
      <c r="BH104" s="618"/>
      <c r="BI104" s="618"/>
      <c r="BJ104" s="624"/>
      <c r="BK104" s="617"/>
      <c r="BL104" s="617"/>
      <c r="BM104" s="617"/>
      <c r="BN104" s="617"/>
      <c r="BO104" s="617"/>
      <c r="BP104" s="619"/>
      <c r="BQ104" s="619"/>
      <c r="BR104" s="626"/>
      <c r="BS104" s="618"/>
      <c r="BT104" s="618"/>
      <c r="BU104" s="618"/>
      <c r="BV104" s="618"/>
      <c r="BW104" s="618"/>
      <c r="BX104" s="618"/>
      <c r="BY104" s="618"/>
      <c r="BZ104" s="618"/>
      <c r="CA104" s="618"/>
      <c r="CB104" s="618"/>
      <c r="CC104" s="618"/>
      <c r="CD104" s="618"/>
      <c r="CE104" s="618"/>
      <c r="CF104" s="618"/>
      <c r="CG104" s="618"/>
      <c r="CH104" s="618"/>
      <c r="CI104" s="618"/>
      <c r="CJ104" s="618"/>
      <c r="CK104" s="618"/>
    </row>
    <row r="105" spans="1:89" ht="3.75" customHeight="1">
      <c r="B105" s="140"/>
      <c r="C105" s="170"/>
      <c r="D105" s="140"/>
      <c r="E105" s="170"/>
      <c r="F105" s="351"/>
      <c r="G105" s="690"/>
      <c r="H105" s="691"/>
      <c r="I105" s="693"/>
      <c r="J105" s="693"/>
      <c r="K105" s="693"/>
      <c r="L105" s="693"/>
      <c r="M105" s="693"/>
      <c r="N105" s="693"/>
      <c r="O105" s="693"/>
      <c r="P105" s="693"/>
      <c r="Q105" s="693"/>
      <c r="R105" s="693"/>
      <c r="S105" s="693"/>
      <c r="T105" s="693"/>
      <c r="U105" s="693"/>
      <c r="V105" s="693"/>
      <c r="W105" s="693"/>
      <c r="X105" s="693"/>
      <c r="Y105" s="693"/>
      <c r="Z105" s="693"/>
      <c r="AA105" s="693"/>
      <c r="AB105" s="693"/>
      <c r="AC105" s="693"/>
      <c r="AD105" s="693"/>
      <c r="AE105" s="693"/>
      <c r="AF105" s="693"/>
      <c r="AG105" s="693"/>
      <c r="AH105" s="693"/>
      <c r="AI105" s="693"/>
      <c r="AJ105" s="693"/>
      <c r="AK105" s="693"/>
      <c r="AL105" s="693"/>
      <c r="AM105" s="693"/>
      <c r="AN105" s="693"/>
      <c r="AO105" s="693"/>
      <c r="AP105" s="148"/>
      <c r="AQ105" s="148"/>
      <c r="AR105" s="148"/>
      <c r="AS105" s="148"/>
      <c r="AT105" s="148"/>
      <c r="AU105" s="148"/>
      <c r="AV105" s="148"/>
      <c r="AW105" s="148"/>
      <c r="AX105" s="148"/>
      <c r="AY105" s="149"/>
      <c r="AZ105" s="141"/>
      <c r="BA105" s="140"/>
      <c r="BB105" s="140"/>
      <c r="BC105" s="140"/>
      <c r="BD105" s="141"/>
      <c r="BE105" s="188"/>
      <c r="BJ105" s="64"/>
      <c r="BK105" s="60"/>
      <c r="BL105" s="60"/>
      <c r="BP105" s="142"/>
      <c r="BQ105" s="142"/>
      <c r="BR105" s="86"/>
    </row>
    <row r="106" spans="1:89">
      <c r="B106" s="140"/>
      <c r="C106" s="170"/>
      <c r="D106" s="140"/>
      <c r="E106" s="170"/>
      <c r="F106" s="351"/>
      <c r="G106" s="684" t="str">
        <f>CONCATENATE(E95,".3")</f>
        <v>7.5.3</v>
      </c>
      <c r="H106" s="685"/>
      <c r="I106" s="706" t="s">
        <v>556</v>
      </c>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7"/>
      <c r="AP106" s="145"/>
      <c r="AQ106" s="145"/>
      <c r="AR106" s="145"/>
      <c r="AS106" s="145"/>
      <c r="AT106" s="145"/>
      <c r="AU106" s="145"/>
      <c r="AV106" s="145"/>
      <c r="AW106" s="145"/>
      <c r="AX106" s="145"/>
      <c r="AY106" s="146"/>
      <c r="AZ106" s="141"/>
      <c r="BA106" s="959"/>
      <c r="BB106" s="960"/>
      <c r="BC106" s="961"/>
      <c r="BD106" s="141"/>
      <c r="BE106" s="188"/>
      <c r="BJ106" s="624"/>
      <c r="BK106" s="617"/>
      <c r="BL106" s="617"/>
      <c r="BM106" s="617"/>
      <c r="BN106" s="617"/>
      <c r="BO106" s="617"/>
      <c r="BP106" s="135" t="str">
        <f>IF(OR(BA106="x",BA106=""),"",IF(AND($BO$28=1,BK106&lt;&gt;""),1,IF(AND($BO$28=2,BL106&lt;&gt;""),1,IF(AND($BO$28=3,BM106&lt;&gt;""),1,IF(AND($BO$28=4,BN106&lt;&gt;""),1,IF(AND($BO$28=5,BO106&lt;&gt;""),1,0))))))</f>
        <v/>
      </c>
      <c r="BQ106" s="67">
        <f>IF(BR97=0,0,IF(OR(BA106="x",BA106=""),0,BA106))</f>
        <v>0</v>
      </c>
      <c r="BR106" s="626"/>
    </row>
    <row r="107" spans="1:89" ht="3.75" customHeight="1">
      <c r="B107" s="140"/>
      <c r="C107" s="170"/>
      <c r="D107" s="140"/>
      <c r="E107" s="170"/>
      <c r="F107" s="351"/>
      <c r="G107" s="690"/>
      <c r="H107" s="691"/>
      <c r="I107" s="701"/>
      <c r="J107" s="693"/>
      <c r="K107" s="693"/>
      <c r="L107" s="693"/>
      <c r="M107" s="693"/>
      <c r="N107" s="693"/>
      <c r="O107" s="693"/>
      <c r="P107" s="693"/>
      <c r="Q107" s="693"/>
      <c r="R107" s="693"/>
      <c r="S107" s="693"/>
      <c r="T107" s="693"/>
      <c r="U107" s="693"/>
      <c r="V107" s="693"/>
      <c r="W107" s="693"/>
      <c r="X107" s="693"/>
      <c r="Y107" s="693"/>
      <c r="Z107" s="693"/>
      <c r="AA107" s="693"/>
      <c r="AB107" s="693"/>
      <c r="AC107" s="693"/>
      <c r="AD107" s="693"/>
      <c r="AE107" s="693"/>
      <c r="AF107" s="693"/>
      <c r="AG107" s="693"/>
      <c r="AH107" s="693"/>
      <c r="AI107" s="693"/>
      <c r="AJ107" s="693"/>
      <c r="AK107" s="693"/>
      <c r="AL107" s="693"/>
      <c r="AM107" s="693"/>
      <c r="AN107" s="693"/>
      <c r="AO107" s="693"/>
      <c r="AP107" s="148"/>
      <c r="AQ107" s="148"/>
      <c r="AR107" s="148"/>
      <c r="AS107" s="148"/>
      <c r="AT107" s="148"/>
      <c r="AU107" s="148"/>
      <c r="AV107" s="148"/>
      <c r="AW107" s="148"/>
      <c r="AX107" s="148"/>
      <c r="AY107" s="149"/>
      <c r="AZ107" s="141"/>
      <c r="BA107" s="140"/>
      <c r="BB107" s="140"/>
      <c r="BC107" s="140"/>
      <c r="BD107" s="141"/>
      <c r="BE107" s="188"/>
      <c r="BJ107" s="624"/>
      <c r="BK107" s="617"/>
      <c r="BL107" s="617"/>
      <c r="BM107" s="617"/>
      <c r="BN107" s="617"/>
      <c r="BO107" s="617"/>
      <c r="BP107" s="80"/>
      <c r="BQ107" s="80"/>
      <c r="BR107" s="86"/>
    </row>
    <row r="108" spans="1:89">
      <c r="B108" s="140"/>
      <c r="C108" s="170"/>
      <c r="D108" s="140"/>
      <c r="E108" s="170"/>
      <c r="F108" s="351"/>
      <c r="G108" s="684" t="str">
        <f>CONCATENATE(E95,".4")</f>
        <v>7.5.4</v>
      </c>
      <c r="H108" s="685"/>
      <c r="I108" s="706" t="s">
        <v>562</v>
      </c>
      <c r="J108" s="687"/>
      <c r="K108" s="687"/>
      <c r="L108" s="687"/>
      <c r="M108" s="687"/>
      <c r="N108" s="687"/>
      <c r="O108" s="687"/>
      <c r="P108" s="687"/>
      <c r="Q108" s="687"/>
      <c r="R108" s="687"/>
      <c r="S108" s="687"/>
      <c r="T108" s="687"/>
      <c r="U108" s="687"/>
      <c r="V108" s="687"/>
      <c r="W108" s="687"/>
      <c r="X108" s="687"/>
      <c r="Y108" s="687"/>
      <c r="Z108" s="687"/>
      <c r="AA108" s="687"/>
      <c r="AB108" s="687"/>
      <c r="AC108" s="687"/>
      <c r="AD108" s="687"/>
      <c r="AE108" s="687"/>
      <c r="AF108" s="687"/>
      <c r="AG108" s="687"/>
      <c r="AH108" s="687"/>
      <c r="AI108" s="687"/>
      <c r="AJ108" s="687"/>
      <c r="AK108" s="687"/>
      <c r="AL108" s="687"/>
      <c r="AM108" s="687"/>
      <c r="AN108" s="687"/>
      <c r="AO108" s="687"/>
      <c r="AP108" s="145"/>
      <c r="AQ108" s="145"/>
      <c r="AR108" s="145"/>
      <c r="AS108" s="145"/>
      <c r="AT108" s="145"/>
      <c r="AU108" s="145"/>
      <c r="AV108" s="145"/>
      <c r="AW108" s="145"/>
      <c r="AX108" s="145"/>
      <c r="AY108" s="146"/>
      <c r="AZ108" s="141"/>
      <c r="BA108" s="959"/>
      <c r="BB108" s="960"/>
      <c r="BC108" s="961"/>
      <c r="BD108" s="141"/>
      <c r="BE108" s="188"/>
      <c r="BJ108" s="624"/>
      <c r="BK108" s="617"/>
      <c r="BL108" s="617"/>
      <c r="BM108" s="617"/>
      <c r="BN108" s="617"/>
      <c r="BO108" s="617"/>
      <c r="BP108" s="135" t="str">
        <f>IF(OR(BA108="x",BA108=""),"",IF(AND($BO$28=1,BK108&lt;&gt;""),1,IF(AND($BO$28=2,BL108&lt;&gt;""),1,IF(AND($BO$28=3,BM108&lt;&gt;""),1,IF(AND($BO$28=4,BN108&lt;&gt;""),1,IF(AND($BO$28=5,BO108&lt;&gt;""),1,0))))))</f>
        <v/>
      </c>
      <c r="BQ108" s="67">
        <f>IF(BR97=0,0,IF(OR(BA108="x",BA108=""),0,BA108))</f>
        <v>0</v>
      </c>
      <c r="BR108" s="626"/>
    </row>
    <row r="109" spans="1:89" ht="3.75" customHeight="1">
      <c r="B109" s="140"/>
      <c r="C109" s="170"/>
      <c r="D109" s="140"/>
      <c r="E109" s="170"/>
      <c r="F109" s="351"/>
      <c r="G109" s="690"/>
      <c r="H109" s="691"/>
      <c r="I109" s="693"/>
      <c r="J109" s="693"/>
      <c r="K109" s="693"/>
      <c r="L109" s="693"/>
      <c r="M109" s="693"/>
      <c r="N109" s="693"/>
      <c r="O109" s="693"/>
      <c r="P109" s="693"/>
      <c r="Q109" s="693"/>
      <c r="R109" s="693"/>
      <c r="S109" s="693"/>
      <c r="T109" s="693"/>
      <c r="U109" s="693"/>
      <c r="V109" s="693"/>
      <c r="W109" s="693"/>
      <c r="X109" s="693"/>
      <c r="Y109" s="693"/>
      <c r="Z109" s="693"/>
      <c r="AA109" s="693"/>
      <c r="AB109" s="693"/>
      <c r="AC109" s="693"/>
      <c r="AD109" s="693"/>
      <c r="AE109" s="693"/>
      <c r="AF109" s="693"/>
      <c r="AG109" s="693"/>
      <c r="AH109" s="693"/>
      <c r="AI109" s="693"/>
      <c r="AJ109" s="693"/>
      <c r="AK109" s="693"/>
      <c r="AL109" s="693"/>
      <c r="AM109" s="693"/>
      <c r="AN109" s="693"/>
      <c r="AO109" s="693"/>
      <c r="AP109" s="148"/>
      <c r="AQ109" s="148"/>
      <c r="AR109" s="148"/>
      <c r="AS109" s="148"/>
      <c r="AT109" s="148"/>
      <c r="AU109" s="148"/>
      <c r="AV109" s="148"/>
      <c r="AW109" s="148"/>
      <c r="AX109" s="148"/>
      <c r="AY109" s="149"/>
      <c r="AZ109" s="141"/>
      <c r="BA109" s="140"/>
      <c r="BB109" s="140"/>
      <c r="BC109" s="140"/>
      <c r="BD109" s="141"/>
      <c r="BE109" s="188"/>
      <c r="BJ109" s="624"/>
      <c r="BK109" s="617"/>
      <c r="BL109" s="617"/>
      <c r="BM109" s="617"/>
      <c r="BN109" s="617"/>
      <c r="BO109" s="617"/>
      <c r="BP109" s="80"/>
      <c r="BQ109" s="80"/>
      <c r="BR109" s="86"/>
    </row>
    <row r="110" spans="1:89">
      <c r="B110" s="140"/>
      <c r="C110" s="170"/>
      <c r="D110" s="140"/>
      <c r="E110" s="170"/>
      <c r="F110" s="351"/>
      <c r="G110" s="704"/>
      <c r="H110" s="705"/>
      <c r="I110" s="679"/>
      <c r="J110" s="679"/>
      <c r="K110" s="679"/>
      <c r="L110" s="679"/>
      <c r="M110" s="679"/>
      <c r="N110" s="679"/>
      <c r="O110" s="679"/>
      <c r="P110" s="679"/>
      <c r="Q110" s="679"/>
      <c r="R110" s="679"/>
      <c r="S110" s="679"/>
      <c r="T110" s="679"/>
      <c r="U110" s="679"/>
      <c r="V110" s="679"/>
      <c r="W110" s="679"/>
      <c r="X110" s="679"/>
      <c r="Y110" s="679"/>
      <c r="Z110" s="679"/>
      <c r="AA110" s="679"/>
      <c r="AB110" s="679"/>
      <c r="AC110" s="679"/>
      <c r="AD110" s="679"/>
      <c r="AE110" s="679"/>
      <c r="AF110" s="679"/>
      <c r="AG110" s="679"/>
      <c r="AH110" s="679"/>
      <c r="AI110" s="679"/>
      <c r="AJ110" s="679"/>
      <c r="AK110" s="679"/>
      <c r="AL110" s="679"/>
      <c r="AM110" s="679"/>
      <c r="AN110" s="679"/>
      <c r="AO110" s="679"/>
      <c r="AP110" s="140"/>
      <c r="AQ110" s="140"/>
      <c r="AR110" s="140"/>
      <c r="AS110" s="140"/>
      <c r="AT110" s="140"/>
      <c r="AU110" s="140"/>
      <c r="AV110" s="140"/>
      <c r="AW110" s="140"/>
      <c r="AX110" s="140"/>
      <c r="AY110" s="140"/>
      <c r="AZ110" s="141"/>
      <c r="BA110" s="140"/>
      <c r="BB110" s="140"/>
      <c r="BC110" s="140"/>
      <c r="BD110" s="141"/>
      <c r="BE110" s="188"/>
      <c r="BJ110" s="64"/>
      <c r="BK110" s="400" t="s">
        <v>231</v>
      </c>
      <c r="BL110" s="401"/>
      <c r="BM110" s="401"/>
      <c r="BN110" s="401"/>
      <c r="BO110" s="402"/>
      <c r="BP110" s="142"/>
      <c r="BQ110" s="142"/>
      <c r="BR110" s="86"/>
    </row>
    <row r="111" spans="1:89">
      <c r="B111" s="140"/>
      <c r="C111" s="170"/>
      <c r="D111" s="140"/>
      <c r="E111" s="354" t="str">
        <f>CONCATENATE($C$29,"6")</f>
        <v>7.6</v>
      </c>
      <c r="F111" s="352"/>
      <c r="G111" s="1023">
        <f>(F22)</f>
        <v>0</v>
      </c>
      <c r="H111" s="1024"/>
      <c r="I111" s="1024"/>
      <c r="J111" s="1024"/>
      <c r="K111" s="1024"/>
      <c r="L111" s="1024"/>
      <c r="M111" s="1024"/>
      <c r="N111" s="1024"/>
      <c r="O111" s="1024"/>
      <c r="P111" s="1024"/>
      <c r="Q111" s="1024"/>
      <c r="R111" s="1024"/>
      <c r="S111" s="1024"/>
      <c r="T111" s="1024"/>
      <c r="U111" s="1024"/>
      <c r="V111" s="1024"/>
      <c r="W111" s="1024"/>
      <c r="X111" s="1024"/>
      <c r="Y111" s="1024"/>
      <c r="Z111" s="1024"/>
      <c r="AA111" s="1024"/>
      <c r="AB111" s="1024"/>
      <c r="AC111" s="1024"/>
      <c r="AD111" s="1024"/>
      <c r="AE111" s="1024"/>
      <c r="AF111" s="1024"/>
      <c r="AG111" s="1024"/>
      <c r="AH111" s="1024"/>
      <c r="AI111" s="1024"/>
      <c r="AJ111" s="1024"/>
      <c r="AK111" s="1024"/>
      <c r="AL111" s="1024"/>
      <c r="AM111" s="1024"/>
      <c r="AN111" s="1024"/>
      <c r="AO111" s="1024"/>
      <c r="AP111" s="958"/>
      <c r="AQ111" s="958"/>
      <c r="AR111" s="958"/>
      <c r="AS111" s="958"/>
      <c r="AT111" s="958"/>
      <c r="AU111" s="958"/>
      <c r="AV111" s="958"/>
      <c r="AW111" s="958"/>
      <c r="AX111" s="958"/>
      <c r="AY111" s="958"/>
      <c r="AZ111" s="954" t="str">
        <f>IF(BA113="N",BQ111,IF(BR113=0,"",IF(BA113="Y",SUM(BQ111/BP111),"")))</f>
        <v/>
      </c>
      <c r="BA111" s="954"/>
      <c r="BB111" s="954"/>
      <c r="BC111" s="954"/>
      <c r="BD111" s="955"/>
      <c r="BE111" s="49"/>
      <c r="BJ111" s="62" t="s">
        <v>230</v>
      </c>
      <c r="BK111" s="62">
        <v>1</v>
      </c>
      <c r="BL111" s="174">
        <v>2</v>
      </c>
      <c r="BM111" s="62">
        <v>3</v>
      </c>
      <c r="BN111" s="62">
        <v>4</v>
      </c>
      <c r="BO111" s="62">
        <v>5</v>
      </c>
      <c r="BP111" s="67">
        <f>IF(BA113="N",8,IF(BR113=0,0,IF(BP113="",0,8)))</f>
        <v>0</v>
      </c>
      <c r="BQ111" s="67">
        <f>SUM(BQ113:BQ124)</f>
        <v>0</v>
      </c>
      <c r="BR111" s="175" t="str">
        <f>IF(BA113="N",0,IF(BP111=0,"",IF(SUM(BQ111/BP111)&gt;1,1,SUM(BQ111/BP111))))</f>
        <v/>
      </c>
    </row>
    <row r="112" spans="1:89" ht="3.75" customHeight="1">
      <c r="B112" s="140"/>
      <c r="C112" s="170"/>
      <c r="D112" s="140"/>
      <c r="E112" s="170"/>
      <c r="F112" s="351"/>
      <c r="G112" s="41"/>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42"/>
      <c r="BA112" s="42"/>
      <c r="BB112" s="42"/>
      <c r="BC112" s="42"/>
      <c r="BD112" s="139"/>
      <c r="BE112" s="188"/>
      <c r="BJ112" s="87"/>
      <c r="BK112" s="79"/>
      <c r="BL112" s="79"/>
      <c r="BP112" s="80"/>
      <c r="BQ112" s="80"/>
      <c r="BR112" s="81"/>
    </row>
    <row r="113" spans="1:89">
      <c r="B113" s="140"/>
      <c r="C113" s="170"/>
      <c r="D113" s="140"/>
      <c r="E113" s="170"/>
      <c r="F113" s="351"/>
      <c r="G113" s="353" t="str">
        <f>CONCATENATE(E111,".1")</f>
        <v>7.6.1</v>
      </c>
      <c r="H113" s="144"/>
      <c r="I113" s="628"/>
      <c r="J113" s="637"/>
      <c r="K113" s="637"/>
      <c r="L113" s="637"/>
      <c r="M113" s="637"/>
      <c r="N113" s="637"/>
      <c r="O113" s="637"/>
      <c r="P113" s="637"/>
      <c r="Q113" s="637"/>
      <c r="R113" s="637"/>
      <c r="S113" s="637"/>
      <c r="T113" s="637"/>
      <c r="U113" s="637"/>
      <c r="V113" s="637"/>
      <c r="W113" s="637"/>
      <c r="X113" s="637"/>
      <c r="Y113" s="637"/>
      <c r="Z113" s="637"/>
      <c r="AA113" s="637"/>
      <c r="AB113" s="637"/>
      <c r="AC113" s="637"/>
      <c r="AD113" s="637"/>
      <c r="AE113" s="637"/>
      <c r="AF113" s="637"/>
      <c r="AG113" s="637"/>
      <c r="AH113" s="637"/>
      <c r="AI113" s="637"/>
      <c r="AJ113" s="637"/>
      <c r="AK113" s="637"/>
      <c r="AL113" s="637"/>
      <c r="AM113" s="637"/>
      <c r="AN113" s="637"/>
      <c r="AO113" s="637"/>
      <c r="AP113" s="637"/>
      <c r="AQ113" s="637"/>
      <c r="AR113" s="637"/>
      <c r="AS113" s="637"/>
      <c r="AT113" s="637"/>
      <c r="AU113" s="637"/>
      <c r="AV113" s="637"/>
      <c r="AW113" s="166" t="s">
        <v>13</v>
      </c>
      <c r="AX113" s="145"/>
      <c r="AY113" s="146"/>
      <c r="AZ113" s="141"/>
      <c r="BA113" s="959"/>
      <c r="BB113" s="960"/>
      <c r="BC113" s="961"/>
      <c r="BD113" s="141"/>
      <c r="BE113" s="188"/>
      <c r="BJ113" s="66" t="s">
        <v>90</v>
      </c>
      <c r="BK113" s="78" t="s">
        <v>17</v>
      </c>
      <c r="BL113" s="78"/>
      <c r="BM113" s="78"/>
      <c r="BN113" s="78"/>
      <c r="BO113" s="78"/>
      <c r="BP113" s="135" t="str">
        <f>IF(OR(BA113="x",BA113=""),"",IF(AND($BO$28=1,BK113&lt;&gt;""),1,IF(AND($BO$28=2,BL113&lt;&gt;""),1,IF(AND($BO$28=3,BM113&lt;&gt;""),1,IF(AND($BO$28=4,BN113&lt;&gt;""),1,IF(AND($BO$28=5,BO113&lt;&gt;""),1,0))))))</f>
        <v/>
      </c>
      <c r="BQ113" s="67">
        <f>IF(BR113=0,0,IF(OR(BA113="x",BA113=""),0,IF(BA113="Y",2,0)))</f>
        <v>0</v>
      </c>
      <c r="BR113" s="137">
        <f>IF(BA113="N",0,SUM(BK114:BO114))</f>
        <v>1</v>
      </c>
    </row>
    <row r="114" spans="1:89" ht="3.75" customHeight="1">
      <c r="B114" s="140"/>
      <c r="C114" s="170"/>
      <c r="D114" s="140"/>
      <c r="E114" s="170"/>
      <c r="F114" s="351"/>
      <c r="G114" s="143"/>
      <c r="H114" s="147"/>
      <c r="I114" s="629"/>
      <c r="J114" s="524"/>
      <c r="K114" s="524"/>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c r="AJ114" s="148"/>
      <c r="AK114" s="148"/>
      <c r="AL114" s="148"/>
      <c r="AM114" s="148"/>
      <c r="AN114" s="148"/>
      <c r="AO114" s="148"/>
      <c r="AP114" s="148"/>
      <c r="AQ114" s="148"/>
      <c r="AR114" s="148"/>
      <c r="AS114" s="148"/>
      <c r="AT114" s="148"/>
      <c r="AU114" s="148"/>
      <c r="AV114" s="148"/>
      <c r="AW114" s="148"/>
      <c r="AX114" s="148"/>
      <c r="AY114" s="149"/>
      <c r="AZ114" s="141"/>
      <c r="BA114" s="140"/>
      <c r="BB114" s="140"/>
      <c r="BC114" s="140"/>
      <c r="BD114" s="141"/>
      <c r="BE114" s="188"/>
      <c r="BJ114" s="136"/>
      <c r="BK114" s="137">
        <f>IF(AND($BO$28=1,BK113&lt;&gt;""),1,0)</f>
        <v>1</v>
      </c>
      <c r="BL114" s="137">
        <f>IF(AND($BO$28=2,BL113&lt;&gt;""),1,0)</f>
        <v>0</v>
      </c>
      <c r="BM114" s="137">
        <f>IF(AND($BO$28=3,BM113&lt;&gt;""),1,0)</f>
        <v>0</v>
      </c>
      <c r="BN114" s="137">
        <f>IF(AND($BO$28=4,BN113&lt;&gt;""),1,0)</f>
        <v>0</v>
      </c>
      <c r="BO114" s="137">
        <f>IF(AND($BO$28=5,BO113&lt;&gt;""),1,0)</f>
        <v>0</v>
      </c>
      <c r="BP114" s="80"/>
      <c r="BQ114" s="80"/>
      <c r="BR114" s="86"/>
    </row>
    <row r="115" spans="1:89">
      <c r="B115" s="140"/>
      <c r="C115" s="170"/>
      <c r="D115" s="140"/>
      <c r="E115" s="170"/>
      <c r="F115" s="351"/>
      <c r="G115" s="353" t="str">
        <f>CONCATENATE(E111,".2")</f>
        <v>7.6.2</v>
      </c>
      <c r="H115" s="144"/>
      <c r="I115" s="628"/>
      <c r="J115" s="627"/>
      <c r="K115" s="627"/>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c r="AI115" s="145"/>
      <c r="AJ115" s="145"/>
      <c r="AK115" s="145"/>
      <c r="AL115" s="145"/>
      <c r="AM115" s="145"/>
      <c r="AN115" s="145"/>
      <c r="AO115" s="145"/>
      <c r="AP115" s="145"/>
      <c r="AQ115" s="145"/>
      <c r="AR115" s="145"/>
      <c r="AS115" s="145"/>
      <c r="AT115" s="145"/>
      <c r="AU115" s="145"/>
      <c r="AV115" s="145"/>
      <c r="AW115" s="145"/>
      <c r="AX115" s="145"/>
      <c r="AY115" s="146"/>
      <c r="AZ115" s="141"/>
      <c r="BA115" s="959"/>
      <c r="BB115" s="960"/>
      <c r="BC115" s="961"/>
      <c r="BD115" s="141"/>
      <c r="BE115" s="188"/>
      <c r="BJ115" s="624"/>
      <c r="BK115" s="617"/>
      <c r="BL115" s="617"/>
      <c r="BM115" s="617"/>
      <c r="BN115" s="617"/>
      <c r="BO115" s="617"/>
      <c r="BP115" s="135" t="str">
        <f>IF(OR(BA115="x",BA115=""),"",IF(AND($BO$28=1,BK115&lt;&gt;""),1,IF(AND($BO$28=2,BL115&lt;&gt;""),1,IF(AND($BO$28=3,BM115&lt;&gt;""),1,IF(AND($BO$28=4,BN115&lt;&gt;""),1,IF(AND($BO$28=5,BO115&lt;&gt;""),1,0))))))</f>
        <v/>
      </c>
      <c r="BQ115" s="67">
        <f>IF(BR113=0,0,IF(OR(BA115="x",BA115=""),0,BA115))</f>
        <v>0</v>
      </c>
      <c r="BR115" s="626"/>
    </row>
    <row r="116" spans="1:89" s="527" customFormat="1">
      <c r="A116" s="615"/>
      <c r="B116" s="106"/>
      <c r="C116" s="635"/>
      <c r="D116" s="106"/>
      <c r="E116" s="635"/>
      <c r="F116" s="634"/>
      <c r="G116" s="633"/>
      <c r="H116" s="632"/>
      <c r="I116" s="124" t="s">
        <v>5</v>
      </c>
      <c r="J116" s="106"/>
      <c r="K116" s="629"/>
      <c r="L116" s="524"/>
      <c r="M116" s="524"/>
      <c r="N116" s="524"/>
      <c r="O116" s="524"/>
      <c r="P116" s="524"/>
      <c r="Q116" s="524"/>
      <c r="R116" s="524"/>
      <c r="S116" s="524"/>
      <c r="T116" s="524"/>
      <c r="U116" s="524"/>
      <c r="V116" s="524"/>
      <c r="W116" s="524"/>
      <c r="X116" s="524"/>
      <c r="Y116" s="524"/>
      <c r="Z116" s="524"/>
      <c r="AA116" s="524"/>
      <c r="AB116" s="524"/>
      <c r="AC116" s="524"/>
      <c r="AD116" s="524"/>
      <c r="AE116" s="524"/>
      <c r="AF116" s="524"/>
      <c r="AG116" s="524"/>
      <c r="AH116" s="524"/>
      <c r="AI116" s="524"/>
      <c r="AJ116" s="524"/>
      <c r="AK116" s="524"/>
      <c r="AL116" s="524"/>
      <c r="AM116" s="524"/>
      <c r="AN116" s="524"/>
      <c r="AO116" s="524"/>
      <c r="AP116" s="524"/>
      <c r="AQ116" s="524"/>
      <c r="AR116" s="524"/>
      <c r="AS116" s="524"/>
      <c r="AT116" s="106"/>
      <c r="AU116" s="106"/>
      <c r="AV116" s="106"/>
      <c r="AW116" s="106"/>
      <c r="AX116" s="106"/>
      <c r="AY116" s="631"/>
      <c r="AZ116" s="630"/>
      <c r="BA116" s="106"/>
      <c r="BB116" s="106"/>
      <c r="BC116" s="106"/>
      <c r="BD116" s="630"/>
      <c r="BE116" s="528"/>
      <c r="BF116" s="624"/>
      <c r="BG116" s="618"/>
      <c r="BH116" s="618"/>
      <c r="BI116" s="618"/>
      <c r="BJ116" s="624"/>
      <c r="BK116" s="617"/>
      <c r="BL116" s="617"/>
      <c r="BM116" s="617"/>
      <c r="BN116" s="617"/>
      <c r="BO116" s="617"/>
      <c r="BP116" s="636"/>
      <c r="BQ116" s="636"/>
      <c r="BR116" s="626"/>
      <c r="BS116" s="618"/>
      <c r="BT116" s="618"/>
      <c r="BU116" s="618"/>
      <c r="BV116" s="618"/>
      <c r="BW116" s="618"/>
      <c r="BX116" s="618"/>
      <c r="BY116" s="618"/>
      <c r="BZ116" s="618"/>
      <c r="CA116" s="618"/>
      <c r="CB116" s="618"/>
      <c r="CC116" s="618"/>
      <c r="CD116" s="618"/>
      <c r="CE116" s="618"/>
      <c r="CF116" s="618"/>
      <c r="CG116" s="618"/>
      <c r="CH116" s="618"/>
      <c r="CI116" s="618"/>
      <c r="CJ116" s="618"/>
      <c r="CK116" s="618"/>
    </row>
    <row r="117" spans="1:89" s="527" customFormat="1">
      <c r="A117" s="615"/>
      <c r="B117" s="106"/>
      <c r="C117" s="635"/>
      <c r="D117" s="106"/>
      <c r="E117" s="635"/>
      <c r="F117" s="634"/>
      <c r="G117" s="633"/>
      <c r="H117" s="632"/>
      <c r="I117" s="124" t="s">
        <v>6</v>
      </c>
      <c r="J117" s="106"/>
      <c r="K117" s="629"/>
      <c r="L117" s="524"/>
      <c r="M117" s="524"/>
      <c r="N117" s="524"/>
      <c r="O117" s="524"/>
      <c r="P117" s="524"/>
      <c r="Q117" s="524"/>
      <c r="R117" s="524"/>
      <c r="S117" s="524"/>
      <c r="T117" s="524"/>
      <c r="U117" s="524"/>
      <c r="V117" s="524"/>
      <c r="W117" s="524"/>
      <c r="X117" s="524"/>
      <c r="Y117" s="524"/>
      <c r="Z117" s="524"/>
      <c r="AA117" s="524"/>
      <c r="AB117" s="524"/>
      <c r="AC117" s="524"/>
      <c r="AD117" s="524"/>
      <c r="AE117" s="524"/>
      <c r="AF117" s="524"/>
      <c r="AG117" s="524"/>
      <c r="AH117" s="524"/>
      <c r="AI117" s="524"/>
      <c r="AJ117" s="524"/>
      <c r="AK117" s="524"/>
      <c r="AL117" s="524"/>
      <c r="AM117" s="524"/>
      <c r="AN117" s="524"/>
      <c r="AO117" s="524"/>
      <c r="AP117" s="524"/>
      <c r="AQ117" s="524"/>
      <c r="AR117" s="524"/>
      <c r="AS117" s="524"/>
      <c r="AT117" s="106"/>
      <c r="AU117" s="106"/>
      <c r="AV117" s="106"/>
      <c r="AW117" s="106"/>
      <c r="AX117" s="106"/>
      <c r="AY117" s="631"/>
      <c r="AZ117" s="630"/>
      <c r="BA117" s="106"/>
      <c r="BB117" s="106"/>
      <c r="BC117" s="106"/>
      <c r="BD117" s="630"/>
      <c r="BE117" s="528"/>
      <c r="BF117" s="624"/>
      <c r="BG117" s="618"/>
      <c r="BH117" s="618"/>
      <c r="BI117" s="618"/>
      <c r="BJ117" s="624"/>
      <c r="BK117" s="617"/>
      <c r="BL117" s="617"/>
      <c r="BM117" s="617"/>
      <c r="BN117" s="617"/>
      <c r="BO117" s="617"/>
      <c r="BP117" s="619"/>
      <c r="BQ117" s="619"/>
      <c r="BR117" s="626"/>
      <c r="BS117" s="618"/>
      <c r="BT117" s="618"/>
      <c r="BU117" s="618"/>
      <c r="BV117" s="618"/>
      <c r="BW117" s="618"/>
      <c r="BX117" s="618"/>
      <c r="BY117" s="618"/>
      <c r="BZ117" s="618"/>
      <c r="CA117" s="618"/>
      <c r="CB117" s="618"/>
      <c r="CC117" s="618"/>
      <c r="CD117" s="618"/>
      <c r="CE117" s="618"/>
      <c r="CF117" s="618"/>
      <c r="CG117" s="618"/>
      <c r="CH117" s="618"/>
      <c r="CI117" s="618"/>
      <c r="CJ117" s="618"/>
      <c r="CK117" s="618"/>
    </row>
    <row r="118" spans="1:89" s="527" customFormat="1">
      <c r="A118" s="615"/>
      <c r="B118" s="106"/>
      <c r="C118" s="635"/>
      <c r="D118" s="106"/>
      <c r="E118" s="635"/>
      <c r="F118" s="634"/>
      <c r="G118" s="633"/>
      <c r="H118" s="632"/>
      <c r="I118" s="124" t="s">
        <v>7</v>
      </c>
      <c r="J118" s="106"/>
      <c r="K118" s="629"/>
      <c r="L118" s="524"/>
      <c r="M118" s="524"/>
      <c r="N118" s="524"/>
      <c r="O118" s="524"/>
      <c r="P118" s="524"/>
      <c r="Q118" s="524"/>
      <c r="R118" s="524"/>
      <c r="S118" s="524"/>
      <c r="T118" s="524"/>
      <c r="U118" s="524"/>
      <c r="V118" s="524"/>
      <c r="W118" s="524"/>
      <c r="X118" s="524"/>
      <c r="Y118" s="524"/>
      <c r="Z118" s="524"/>
      <c r="AA118" s="524"/>
      <c r="AB118" s="524"/>
      <c r="AC118" s="524"/>
      <c r="AD118" s="524"/>
      <c r="AE118" s="524"/>
      <c r="AF118" s="524"/>
      <c r="AG118" s="524"/>
      <c r="AH118" s="524"/>
      <c r="AI118" s="524"/>
      <c r="AJ118" s="524"/>
      <c r="AK118" s="524"/>
      <c r="AL118" s="524"/>
      <c r="AM118" s="524"/>
      <c r="AN118" s="524"/>
      <c r="AO118" s="524"/>
      <c r="AP118" s="524"/>
      <c r="AQ118" s="524"/>
      <c r="AR118" s="524"/>
      <c r="AS118" s="524"/>
      <c r="AT118" s="106"/>
      <c r="AU118" s="106"/>
      <c r="AV118" s="106"/>
      <c r="AW118" s="106"/>
      <c r="AX118" s="106"/>
      <c r="AY118" s="631"/>
      <c r="AZ118" s="630"/>
      <c r="BA118" s="106"/>
      <c r="BB118" s="106"/>
      <c r="BC118" s="106"/>
      <c r="BD118" s="630"/>
      <c r="BE118" s="528"/>
      <c r="BF118" s="624"/>
      <c r="BG118" s="618"/>
      <c r="BH118" s="618"/>
      <c r="BI118" s="618"/>
      <c r="BJ118" s="624"/>
      <c r="BK118" s="617"/>
      <c r="BL118" s="617"/>
      <c r="BM118" s="617"/>
      <c r="BN118" s="617"/>
      <c r="BO118" s="617"/>
      <c r="BP118" s="619"/>
      <c r="BQ118" s="619"/>
      <c r="BR118" s="626"/>
      <c r="BS118" s="618"/>
      <c r="BT118" s="618"/>
      <c r="BU118" s="618"/>
      <c r="BV118" s="618"/>
      <c r="BW118" s="618"/>
      <c r="BX118" s="618"/>
      <c r="BY118" s="618"/>
      <c r="BZ118" s="618"/>
      <c r="CA118" s="618"/>
      <c r="CB118" s="618"/>
      <c r="CC118" s="618"/>
      <c r="CD118" s="618"/>
      <c r="CE118" s="618"/>
      <c r="CF118" s="618"/>
      <c r="CG118" s="618"/>
      <c r="CH118" s="618"/>
      <c r="CI118" s="618"/>
      <c r="CJ118" s="618"/>
      <c r="CK118" s="618"/>
    </row>
    <row r="119" spans="1:89" s="527" customFormat="1">
      <c r="A119" s="615"/>
      <c r="B119" s="106"/>
      <c r="C119" s="635"/>
      <c r="D119" s="106"/>
      <c r="E119" s="635"/>
      <c r="F119" s="634"/>
      <c r="G119" s="633"/>
      <c r="H119" s="632"/>
      <c r="I119" s="124" t="s">
        <v>8</v>
      </c>
      <c r="J119" s="106"/>
      <c r="K119" s="629"/>
      <c r="L119" s="524"/>
      <c r="M119" s="524"/>
      <c r="N119" s="524"/>
      <c r="O119" s="524"/>
      <c r="P119" s="524"/>
      <c r="Q119" s="524"/>
      <c r="R119" s="524"/>
      <c r="S119" s="524"/>
      <c r="T119" s="524"/>
      <c r="U119" s="524"/>
      <c r="V119" s="524"/>
      <c r="W119" s="524"/>
      <c r="X119" s="524"/>
      <c r="Y119" s="524"/>
      <c r="Z119" s="524"/>
      <c r="AA119" s="524"/>
      <c r="AB119" s="524"/>
      <c r="AC119" s="524"/>
      <c r="AD119" s="524"/>
      <c r="AE119" s="524"/>
      <c r="AF119" s="524"/>
      <c r="AG119" s="524"/>
      <c r="AH119" s="524"/>
      <c r="AI119" s="524"/>
      <c r="AJ119" s="524"/>
      <c r="AK119" s="524"/>
      <c r="AL119" s="524"/>
      <c r="AM119" s="524"/>
      <c r="AN119" s="524"/>
      <c r="AO119" s="524"/>
      <c r="AP119" s="524"/>
      <c r="AQ119" s="524"/>
      <c r="AR119" s="524"/>
      <c r="AS119" s="524"/>
      <c r="AT119" s="106"/>
      <c r="AU119" s="106"/>
      <c r="AV119" s="106"/>
      <c r="AW119" s="106"/>
      <c r="AX119" s="106"/>
      <c r="AY119" s="631"/>
      <c r="AZ119" s="630"/>
      <c r="BA119" s="106"/>
      <c r="BB119" s="106"/>
      <c r="BC119" s="106"/>
      <c r="BD119" s="630"/>
      <c r="BE119" s="528"/>
      <c r="BF119" s="624"/>
      <c r="BG119" s="618"/>
      <c r="BH119" s="618"/>
      <c r="BI119" s="618"/>
      <c r="BJ119" s="624"/>
      <c r="BK119" s="617"/>
      <c r="BL119" s="617"/>
      <c r="BM119" s="617"/>
      <c r="BN119" s="617"/>
      <c r="BO119" s="617"/>
      <c r="BP119" s="619"/>
      <c r="BQ119" s="619"/>
      <c r="BR119" s="626"/>
      <c r="BS119" s="618"/>
      <c r="BT119" s="618"/>
      <c r="BU119" s="618"/>
      <c r="BV119" s="618"/>
      <c r="BW119" s="618"/>
      <c r="BX119" s="618"/>
      <c r="BY119" s="618"/>
      <c r="BZ119" s="618"/>
      <c r="CA119" s="618"/>
      <c r="CB119" s="618"/>
      <c r="CC119" s="618"/>
      <c r="CD119" s="618"/>
      <c r="CE119" s="618"/>
      <c r="CF119" s="618"/>
      <c r="CG119" s="618"/>
      <c r="CH119" s="618"/>
      <c r="CI119" s="618"/>
      <c r="CJ119" s="618"/>
      <c r="CK119" s="618"/>
    </row>
    <row r="120" spans="1:89" s="527" customFormat="1">
      <c r="A120" s="615"/>
      <c r="B120" s="106"/>
      <c r="C120" s="635"/>
      <c r="D120" s="106"/>
      <c r="E120" s="635"/>
      <c r="F120" s="634"/>
      <c r="G120" s="633"/>
      <c r="H120" s="632"/>
      <c r="I120" s="124" t="s">
        <v>9</v>
      </c>
      <c r="J120" s="106"/>
      <c r="K120" s="629"/>
      <c r="L120" s="524"/>
      <c r="M120" s="524"/>
      <c r="N120" s="524"/>
      <c r="O120" s="524"/>
      <c r="P120" s="524"/>
      <c r="Q120" s="524"/>
      <c r="R120" s="524"/>
      <c r="S120" s="524"/>
      <c r="T120" s="524"/>
      <c r="U120" s="524"/>
      <c r="V120" s="524"/>
      <c r="W120" s="524"/>
      <c r="X120" s="524"/>
      <c r="Y120" s="524"/>
      <c r="Z120" s="524"/>
      <c r="AA120" s="524"/>
      <c r="AB120" s="524"/>
      <c r="AC120" s="524"/>
      <c r="AD120" s="524"/>
      <c r="AE120" s="524"/>
      <c r="AF120" s="524"/>
      <c r="AG120" s="524"/>
      <c r="AH120" s="524"/>
      <c r="AI120" s="524"/>
      <c r="AJ120" s="524"/>
      <c r="AK120" s="524"/>
      <c r="AL120" s="524"/>
      <c r="AM120" s="524"/>
      <c r="AN120" s="524"/>
      <c r="AO120" s="524"/>
      <c r="AP120" s="524"/>
      <c r="AQ120" s="524"/>
      <c r="AR120" s="524"/>
      <c r="AS120" s="524"/>
      <c r="AT120" s="106"/>
      <c r="AU120" s="106"/>
      <c r="AV120" s="106"/>
      <c r="AW120" s="106"/>
      <c r="AX120" s="106"/>
      <c r="AY120" s="631"/>
      <c r="AZ120" s="630"/>
      <c r="BA120" s="106"/>
      <c r="BB120" s="106"/>
      <c r="BC120" s="106"/>
      <c r="BD120" s="630"/>
      <c r="BE120" s="528"/>
      <c r="BF120" s="624"/>
      <c r="BG120" s="618"/>
      <c r="BH120" s="618"/>
      <c r="BI120" s="618"/>
      <c r="BJ120" s="624"/>
      <c r="BK120" s="617"/>
      <c r="BL120" s="617"/>
      <c r="BM120" s="617"/>
      <c r="BN120" s="617"/>
      <c r="BO120" s="617"/>
      <c r="BP120" s="619"/>
      <c r="BQ120" s="619"/>
      <c r="BR120" s="626"/>
      <c r="BS120" s="618"/>
      <c r="BT120" s="618"/>
      <c r="BU120" s="618"/>
      <c r="BV120" s="618"/>
      <c r="BW120" s="618"/>
      <c r="BX120" s="618"/>
      <c r="BY120" s="618"/>
      <c r="BZ120" s="618"/>
      <c r="CA120" s="618"/>
      <c r="CB120" s="618"/>
      <c r="CC120" s="618"/>
      <c r="CD120" s="618"/>
      <c r="CE120" s="618"/>
      <c r="CF120" s="618"/>
      <c r="CG120" s="618"/>
      <c r="CH120" s="618"/>
      <c r="CI120" s="618"/>
      <c r="CJ120" s="618"/>
      <c r="CK120" s="618"/>
    </row>
    <row r="121" spans="1:89" ht="3.75" customHeight="1">
      <c r="B121" s="140"/>
      <c r="C121" s="170"/>
      <c r="D121" s="140"/>
      <c r="E121" s="170"/>
      <c r="F121" s="351"/>
      <c r="G121" s="143"/>
      <c r="H121" s="147"/>
      <c r="I121" s="524"/>
      <c r="J121" s="524"/>
      <c r="K121" s="524"/>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8"/>
      <c r="AL121" s="148"/>
      <c r="AM121" s="148"/>
      <c r="AN121" s="148"/>
      <c r="AO121" s="148"/>
      <c r="AP121" s="148"/>
      <c r="AQ121" s="148"/>
      <c r="AR121" s="148"/>
      <c r="AS121" s="148"/>
      <c r="AT121" s="148"/>
      <c r="AU121" s="148"/>
      <c r="AV121" s="148"/>
      <c r="AW121" s="148"/>
      <c r="AX121" s="148"/>
      <c r="AY121" s="149"/>
      <c r="AZ121" s="141"/>
      <c r="BA121" s="140"/>
      <c r="BB121" s="140"/>
      <c r="BC121" s="140"/>
      <c r="BD121" s="141"/>
      <c r="BE121" s="188"/>
      <c r="BJ121" s="64"/>
      <c r="BK121" s="60"/>
      <c r="BL121" s="60"/>
      <c r="BP121" s="142"/>
      <c r="BQ121" s="142"/>
      <c r="BR121" s="86"/>
    </row>
    <row r="122" spans="1:89">
      <c r="B122" s="140"/>
      <c r="C122" s="170"/>
      <c r="D122" s="140"/>
      <c r="E122" s="170"/>
      <c r="F122" s="351"/>
      <c r="G122" s="353" t="str">
        <f>CONCATENATE(E111,".3")</f>
        <v>7.6.3</v>
      </c>
      <c r="H122" s="144"/>
      <c r="I122" s="628"/>
      <c r="J122" s="627"/>
      <c r="K122" s="627"/>
      <c r="L122" s="145"/>
      <c r="M122" s="145"/>
      <c r="N122" s="145"/>
      <c r="O122" s="145"/>
      <c r="P122" s="145"/>
      <c r="Q122" s="145"/>
      <c r="R122" s="145"/>
      <c r="S122" s="145"/>
      <c r="T122" s="145"/>
      <c r="U122" s="145"/>
      <c r="V122" s="145"/>
      <c r="W122" s="145"/>
      <c r="X122" s="145"/>
      <c r="Y122" s="145"/>
      <c r="Z122" s="145"/>
      <c r="AA122" s="145"/>
      <c r="AB122" s="145"/>
      <c r="AC122" s="145"/>
      <c r="AD122" s="145"/>
      <c r="AE122" s="145"/>
      <c r="AF122" s="145"/>
      <c r="AG122" s="145"/>
      <c r="AH122" s="145"/>
      <c r="AI122" s="145"/>
      <c r="AJ122" s="145"/>
      <c r="AK122" s="145"/>
      <c r="AL122" s="145"/>
      <c r="AM122" s="145"/>
      <c r="AN122" s="145"/>
      <c r="AO122" s="145"/>
      <c r="AP122" s="145"/>
      <c r="AQ122" s="145"/>
      <c r="AR122" s="145"/>
      <c r="AS122" s="145"/>
      <c r="AT122" s="145"/>
      <c r="AU122" s="145"/>
      <c r="AV122" s="145"/>
      <c r="AW122" s="145"/>
      <c r="AX122" s="145"/>
      <c r="AY122" s="146"/>
      <c r="AZ122" s="141"/>
      <c r="BA122" s="959"/>
      <c r="BB122" s="960"/>
      <c r="BC122" s="961"/>
      <c r="BD122" s="141"/>
      <c r="BE122" s="220"/>
      <c r="BF122" s="59"/>
      <c r="BJ122" s="624"/>
      <c r="BK122" s="617"/>
      <c r="BL122" s="617"/>
      <c r="BM122" s="617"/>
      <c r="BN122" s="617"/>
      <c r="BO122" s="617"/>
      <c r="BP122" s="135" t="str">
        <f>IF(OR(BA122="x",BA122=""),"",IF(AND($BO$28=1,BK122&lt;&gt;""),1,IF(AND($BO$28=2,BL122&lt;&gt;""),1,IF(AND($BO$28=3,BM122&lt;&gt;""),1,IF(AND($BO$28=4,BN122&lt;&gt;""),1,IF(AND($BO$28=5,BO122&lt;&gt;""),1,0))))))</f>
        <v/>
      </c>
      <c r="BQ122" s="67">
        <f>IF(BR113=0,0,IF(OR(BA122="x",BA122=""),0,BA122))</f>
        <v>0</v>
      </c>
      <c r="BR122" s="626"/>
    </row>
    <row r="123" spans="1:89" ht="3.75" customHeight="1">
      <c r="B123" s="140"/>
      <c r="C123" s="170"/>
      <c r="D123" s="140"/>
      <c r="E123" s="170"/>
      <c r="F123" s="351"/>
      <c r="G123" s="143"/>
      <c r="H123" s="147"/>
      <c r="I123" s="629"/>
      <c r="J123" s="524"/>
      <c r="K123" s="524"/>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c r="AK123" s="148"/>
      <c r="AL123" s="148"/>
      <c r="AM123" s="148"/>
      <c r="AN123" s="148"/>
      <c r="AO123" s="148"/>
      <c r="AP123" s="148"/>
      <c r="AQ123" s="148"/>
      <c r="AR123" s="148"/>
      <c r="AS123" s="148"/>
      <c r="AT123" s="148"/>
      <c r="AU123" s="148"/>
      <c r="AV123" s="148"/>
      <c r="AW123" s="148"/>
      <c r="AX123" s="148"/>
      <c r="AY123" s="149"/>
      <c r="AZ123" s="141"/>
      <c r="BA123" s="140"/>
      <c r="BB123" s="140"/>
      <c r="BC123" s="140"/>
      <c r="BD123" s="141"/>
      <c r="BE123" s="220"/>
      <c r="BF123" s="59"/>
      <c r="BJ123" s="624"/>
      <c r="BK123" s="617"/>
      <c r="BL123" s="617"/>
      <c r="BM123" s="617"/>
      <c r="BN123" s="617"/>
      <c r="BO123" s="617"/>
      <c r="BP123" s="80"/>
      <c r="BQ123" s="80"/>
      <c r="BR123" s="86"/>
    </row>
    <row r="124" spans="1:89">
      <c r="B124" s="140"/>
      <c r="C124" s="170"/>
      <c r="D124" s="140"/>
      <c r="E124" s="170"/>
      <c r="F124" s="351"/>
      <c r="G124" s="353" t="str">
        <f>CONCATENATE(E111,".4")</f>
        <v>7.6.4</v>
      </c>
      <c r="H124" s="144"/>
      <c r="I124" s="628"/>
      <c r="J124" s="627"/>
      <c r="K124" s="627"/>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145"/>
      <c r="AH124" s="145"/>
      <c r="AI124" s="145"/>
      <c r="AJ124" s="145"/>
      <c r="AK124" s="145"/>
      <c r="AL124" s="145"/>
      <c r="AM124" s="145"/>
      <c r="AN124" s="145"/>
      <c r="AO124" s="145"/>
      <c r="AP124" s="145"/>
      <c r="AQ124" s="145"/>
      <c r="AR124" s="145"/>
      <c r="AS124" s="145"/>
      <c r="AT124" s="145"/>
      <c r="AU124" s="145"/>
      <c r="AV124" s="145"/>
      <c r="AW124" s="145"/>
      <c r="AX124" s="145"/>
      <c r="AY124" s="146"/>
      <c r="AZ124" s="141"/>
      <c r="BA124" s="959"/>
      <c r="BB124" s="960"/>
      <c r="BC124" s="961"/>
      <c r="BD124" s="141"/>
      <c r="BE124" s="220"/>
      <c r="BF124" s="59"/>
      <c r="BJ124" s="624"/>
      <c r="BK124" s="617"/>
      <c r="BL124" s="617"/>
      <c r="BM124" s="617"/>
      <c r="BN124" s="617"/>
      <c r="BO124" s="617"/>
      <c r="BP124" s="135" t="str">
        <f>IF(OR(BA124="x",BA124=""),"",IF(AND($BO$28=1,BK124&lt;&gt;""),1,IF(AND($BO$28=2,BL124&lt;&gt;""),1,IF(AND($BO$28=3,BM124&lt;&gt;""),1,IF(AND($BO$28=4,BN124&lt;&gt;""),1,IF(AND($BO$28=5,BO124&lt;&gt;""),1,0))))))</f>
        <v/>
      </c>
      <c r="BQ124" s="67">
        <f>IF(BR113=0,0,IF(OR(BA124="x",BA124=""),0,BA124))</f>
        <v>0</v>
      </c>
      <c r="BR124" s="626"/>
    </row>
    <row r="125" spans="1:89" ht="3.75" customHeight="1">
      <c r="A125" s="625"/>
      <c r="B125" s="140"/>
      <c r="C125" s="170"/>
      <c r="D125" s="84"/>
      <c r="E125" s="73"/>
      <c r="F125" s="74"/>
      <c r="G125" s="143"/>
      <c r="H125" s="147"/>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c r="AK125" s="148"/>
      <c r="AL125" s="148"/>
      <c r="AM125" s="148"/>
      <c r="AN125" s="148"/>
      <c r="AO125" s="148"/>
      <c r="AP125" s="148"/>
      <c r="AQ125" s="148"/>
      <c r="AR125" s="148"/>
      <c r="AS125" s="148"/>
      <c r="AT125" s="148"/>
      <c r="AU125" s="148"/>
      <c r="AV125" s="148"/>
      <c r="AW125" s="148"/>
      <c r="AX125" s="148"/>
      <c r="AY125" s="149"/>
      <c r="AZ125" s="141"/>
      <c r="BA125" s="140"/>
      <c r="BB125" s="140"/>
      <c r="BC125" s="140"/>
      <c r="BD125" s="141"/>
      <c r="BE125" s="243"/>
      <c r="BF125" s="59"/>
      <c r="BJ125" s="624"/>
      <c r="BK125" s="617"/>
      <c r="BL125" s="617"/>
      <c r="BM125" s="617"/>
      <c r="BN125" s="617"/>
      <c r="BO125" s="617"/>
      <c r="BP125" s="80"/>
      <c r="BQ125" s="80"/>
      <c r="BR125" s="86"/>
    </row>
    <row r="126" spans="1:89">
      <c r="A126" s="623"/>
      <c r="B126" s="148"/>
      <c r="C126" s="227"/>
      <c r="D126" s="148"/>
      <c r="E126" s="227"/>
      <c r="F126" s="148"/>
      <c r="G126" s="227"/>
      <c r="H126" s="148"/>
      <c r="I126" s="148"/>
      <c r="J126" s="148"/>
      <c r="K126" s="148"/>
      <c r="L126" s="148"/>
      <c r="M126" s="148"/>
      <c r="N126" s="148"/>
      <c r="O126" s="148"/>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c r="BC126" s="148"/>
      <c r="BD126" s="148"/>
      <c r="BE126" s="149"/>
      <c r="BF126" s="59"/>
      <c r="BJ126" s="82"/>
      <c r="BK126" s="83"/>
      <c r="BL126" s="83"/>
      <c r="BM126" s="83"/>
      <c r="BN126" s="83"/>
      <c r="BO126" s="83"/>
      <c r="BP126" s="172"/>
      <c r="BQ126" s="172"/>
      <c r="BR126" s="173"/>
    </row>
    <row r="127" spans="1:89">
      <c r="A127" s="616"/>
      <c r="B127" s="59"/>
      <c r="C127" s="244"/>
      <c r="D127" s="59"/>
      <c r="E127" s="245"/>
      <c r="F127" s="246"/>
      <c r="G127" s="1019"/>
      <c r="H127" s="1019"/>
      <c r="I127" s="1019"/>
      <c r="J127" s="1019"/>
      <c r="K127" s="1019"/>
      <c r="L127" s="1019"/>
      <c r="M127" s="1019"/>
      <c r="N127" s="1019"/>
      <c r="O127" s="1019"/>
      <c r="P127" s="1019"/>
      <c r="Q127" s="1019"/>
      <c r="R127" s="1019"/>
      <c r="S127" s="1019"/>
      <c r="T127" s="1019"/>
      <c r="U127" s="1019"/>
      <c r="V127" s="1019"/>
      <c r="W127" s="1019"/>
      <c r="X127" s="1019"/>
      <c r="Y127" s="1019"/>
      <c r="Z127" s="1019"/>
      <c r="AA127" s="1019"/>
      <c r="AB127" s="1019"/>
      <c r="AC127" s="1019"/>
      <c r="AD127" s="1019"/>
      <c r="AE127" s="1019"/>
      <c r="AF127" s="1019"/>
      <c r="AG127" s="1019"/>
      <c r="AH127" s="1019"/>
      <c r="AI127" s="1019"/>
      <c r="AJ127" s="1019"/>
      <c r="AK127" s="1019"/>
      <c r="AL127" s="1019"/>
      <c r="AM127" s="1019"/>
      <c r="AN127" s="1019"/>
      <c r="AO127" s="1019"/>
      <c r="AP127" s="1020"/>
      <c r="AQ127" s="1020"/>
      <c r="AR127" s="1020"/>
      <c r="AS127" s="1020"/>
      <c r="AT127" s="1020"/>
      <c r="AU127" s="1020"/>
      <c r="AV127" s="1020"/>
      <c r="AW127" s="1020"/>
      <c r="AX127" s="1020"/>
      <c r="AY127" s="1020"/>
      <c r="AZ127" s="1018"/>
      <c r="BA127" s="1018"/>
      <c r="BB127" s="1018"/>
      <c r="BC127" s="1018"/>
      <c r="BD127" s="1018"/>
      <c r="BE127" s="59"/>
      <c r="BF127" s="59"/>
      <c r="BJ127" s="247"/>
      <c r="BK127" s="247"/>
      <c r="BL127" s="247"/>
      <c r="BM127" s="247"/>
      <c r="BN127" s="247"/>
      <c r="BO127" s="247"/>
      <c r="BP127" s="142"/>
      <c r="BQ127" s="142"/>
      <c r="BR127" s="248"/>
    </row>
    <row r="128" spans="1:89" ht="3.75" customHeight="1">
      <c r="A128" s="616"/>
      <c r="B128" s="59"/>
      <c r="C128" s="244"/>
      <c r="D128" s="59"/>
      <c r="E128" s="244"/>
      <c r="F128" s="59"/>
      <c r="G128" s="244"/>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59"/>
      <c r="BF128" s="59"/>
      <c r="BK128" s="60"/>
      <c r="BL128" s="60"/>
      <c r="BP128" s="142"/>
      <c r="BQ128" s="142"/>
      <c r="BR128" s="142"/>
    </row>
    <row r="129" spans="1:89">
      <c r="A129" s="616"/>
      <c r="B129" s="59"/>
      <c r="C129" s="244"/>
      <c r="D129" s="59"/>
      <c r="E129" s="244"/>
      <c r="F129" s="59"/>
      <c r="G129" s="622"/>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250"/>
      <c r="AX129" s="59"/>
      <c r="AY129" s="59"/>
      <c r="AZ129" s="59"/>
      <c r="BA129" s="1017"/>
      <c r="BB129" s="1017"/>
      <c r="BC129" s="1017"/>
      <c r="BD129" s="59"/>
      <c r="BE129" s="59"/>
      <c r="BF129" s="59"/>
      <c r="BJ129" s="60"/>
      <c r="BK129" s="60"/>
      <c r="BL129" s="60"/>
      <c r="BP129" s="251"/>
      <c r="BQ129" s="142"/>
      <c r="BR129" s="225"/>
    </row>
    <row r="130" spans="1:89" ht="3.75" customHeight="1">
      <c r="A130" s="616"/>
      <c r="B130" s="59"/>
      <c r="C130" s="244"/>
      <c r="D130" s="59"/>
      <c r="E130" s="244"/>
      <c r="F130" s="59"/>
      <c r="G130" s="244"/>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59"/>
      <c r="BF130" s="59"/>
      <c r="BJ130" s="225"/>
      <c r="BK130" s="225"/>
      <c r="BL130" s="225"/>
      <c r="BM130" s="225"/>
      <c r="BN130" s="225"/>
      <c r="BO130" s="225"/>
      <c r="BP130" s="142"/>
      <c r="BQ130" s="142"/>
      <c r="BR130" s="142"/>
    </row>
    <row r="131" spans="1:89">
      <c r="A131" s="616"/>
      <c r="B131" s="59"/>
      <c r="C131" s="244"/>
      <c r="D131" s="59"/>
      <c r="E131" s="244"/>
      <c r="F131" s="59"/>
      <c r="G131" s="244"/>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1017"/>
      <c r="BB131" s="1017"/>
      <c r="BC131" s="1017"/>
      <c r="BD131" s="59"/>
      <c r="BE131" s="59"/>
      <c r="BF131" s="59"/>
      <c r="BJ131" s="618"/>
      <c r="BK131" s="617"/>
      <c r="BL131" s="617"/>
      <c r="BM131" s="617"/>
      <c r="BN131" s="617"/>
      <c r="BO131" s="617"/>
      <c r="BP131" s="251"/>
      <c r="BQ131" s="142"/>
      <c r="BR131" s="619"/>
    </row>
    <row r="132" spans="1:89" s="527" customFormat="1">
      <c r="A132" s="616"/>
      <c r="B132" s="618"/>
      <c r="C132" s="621"/>
      <c r="D132" s="618"/>
      <c r="E132" s="621"/>
      <c r="F132" s="618"/>
      <c r="G132" s="621"/>
      <c r="H132" s="618"/>
      <c r="I132" s="620"/>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18"/>
      <c r="AL132" s="618"/>
      <c r="AM132" s="618"/>
      <c r="AN132" s="618"/>
      <c r="AO132" s="618"/>
      <c r="AP132" s="618"/>
      <c r="AQ132" s="618"/>
      <c r="AR132" s="618"/>
      <c r="AS132" s="618"/>
      <c r="AT132" s="618"/>
      <c r="AU132" s="618"/>
      <c r="AV132" s="618"/>
      <c r="AW132" s="618"/>
      <c r="AX132" s="618"/>
      <c r="AY132" s="618"/>
      <c r="AZ132" s="618"/>
      <c r="BA132" s="618"/>
      <c r="BB132" s="618"/>
      <c r="BC132" s="618"/>
      <c r="BD132" s="618"/>
      <c r="BE132" s="618"/>
      <c r="BF132" s="618"/>
      <c r="BG132" s="618"/>
      <c r="BH132" s="618"/>
      <c r="BI132" s="618"/>
      <c r="BJ132" s="618"/>
      <c r="BK132" s="617"/>
      <c r="BL132" s="617"/>
      <c r="BM132" s="617"/>
      <c r="BN132" s="617"/>
      <c r="BO132" s="617"/>
      <c r="BP132" s="619"/>
      <c r="BQ132" s="619"/>
      <c r="BR132" s="619"/>
      <c r="BS132" s="618"/>
      <c r="BT132" s="618"/>
      <c r="BU132" s="618"/>
      <c r="BV132" s="618"/>
      <c r="BW132" s="618"/>
      <c r="BX132" s="618"/>
      <c r="BY132" s="618"/>
      <c r="BZ132" s="618"/>
      <c r="CA132" s="618"/>
      <c r="CB132" s="618"/>
      <c r="CC132" s="618"/>
      <c r="CD132" s="618"/>
      <c r="CE132" s="618"/>
      <c r="CF132" s="618"/>
      <c r="CG132" s="618"/>
      <c r="CH132" s="618"/>
      <c r="CI132" s="618"/>
      <c r="CJ132" s="618"/>
      <c r="CK132" s="618"/>
    </row>
    <row r="133" spans="1:89" s="527" customFormat="1">
      <c r="A133" s="616"/>
      <c r="B133" s="618"/>
      <c r="C133" s="621"/>
      <c r="D133" s="618"/>
      <c r="E133" s="621"/>
      <c r="F133" s="618"/>
      <c r="G133" s="621"/>
      <c r="H133" s="618"/>
      <c r="I133" s="620"/>
      <c r="J133" s="618"/>
      <c r="K133" s="618"/>
      <c r="L133" s="618"/>
      <c r="M133" s="618"/>
      <c r="N133" s="618"/>
      <c r="O133" s="618"/>
      <c r="P133" s="618"/>
      <c r="Q133" s="618"/>
      <c r="R133" s="618"/>
      <c r="S133" s="618"/>
      <c r="T133" s="618"/>
      <c r="U133" s="618"/>
      <c r="V133" s="618"/>
      <c r="W133" s="618"/>
      <c r="X133" s="618"/>
      <c r="Y133" s="618"/>
      <c r="Z133" s="618"/>
      <c r="AA133" s="618"/>
      <c r="AB133" s="618"/>
      <c r="AC133" s="618"/>
      <c r="AD133" s="618"/>
      <c r="AE133" s="618"/>
      <c r="AF133" s="618"/>
      <c r="AG133" s="618"/>
      <c r="AH133" s="618"/>
      <c r="AI133" s="618"/>
      <c r="AJ133" s="618"/>
      <c r="AK133" s="618"/>
      <c r="AL133" s="618"/>
      <c r="AM133" s="618"/>
      <c r="AN133" s="618"/>
      <c r="AO133" s="618"/>
      <c r="AP133" s="618"/>
      <c r="AQ133" s="618"/>
      <c r="AR133" s="618"/>
      <c r="AS133" s="618"/>
      <c r="AT133" s="618"/>
      <c r="AU133" s="618"/>
      <c r="AV133" s="618"/>
      <c r="AW133" s="618"/>
      <c r="AX133" s="618"/>
      <c r="AY133" s="618"/>
      <c r="AZ133" s="618"/>
      <c r="BA133" s="618"/>
      <c r="BB133" s="618"/>
      <c r="BC133" s="618"/>
      <c r="BD133" s="618"/>
      <c r="BE133" s="618"/>
      <c r="BF133" s="618"/>
      <c r="BG133" s="618"/>
      <c r="BH133" s="618"/>
      <c r="BI133" s="618"/>
      <c r="BJ133" s="618"/>
      <c r="BK133" s="617"/>
      <c r="BL133" s="617"/>
      <c r="BM133" s="617"/>
      <c r="BN133" s="617"/>
      <c r="BO133" s="617"/>
      <c r="BP133" s="619"/>
      <c r="BQ133" s="619"/>
      <c r="BR133" s="619"/>
      <c r="BS133" s="618"/>
      <c r="BT133" s="618"/>
      <c r="BU133" s="618"/>
      <c r="BV133" s="618"/>
      <c r="BW133" s="618"/>
      <c r="BX133" s="618"/>
      <c r="BY133" s="618"/>
      <c r="BZ133" s="618"/>
      <c r="CA133" s="618"/>
      <c r="CB133" s="618"/>
      <c r="CC133" s="618"/>
      <c r="CD133" s="618"/>
      <c r="CE133" s="618"/>
      <c r="CF133" s="618"/>
      <c r="CG133" s="618"/>
      <c r="CH133" s="618"/>
      <c r="CI133" s="618"/>
      <c r="CJ133" s="618"/>
      <c r="CK133" s="618"/>
    </row>
    <row r="134" spans="1:89" s="527" customFormat="1">
      <c r="A134" s="616"/>
      <c r="B134" s="618"/>
      <c r="C134" s="621"/>
      <c r="D134" s="618"/>
      <c r="E134" s="621"/>
      <c r="F134" s="618"/>
      <c r="G134" s="621"/>
      <c r="H134" s="618"/>
      <c r="I134" s="620"/>
      <c r="J134" s="618"/>
      <c r="K134" s="618"/>
      <c r="L134" s="618"/>
      <c r="M134" s="618"/>
      <c r="N134" s="618"/>
      <c r="O134" s="618"/>
      <c r="P134" s="618"/>
      <c r="Q134" s="618"/>
      <c r="R134" s="618"/>
      <c r="S134" s="618"/>
      <c r="T134" s="618"/>
      <c r="U134" s="618"/>
      <c r="V134" s="618"/>
      <c r="W134" s="618"/>
      <c r="X134" s="618"/>
      <c r="Y134" s="618"/>
      <c r="Z134" s="618"/>
      <c r="AA134" s="618"/>
      <c r="AB134" s="618"/>
      <c r="AC134" s="618"/>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618"/>
      <c r="AY134" s="618"/>
      <c r="AZ134" s="618"/>
      <c r="BA134" s="618"/>
      <c r="BB134" s="618"/>
      <c r="BC134" s="618"/>
      <c r="BD134" s="618"/>
      <c r="BE134" s="618"/>
      <c r="BF134" s="618"/>
      <c r="BG134" s="618"/>
      <c r="BH134" s="618"/>
      <c r="BI134" s="618"/>
      <c r="BJ134" s="618"/>
      <c r="BK134" s="617"/>
      <c r="BL134" s="617"/>
      <c r="BM134" s="617"/>
      <c r="BN134" s="617"/>
      <c r="BO134" s="617"/>
      <c r="BP134" s="619"/>
      <c r="BQ134" s="619"/>
      <c r="BR134" s="619"/>
      <c r="BS134" s="618"/>
      <c r="BT134" s="618"/>
      <c r="BU134" s="618"/>
      <c r="BV134" s="618"/>
      <c r="BW134" s="618"/>
      <c r="BX134" s="618"/>
      <c r="BY134" s="618"/>
      <c r="BZ134" s="618"/>
      <c r="CA134" s="618"/>
      <c r="CB134" s="618"/>
      <c r="CC134" s="618"/>
      <c r="CD134" s="618"/>
      <c r="CE134" s="618"/>
      <c r="CF134" s="618"/>
      <c r="CG134" s="618"/>
      <c r="CH134" s="618"/>
      <c r="CI134" s="618"/>
      <c r="CJ134" s="618"/>
      <c r="CK134" s="618"/>
    </row>
    <row r="135" spans="1:89" s="527" customFormat="1">
      <c r="A135" s="616"/>
      <c r="B135" s="618"/>
      <c r="C135" s="621"/>
      <c r="D135" s="618"/>
      <c r="E135" s="621"/>
      <c r="F135" s="618"/>
      <c r="G135" s="621"/>
      <c r="H135" s="618"/>
      <c r="I135" s="620"/>
      <c r="J135" s="618"/>
      <c r="K135" s="618"/>
      <c r="L135" s="618"/>
      <c r="M135" s="618"/>
      <c r="N135" s="618"/>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8"/>
      <c r="AL135" s="618"/>
      <c r="AM135" s="618"/>
      <c r="AN135" s="618"/>
      <c r="AO135" s="618"/>
      <c r="AP135" s="618"/>
      <c r="AQ135" s="618"/>
      <c r="AR135" s="618"/>
      <c r="AS135" s="618"/>
      <c r="AT135" s="618"/>
      <c r="AU135" s="618"/>
      <c r="AV135" s="618"/>
      <c r="AW135" s="618"/>
      <c r="AX135" s="618"/>
      <c r="AY135" s="618"/>
      <c r="AZ135" s="618"/>
      <c r="BA135" s="618"/>
      <c r="BB135" s="618"/>
      <c r="BC135" s="618"/>
      <c r="BD135" s="618"/>
      <c r="BE135" s="618"/>
      <c r="BF135" s="618"/>
      <c r="BG135" s="618"/>
      <c r="BH135" s="618"/>
      <c r="BI135" s="618"/>
      <c r="BJ135" s="618"/>
      <c r="BK135" s="617"/>
      <c r="BL135" s="617"/>
      <c r="BM135" s="617"/>
      <c r="BN135" s="617"/>
      <c r="BO135" s="617"/>
      <c r="BP135" s="619"/>
      <c r="BQ135" s="619"/>
      <c r="BR135" s="619"/>
      <c r="BS135" s="618"/>
      <c r="BT135" s="618"/>
      <c r="BU135" s="618"/>
      <c r="BV135" s="618"/>
      <c r="BW135" s="618"/>
      <c r="BX135" s="618"/>
      <c r="BY135" s="618"/>
      <c r="BZ135" s="618"/>
      <c r="CA135" s="618"/>
      <c r="CB135" s="618"/>
      <c r="CC135" s="618"/>
      <c r="CD135" s="618"/>
      <c r="CE135" s="618"/>
      <c r="CF135" s="618"/>
      <c r="CG135" s="618"/>
      <c r="CH135" s="618"/>
      <c r="CI135" s="618"/>
      <c r="CJ135" s="618"/>
      <c r="CK135" s="618"/>
    </row>
    <row r="136" spans="1:89" s="527" customFormat="1">
      <c r="A136" s="616"/>
      <c r="B136" s="618"/>
      <c r="C136" s="621"/>
      <c r="D136" s="618"/>
      <c r="E136" s="621"/>
      <c r="F136" s="618"/>
      <c r="G136" s="621"/>
      <c r="H136" s="618"/>
      <c r="I136" s="620"/>
      <c r="J136" s="618"/>
      <c r="K136" s="618"/>
      <c r="L136" s="618"/>
      <c r="M136" s="618"/>
      <c r="N136" s="618"/>
      <c r="O136" s="618"/>
      <c r="P136" s="618"/>
      <c r="Q136" s="618"/>
      <c r="R136" s="618"/>
      <c r="S136" s="618"/>
      <c r="T136" s="618"/>
      <c r="U136" s="618"/>
      <c r="V136" s="618"/>
      <c r="W136" s="618"/>
      <c r="X136" s="618"/>
      <c r="Y136" s="618"/>
      <c r="Z136" s="618"/>
      <c r="AA136" s="618"/>
      <c r="AB136" s="618"/>
      <c r="AC136" s="618"/>
      <c r="AD136" s="618"/>
      <c r="AE136" s="618"/>
      <c r="AF136" s="618"/>
      <c r="AG136" s="618"/>
      <c r="AH136" s="618"/>
      <c r="AI136" s="618"/>
      <c r="AJ136" s="618"/>
      <c r="AK136" s="618"/>
      <c r="AL136" s="618"/>
      <c r="AM136" s="618"/>
      <c r="AN136" s="618"/>
      <c r="AO136" s="618"/>
      <c r="AP136" s="618"/>
      <c r="AQ136" s="618"/>
      <c r="AR136" s="618"/>
      <c r="AS136" s="618"/>
      <c r="AT136" s="618"/>
      <c r="AU136" s="618"/>
      <c r="AV136" s="618"/>
      <c r="AW136" s="618"/>
      <c r="AX136" s="618"/>
      <c r="AY136" s="618"/>
      <c r="AZ136" s="618"/>
      <c r="BA136" s="618"/>
      <c r="BB136" s="618"/>
      <c r="BC136" s="618"/>
      <c r="BD136" s="618"/>
      <c r="BE136" s="618"/>
      <c r="BF136" s="618"/>
      <c r="BG136" s="618"/>
      <c r="BH136" s="618"/>
      <c r="BI136" s="618"/>
      <c r="BJ136" s="618"/>
      <c r="BK136" s="617"/>
      <c r="BL136" s="617"/>
      <c r="BM136" s="617"/>
      <c r="BN136" s="617"/>
      <c r="BO136" s="617"/>
      <c r="BP136" s="619"/>
      <c r="BQ136" s="619"/>
      <c r="BR136" s="619"/>
      <c r="BS136" s="618"/>
      <c r="BT136" s="618"/>
      <c r="BU136" s="618"/>
      <c r="BV136" s="618"/>
      <c r="BW136" s="618"/>
      <c r="BX136" s="618"/>
      <c r="BY136" s="618"/>
      <c r="BZ136" s="618"/>
      <c r="CA136" s="618"/>
      <c r="CB136" s="618"/>
      <c r="CC136" s="618"/>
      <c r="CD136" s="618"/>
      <c r="CE136" s="618"/>
      <c r="CF136" s="618"/>
      <c r="CG136" s="618"/>
      <c r="CH136" s="618"/>
      <c r="CI136" s="618"/>
      <c r="CJ136" s="618"/>
      <c r="CK136" s="618"/>
    </row>
    <row r="137" spans="1:89" ht="3.75" customHeight="1">
      <c r="A137" s="616"/>
      <c r="B137" s="59"/>
      <c r="C137" s="244"/>
      <c r="D137" s="59"/>
      <c r="E137" s="244"/>
      <c r="F137" s="59"/>
      <c r="G137" s="244"/>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c r="BD137" s="59"/>
      <c r="BE137" s="59"/>
      <c r="BF137" s="59"/>
      <c r="BK137" s="60"/>
      <c r="BL137" s="60"/>
      <c r="BP137" s="142"/>
      <c r="BQ137" s="142"/>
      <c r="BR137" s="142"/>
    </row>
    <row r="138" spans="1:89">
      <c r="A138" s="616"/>
      <c r="B138" s="59"/>
      <c r="C138" s="244"/>
      <c r="D138" s="59"/>
      <c r="E138" s="244"/>
      <c r="F138" s="59"/>
      <c r="G138" s="244"/>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1017"/>
      <c r="BB138" s="1017"/>
      <c r="BC138" s="1017"/>
      <c r="BD138" s="59"/>
      <c r="BE138" s="59"/>
      <c r="BF138" s="59"/>
      <c r="BJ138" s="618"/>
      <c r="BK138" s="617"/>
      <c r="BL138" s="617"/>
      <c r="BM138" s="617"/>
      <c r="BN138" s="617"/>
      <c r="BO138" s="617"/>
      <c r="BP138" s="251"/>
      <c r="BQ138" s="142"/>
      <c r="BR138" s="619"/>
    </row>
    <row r="139" spans="1:89" ht="3.75" customHeight="1">
      <c r="A139" s="616"/>
      <c r="B139" s="59"/>
      <c r="C139" s="244"/>
      <c r="D139" s="59"/>
      <c r="E139" s="244"/>
      <c r="F139" s="59"/>
      <c r="G139" s="244"/>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J139" s="618"/>
      <c r="BK139" s="617"/>
      <c r="BL139" s="617"/>
      <c r="BM139" s="617"/>
      <c r="BN139" s="617"/>
      <c r="BO139" s="617"/>
      <c r="BP139" s="142"/>
      <c r="BQ139" s="142"/>
      <c r="BR139" s="142"/>
    </row>
    <row r="140" spans="1:89">
      <c r="A140" s="616"/>
      <c r="B140" s="59"/>
      <c r="C140" s="244"/>
      <c r="D140" s="59"/>
      <c r="E140" s="244"/>
      <c r="F140" s="59"/>
      <c r="G140" s="244"/>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1017"/>
      <c r="BB140" s="1017"/>
      <c r="BC140" s="1017"/>
      <c r="BD140" s="59"/>
      <c r="BE140" s="59"/>
      <c r="BF140" s="59"/>
      <c r="BJ140" s="618"/>
      <c r="BK140" s="617"/>
      <c r="BL140" s="617"/>
      <c r="BM140" s="617"/>
      <c r="BN140" s="617"/>
      <c r="BO140" s="617"/>
      <c r="BP140" s="251"/>
      <c r="BQ140" s="142"/>
      <c r="BR140" s="619"/>
    </row>
    <row r="141" spans="1:89" ht="3.75" customHeight="1">
      <c r="A141" s="616"/>
      <c r="B141" s="59"/>
      <c r="C141" s="244"/>
      <c r="D141" s="59"/>
      <c r="E141" s="244"/>
      <c r="F141" s="59"/>
      <c r="G141" s="244"/>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59"/>
      <c r="BJ141" s="618"/>
      <c r="BK141" s="617"/>
      <c r="BL141" s="617"/>
      <c r="BM141" s="617"/>
      <c r="BN141" s="617"/>
      <c r="BO141" s="617"/>
      <c r="BP141" s="142"/>
      <c r="BQ141" s="142"/>
      <c r="BR141" s="142"/>
    </row>
    <row r="142" spans="1:89">
      <c r="A142" s="616"/>
      <c r="B142" s="59"/>
      <c r="C142" s="244"/>
      <c r="D142" s="59"/>
      <c r="E142" s="244"/>
      <c r="F142" s="59"/>
      <c r="G142" s="244"/>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9"/>
      <c r="BB142" s="59"/>
      <c r="BC142" s="59"/>
      <c r="BD142" s="59"/>
      <c r="BE142" s="59"/>
      <c r="BF142" s="59"/>
      <c r="BK142" s="60"/>
      <c r="BL142" s="60"/>
      <c r="BP142" s="142"/>
      <c r="BQ142" s="142"/>
      <c r="BR142" s="142"/>
    </row>
    <row r="143" spans="1:89">
      <c r="A143" s="616"/>
      <c r="B143" s="59"/>
      <c r="C143" s="244"/>
      <c r="D143" s="59"/>
      <c r="E143" s="245"/>
      <c r="F143" s="246"/>
      <c r="G143" s="1019"/>
      <c r="H143" s="1019"/>
      <c r="I143" s="1019"/>
      <c r="J143" s="1019"/>
      <c r="K143" s="1019"/>
      <c r="L143" s="1019"/>
      <c r="M143" s="1019"/>
      <c r="N143" s="1019"/>
      <c r="O143" s="1019"/>
      <c r="P143" s="1019"/>
      <c r="Q143" s="1019"/>
      <c r="R143" s="1019"/>
      <c r="S143" s="1019"/>
      <c r="T143" s="1019"/>
      <c r="U143" s="1019"/>
      <c r="V143" s="1019"/>
      <c r="W143" s="1019"/>
      <c r="X143" s="1019"/>
      <c r="Y143" s="1019"/>
      <c r="Z143" s="1019"/>
      <c r="AA143" s="1019"/>
      <c r="AB143" s="1019"/>
      <c r="AC143" s="1019"/>
      <c r="AD143" s="1019"/>
      <c r="AE143" s="1019"/>
      <c r="AF143" s="1019"/>
      <c r="AG143" s="1019"/>
      <c r="AH143" s="1019"/>
      <c r="AI143" s="1019"/>
      <c r="AJ143" s="1019"/>
      <c r="AK143" s="1019"/>
      <c r="AL143" s="1019"/>
      <c r="AM143" s="1019"/>
      <c r="AN143" s="1019"/>
      <c r="AO143" s="1019"/>
      <c r="AP143" s="1020"/>
      <c r="AQ143" s="1020"/>
      <c r="AR143" s="1020"/>
      <c r="AS143" s="1020"/>
      <c r="AT143" s="1020"/>
      <c r="AU143" s="1020"/>
      <c r="AV143" s="1020"/>
      <c r="AW143" s="1020"/>
      <c r="AX143" s="1020"/>
      <c r="AY143" s="1020"/>
      <c r="AZ143" s="1018"/>
      <c r="BA143" s="1018"/>
      <c r="BB143" s="1018"/>
      <c r="BC143" s="1018"/>
      <c r="BD143" s="1018"/>
      <c r="BE143" s="59"/>
      <c r="BF143" s="59"/>
      <c r="BJ143" s="247"/>
      <c r="BK143" s="247"/>
      <c r="BL143" s="247"/>
      <c r="BM143" s="247"/>
      <c r="BN143" s="247"/>
      <c r="BO143" s="247"/>
      <c r="BP143" s="142"/>
      <c r="BQ143" s="142"/>
      <c r="BR143" s="248"/>
    </row>
    <row r="144" spans="1:89" ht="3.75" customHeight="1">
      <c r="A144" s="616"/>
      <c r="B144" s="59"/>
      <c r="C144" s="244"/>
      <c r="D144" s="59"/>
      <c r="E144" s="244"/>
      <c r="F144" s="59"/>
      <c r="G144" s="244"/>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c r="BF144" s="59"/>
      <c r="BK144" s="60"/>
      <c r="BL144" s="60"/>
      <c r="BP144" s="142"/>
      <c r="BQ144" s="142"/>
      <c r="BR144" s="142"/>
    </row>
    <row r="145" spans="1:89">
      <c r="A145" s="616"/>
      <c r="B145" s="59"/>
      <c r="C145" s="244"/>
      <c r="D145" s="59"/>
      <c r="E145" s="244"/>
      <c r="F145" s="59"/>
      <c r="G145" s="622"/>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250"/>
      <c r="AX145" s="59"/>
      <c r="AY145" s="59"/>
      <c r="AZ145" s="59"/>
      <c r="BA145" s="1017"/>
      <c r="BB145" s="1017"/>
      <c r="BC145" s="1017"/>
      <c r="BD145" s="59"/>
      <c r="BE145" s="59"/>
      <c r="BF145" s="59"/>
      <c r="BJ145" s="60"/>
      <c r="BK145" s="247"/>
      <c r="BL145" s="247"/>
      <c r="BM145" s="247"/>
      <c r="BN145" s="247"/>
      <c r="BO145" s="247"/>
      <c r="BP145" s="251"/>
      <c r="BQ145" s="142"/>
      <c r="BR145" s="225"/>
    </row>
    <row r="146" spans="1:89" ht="3.75" customHeight="1">
      <c r="A146" s="616"/>
      <c r="B146" s="59"/>
      <c r="C146" s="244"/>
      <c r="D146" s="59"/>
      <c r="E146" s="244"/>
      <c r="F146" s="59"/>
      <c r="G146" s="244"/>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9"/>
      <c r="BB146" s="59"/>
      <c r="BC146" s="59"/>
      <c r="BD146" s="59"/>
      <c r="BE146" s="59"/>
      <c r="BF146" s="59"/>
      <c r="BJ146" s="225"/>
      <c r="BK146" s="60"/>
      <c r="BL146" s="60"/>
      <c r="BP146" s="142"/>
      <c r="BQ146" s="142"/>
      <c r="BR146" s="142"/>
    </row>
    <row r="147" spans="1:89">
      <c r="A147" s="616"/>
      <c r="B147" s="59"/>
      <c r="C147" s="244"/>
      <c r="D147" s="59"/>
      <c r="E147" s="244"/>
      <c r="F147" s="59"/>
      <c r="G147" s="244"/>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1017"/>
      <c r="BB147" s="1017"/>
      <c r="BC147" s="1017"/>
      <c r="BD147" s="59"/>
      <c r="BE147" s="59"/>
      <c r="BF147" s="59"/>
      <c r="BJ147" s="618"/>
      <c r="BK147" s="617"/>
      <c r="BL147" s="617"/>
      <c r="BM147" s="617"/>
      <c r="BN147" s="617"/>
      <c r="BO147" s="617"/>
      <c r="BP147" s="251"/>
      <c r="BQ147" s="142"/>
      <c r="BR147" s="619"/>
    </row>
    <row r="148" spans="1:89" s="527" customFormat="1">
      <c r="A148" s="616"/>
      <c r="B148" s="618"/>
      <c r="C148" s="621"/>
      <c r="D148" s="618"/>
      <c r="E148" s="621"/>
      <c r="F148" s="618"/>
      <c r="G148" s="621"/>
      <c r="H148" s="618"/>
      <c r="I148" s="620"/>
      <c r="J148" s="618"/>
      <c r="K148" s="618"/>
      <c r="L148" s="618"/>
      <c r="M148" s="618"/>
      <c r="N148" s="618"/>
      <c r="O148" s="618"/>
      <c r="P148" s="618"/>
      <c r="Q148" s="618"/>
      <c r="R148" s="618"/>
      <c r="S148" s="618"/>
      <c r="T148" s="618"/>
      <c r="U148" s="618"/>
      <c r="V148" s="618"/>
      <c r="W148" s="618"/>
      <c r="X148" s="618"/>
      <c r="Y148" s="618"/>
      <c r="Z148" s="618"/>
      <c r="AA148" s="618"/>
      <c r="AB148" s="618"/>
      <c r="AC148" s="618"/>
      <c r="AD148" s="618"/>
      <c r="AE148" s="618"/>
      <c r="AF148" s="618"/>
      <c r="AG148" s="618"/>
      <c r="AH148" s="618"/>
      <c r="AI148" s="618"/>
      <c r="AJ148" s="618"/>
      <c r="AK148" s="618"/>
      <c r="AL148" s="618"/>
      <c r="AM148" s="618"/>
      <c r="AN148" s="618"/>
      <c r="AO148" s="618"/>
      <c r="AP148" s="618"/>
      <c r="AQ148" s="618"/>
      <c r="AR148" s="618"/>
      <c r="AS148" s="618"/>
      <c r="AT148" s="618"/>
      <c r="AU148" s="618"/>
      <c r="AV148" s="618"/>
      <c r="AW148" s="618"/>
      <c r="AX148" s="618"/>
      <c r="AY148" s="618"/>
      <c r="AZ148" s="618"/>
      <c r="BA148" s="618"/>
      <c r="BB148" s="618"/>
      <c r="BC148" s="618"/>
      <c r="BD148" s="618"/>
      <c r="BE148" s="618"/>
      <c r="BF148" s="618"/>
      <c r="BG148" s="618"/>
      <c r="BH148" s="618"/>
      <c r="BI148" s="618"/>
      <c r="BJ148" s="618"/>
      <c r="BK148" s="617"/>
      <c r="BL148" s="617"/>
      <c r="BM148" s="617"/>
      <c r="BN148" s="617"/>
      <c r="BO148" s="617"/>
      <c r="BP148" s="619"/>
      <c r="BQ148" s="619"/>
      <c r="BR148" s="619"/>
      <c r="BS148" s="618"/>
      <c r="BT148" s="618"/>
      <c r="BU148" s="618"/>
      <c r="BV148" s="618"/>
      <c r="BW148" s="618"/>
      <c r="BX148" s="618"/>
      <c r="BY148" s="618"/>
      <c r="BZ148" s="618"/>
      <c r="CA148" s="618"/>
      <c r="CB148" s="618"/>
      <c r="CC148" s="618"/>
      <c r="CD148" s="618"/>
      <c r="CE148" s="618"/>
      <c r="CF148" s="618"/>
      <c r="CG148" s="618"/>
      <c r="CH148" s="618"/>
      <c r="CI148" s="618"/>
      <c r="CJ148" s="618"/>
      <c r="CK148" s="618"/>
    </row>
    <row r="149" spans="1:89" s="527" customFormat="1">
      <c r="A149" s="616"/>
      <c r="B149" s="618"/>
      <c r="C149" s="621"/>
      <c r="D149" s="618"/>
      <c r="E149" s="621"/>
      <c r="F149" s="618"/>
      <c r="G149" s="621"/>
      <c r="H149" s="618"/>
      <c r="I149" s="620"/>
      <c r="J149" s="618"/>
      <c r="K149" s="618"/>
      <c r="L149" s="618"/>
      <c r="M149" s="618"/>
      <c r="N149" s="618"/>
      <c r="O149" s="618"/>
      <c r="P149" s="618"/>
      <c r="Q149" s="618"/>
      <c r="R149" s="618"/>
      <c r="S149" s="618"/>
      <c r="T149" s="618"/>
      <c r="U149" s="618"/>
      <c r="V149" s="618"/>
      <c r="W149" s="618"/>
      <c r="X149" s="618"/>
      <c r="Y149" s="618"/>
      <c r="Z149" s="618"/>
      <c r="AA149" s="618"/>
      <c r="AB149" s="618"/>
      <c r="AC149" s="618"/>
      <c r="AD149" s="618"/>
      <c r="AE149" s="618"/>
      <c r="AF149" s="618"/>
      <c r="AG149" s="618"/>
      <c r="AH149" s="618"/>
      <c r="AI149" s="618"/>
      <c r="AJ149" s="618"/>
      <c r="AK149" s="618"/>
      <c r="AL149" s="618"/>
      <c r="AM149" s="618"/>
      <c r="AN149" s="618"/>
      <c r="AO149" s="618"/>
      <c r="AP149" s="618"/>
      <c r="AQ149" s="618"/>
      <c r="AR149" s="618"/>
      <c r="AS149" s="618"/>
      <c r="AT149" s="618"/>
      <c r="AU149" s="618"/>
      <c r="AV149" s="618"/>
      <c r="AW149" s="618"/>
      <c r="AX149" s="618"/>
      <c r="AY149" s="618"/>
      <c r="AZ149" s="618"/>
      <c r="BA149" s="618"/>
      <c r="BB149" s="618"/>
      <c r="BC149" s="618"/>
      <c r="BD149" s="618"/>
      <c r="BE149" s="618"/>
      <c r="BF149" s="618"/>
      <c r="BG149" s="618"/>
      <c r="BH149" s="618"/>
      <c r="BI149" s="618"/>
      <c r="BJ149" s="618"/>
      <c r="BK149" s="617"/>
      <c r="BL149" s="617"/>
      <c r="BM149" s="617"/>
      <c r="BN149" s="617"/>
      <c r="BO149" s="617"/>
      <c r="BP149" s="619"/>
      <c r="BQ149" s="619"/>
      <c r="BR149" s="619"/>
      <c r="BS149" s="618"/>
      <c r="BT149" s="618"/>
      <c r="BU149" s="618"/>
      <c r="BV149" s="618"/>
      <c r="BW149" s="618"/>
      <c r="BX149" s="618"/>
      <c r="BY149" s="618"/>
      <c r="BZ149" s="618"/>
      <c r="CA149" s="618"/>
      <c r="CB149" s="618"/>
      <c r="CC149" s="618"/>
      <c r="CD149" s="618"/>
      <c r="CE149" s="618"/>
      <c r="CF149" s="618"/>
      <c r="CG149" s="618"/>
      <c r="CH149" s="618"/>
      <c r="CI149" s="618"/>
      <c r="CJ149" s="618"/>
      <c r="CK149" s="618"/>
    </row>
    <row r="150" spans="1:89" s="527" customFormat="1">
      <c r="A150" s="616"/>
      <c r="B150" s="618"/>
      <c r="C150" s="621"/>
      <c r="D150" s="618"/>
      <c r="E150" s="621"/>
      <c r="F150" s="618"/>
      <c r="G150" s="621"/>
      <c r="H150" s="618"/>
      <c r="I150" s="620"/>
      <c r="J150" s="618"/>
      <c r="K150" s="618"/>
      <c r="L150" s="618"/>
      <c r="M150" s="618"/>
      <c r="N150" s="618"/>
      <c r="O150" s="618"/>
      <c r="P150" s="618"/>
      <c r="Q150" s="618"/>
      <c r="R150" s="618"/>
      <c r="S150" s="618"/>
      <c r="T150" s="618"/>
      <c r="U150" s="618"/>
      <c r="V150" s="618"/>
      <c r="W150" s="618"/>
      <c r="X150" s="618"/>
      <c r="Y150" s="618"/>
      <c r="Z150" s="618"/>
      <c r="AA150" s="618"/>
      <c r="AB150" s="618"/>
      <c r="AC150" s="618"/>
      <c r="AD150" s="618"/>
      <c r="AE150" s="618"/>
      <c r="AF150" s="618"/>
      <c r="AG150" s="618"/>
      <c r="AH150" s="618"/>
      <c r="AI150" s="618"/>
      <c r="AJ150" s="618"/>
      <c r="AK150" s="618"/>
      <c r="AL150" s="618"/>
      <c r="AM150" s="618"/>
      <c r="AN150" s="618"/>
      <c r="AO150" s="618"/>
      <c r="AP150" s="618"/>
      <c r="AQ150" s="618"/>
      <c r="AR150" s="618"/>
      <c r="AS150" s="618"/>
      <c r="AT150" s="618"/>
      <c r="AU150" s="618"/>
      <c r="AV150" s="618"/>
      <c r="AW150" s="618"/>
      <c r="AX150" s="618"/>
      <c r="AY150" s="618"/>
      <c r="AZ150" s="618"/>
      <c r="BA150" s="618"/>
      <c r="BB150" s="618"/>
      <c r="BC150" s="618"/>
      <c r="BD150" s="618"/>
      <c r="BE150" s="618"/>
      <c r="BF150" s="618"/>
      <c r="BG150" s="618"/>
      <c r="BH150" s="618"/>
      <c r="BI150" s="618"/>
      <c r="BJ150" s="618"/>
      <c r="BK150" s="617"/>
      <c r="BL150" s="617"/>
      <c r="BM150" s="617"/>
      <c r="BN150" s="617"/>
      <c r="BO150" s="617"/>
      <c r="BP150" s="619"/>
      <c r="BQ150" s="619"/>
      <c r="BR150" s="619"/>
      <c r="BS150" s="618"/>
      <c r="BT150" s="618"/>
      <c r="BU150" s="618"/>
      <c r="BV150" s="618"/>
      <c r="BW150" s="618"/>
      <c r="BX150" s="618"/>
      <c r="BY150" s="618"/>
      <c r="BZ150" s="618"/>
      <c r="CA150" s="618"/>
      <c r="CB150" s="618"/>
      <c r="CC150" s="618"/>
      <c r="CD150" s="618"/>
      <c r="CE150" s="618"/>
      <c r="CF150" s="618"/>
      <c r="CG150" s="618"/>
      <c r="CH150" s="618"/>
      <c r="CI150" s="618"/>
      <c r="CJ150" s="618"/>
      <c r="CK150" s="618"/>
    </row>
    <row r="151" spans="1:89" s="527" customFormat="1">
      <c r="A151" s="616"/>
      <c r="B151" s="618"/>
      <c r="C151" s="621"/>
      <c r="D151" s="618"/>
      <c r="E151" s="621"/>
      <c r="F151" s="618"/>
      <c r="G151" s="621"/>
      <c r="H151" s="618"/>
      <c r="I151" s="620"/>
      <c r="J151" s="618"/>
      <c r="K151" s="618"/>
      <c r="L151" s="618"/>
      <c r="M151" s="618"/>
      <c r="N151" s="618"/>
      <c r="O151" s="618"/>
      <c r="P151" s="618"/>
      <c r="Q151" s="618"/>
      <c r="R151" s="618"/>
      <c r="S151" s="618"/>
      <c r="T151" s="618"/>
      <c r="U151" s="618"/>
      <c r="V151" s="618"/>
      <c r="W151" s="618"/>
      <c r="X151" s="618"/>
      <c r="Y151" s="618"/>
      <c r="Z151" s="618"/>
      <c r="AA151" s="618"/>
      <c r="AB151" s="618"/>
      <c r="AC151" s="618"/>
      <c r="AD151" s="618"/>
      <c r="AE151" s="618"/>
      <c r="AF151" s="618"/>
      <c r="AG151" s="618"/>
      <c r="AH151" s="618"/>
      <c r="AI151" s="618"/>
      <c r="AJ151" s="618"/>
      <c r="AK151" s="618"/>
      <c r="AL151" s="618"/>
      <c r="AM151" s="618"/>
      <c r="AN151" s="618"/>
      <c r="AO151" s="618"/>
      <c r="AP151" s="618"/>
      <c r="AQ151" s="618"/>
      <c r="AR151" s="618"/>
      <c r="AS151" s="618"/>
      <c r="AT151" s="618"/>
      <c r="AU151" s="618"/>
      <c r="AV151" s="618"/>
      <c r="AW151" s="618"/>
      <c r="AX151" s="618"/>
      <c r="AY151" s="618"/>
      <c r="AZ151" s="618"/>
      <c r="BA151" s="618"/>
      <c r="BB151" s="618"/>
      <c r="BC151" s="618"/>
      <c r="BD151" s="618"/>
      <c r="BE151" s="618"/>
      <c r="BF151" s="618"/>
      <c r="BG151" s="618"/>
      <c r="BH151" s="618"/>
      <c r="BI151" s="618"/>
      <c r="BJ151" s="618"/>
      <c r="BK151" s="617"/>
      <c r="BL151" s="617"/>
      <c r="BM151" s="617"/>
      <c r="BN151" s="617"/>
      <c r="BO151" s="617"/>
      <c r="BP151" s="619"/>
      <c r="BQ151" s="619"/>
      <c r="BR151" s="619"/>
      <c r="BS151" s="618"/>
      <c r="BT151" s="618"/>
      <c r="BU151" s="618"/>
      <c r="BV151" s="618"/>
      <c r="BW151" s="618"/>
      <c r="BX151" s="618"/>
      <c r="BY151" s="618"/>
      <c r="BZ151" s="618"/>
      <c r="CA151" s="618"/>
      <c r="CB151" s="618"/>
      <c r="CC151" s="618"/>
      <c r="CD151" s="618"/>
      <c r="CE151" s="618"/>
      <c r="CF151" s="618"/>
      <c r="CG151" s="618"/>
      <c r="CH151" s="618"/>
      <c r="CI151" s="618"/>
      <c r="CJ151" s="618"/>
      <c r="CK151" s="618"/>
    </row>
    <row r="152" spans="1:89" s="527" customFormat="1">
      <c r="A152" s="616"/>
      <c r="B152" s="618"/>
      <c r="C152" s="621"/>
      <c r="D152" s="618"/>
      <c r="E152" s="621"/>
      <c r="F152" s="618"/>
      <c r="G152" s="621"/>
      <c r="H152" s="618"/>
      <c r="I152" s="620"/>
      <c r="J152" s="618"/>
      <c r="K152" s="618"/>
      <c r="L152" s="618"/>
      <c r="M152" s="618"/>
      <c r="N152" s="618"/>
      <c r="O152" s="618"/>
      <c r="P152" s="618"/>
      <c r="Q152" s="618"/>
      <c r="R152" s="618"/>
      <c r="S152" s="618"/>
      <c r="T152" s="618"/>
      <c r="U152" s="618"/>
      <c r="V152" s="618"/>
      <c r="W152" s="618"/>
      <c r="X152" s="618"/>
      <c r="Y152" s="618"/>
      <c r="Z152" s="618"/>
      <c r="AA152" s="618"/>
      <c r="AB152" s="618"/>
      <c r="AC152" s="618"/>
      <c r="AD152" s="618"/>
      <c r="AE152" s="618"/>
      <c r="AF152" s="618"/>
      <c r="AG152" s="618"/>
      <c r="AH152" s="618"/>
      <c r="AI152" s="618"/>
      <c r="AJ152" s="618"/>
      <c r="AK152" s="618"/>
      <c r="AL152" s="618"/>
      <c r="AM152" s="618"/>
      <c r="AN152" s="618"/>
      <c r="AO152" s="618"/>
      <c r="AP152" s="618"/>
      <c r="AQ152" s="618"/>
      <c r="AR152" s="618"/>
      <c r="AS152" s="618"/>
      <c r="AT152" s="618"/>
      <c r="AU152" s="618"/>
      <c r="AV152" s="618"/>
      <c r="AW152" s="618"/>
      <c r="AX152" s="618"/>
      <c r="AY152" s="618"/>
      <c r="AZ152" s="618"/>
      <c r="BA152" s="618"/>
      <c r="BB152" s="618"/>
      <c r="BC152" s="618"/>
      <c r="BD152" s="618"/>
      <c r="BE152" s="618"/>
      <c r="BF152" s="618"/>
      <c r="BG152" s="618"/>
      <c r="BH152" s="618"/>
      <c r="BI152" s="618"/>
      <c r="BJ152" s="618"/>
      <c r="BK152" s="617"/>
      <c r="BL152" s="617"/>
      <c r="BM152" s="617"/>
      <c r="BN152" s="617"/>
      <c r="BO152" s="617"/>
      <c r="BP152" s="619"/>
      <c r="BQ152" s="619"/>
      <c r="BR152" s="619"/>
      <c r="BS152" s="618"/>
      <c r="BT152" s="618"/>
      <c r="BU152" s="618"/>
      <c r="BV152" s="618"/>
      <c r="BW152" s="618"/>
      <c r="BX152" s="618"/>
      <c r="BY152" s="618"/>
      <c r="BZ152" s="618"/>
      <c r="CA152" s="618"/>
      <c r="CB152" s="618"/>
      <c r="CC152" s="618"/>
      <c r="CD152" s="618"/>
      <c r="CE152" s="618"/>
      <c r="CF152" s="618"/>
      <c r="CG152" s="618"/>
      <c r="CH152" s="618"/>
      <c r="CI152" s="618"/>
      <c r="CJ152" s="618"/>
      <c r="CK152" s="618"/>
    </row>
    <row r="153" spans="1:89" ht="3.75" customHeight="1">
      <c r="A153" s="616"/>
      <c r="B153" s="59"/>
      <c r="C153" s="244"/>
      <c r="D153" s="59"/>
      <c r="E153" s="244"/>
      <c r="F153" s="59"/>
      <c r="G153" s="244"/>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c r="BF153" s="59"/>
      <c r="BK153" s="60"/>
      <c r="BL153" s="60"/>
      <c r="BP153" s="142"/>
      <c r="BQ153" s="142"/>
      <c r="BR153" s="142"/>
    </row>
    <row r="154" spans="1:89">
      <c r="A154" s="616"/>
      <c r="B154" s="59"/>
      <c r="C154" s="244"/>
      <c r="D154" s="59"/>
      <c r="E154" s="244"/>
      <c r="F154" s="59"/>
      <c r="G154" s="244"/>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1017"/>
      <c r="BB154" s="1017"/>
      <c r="BC154" s="1017"/>
      <c r="BD154" s="59"/>
      <c r="BE154" s="59"/>
      <c r="BF154" s="59"/>
      <c r="BJ154" s="618"/>
      <c r="BK154" s="617"/>
      <c r="BL154" s="617"/>
      <c r="BM154" s="617"/>
      <c r="BN154" s="617"/>
      <c r="BO154" s="617"/>
      <c r="BP154" s="251"/>
      <c r="BQ154" s="142"/>
      <c r="BR154" s="619"/>
    </row>
    <row r="155" spans="1:89" ht="3.75" customHeight="1">
      <c r="A155" s="616"/>
      <c r="B155" s="59"/>
      <c r="C155" s="244"/>
      <c r="D155" s="59"/>
      <c r="E155" s="244"/>
      <c r="F155" s="59"/>
      <c r="G155" s="244"/>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J155" s="618"/>
      <c r="BK155" s="617"/>
      <c r="BL155" s="617"/>
      <c r="BM155" s="617"/>
      <c r="BN155" s="617"/>
      <c r="BO155" s="617"/>
      <c r="BP155" s="619"/>
      <c r="BQ155" s="619"/>
      <c r="BR155" s="619"/>
    </row>
    <row r="156" spans="1:89">
      <c r="A156" s="616"/>
      <c r="B156" s="59"/>
      <c r="C156" s="244"/>
      <c r="D156" s="59"/>
      <c r="E156" s="244"/>
      <c r="F156" s="59"/>
      <c r="G156" s="244"/>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1017"/>
      <c r="BB156" s="1017"/>
      <c r="BC156" s="1017"/>
      <c r="BD156" s="59"/>
      <c r="BE156" s="59"/>
      <c r="BF156" s="59"/>
      <c r="BK156" s="60"/>
      <c r="BL156" s="60"/>
      <c r="BP156" s="142"/>
      <c r="BQ156" s="142"/>
      <c r="BR156" s="142"/>
    </row>
    <row r="157" spans="1:89" ht="3.75" customHeight="1">
      <c r="A157" s="616"/>
      <c r="B157" s="59"/>
      <c r="C157" s="244"/>
      <c r="D157" s="59"/>
      <c r="E157" s="244"/>
      <c r="F157" s="59"/>
      <c r="G157" s="244"/>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J157" s="618"/>
      <c r="BK157" s="617"/>
      <c r="BL157" s="617"/>
      <c r="BM157" s="617"/>
      <c r="BN157" s="617"/>
      <c r="BO157" s="617"/>
      <c r="BP157" s="251"/>
      <c r="BQ157" s="142"/>
      <c r="BR157" s="619"/>
    </row>
    <row r="158" spans="1:89">
      <c r="A158" s="616"/>
      <c r="B158" s="59"/>
      <c r="C158" s="244"/>
      <c r="D158" s="59"/>
      <c r="E158" s="244"/>
      <c r="F158" s="59"/>
      <c r="G158" s="244"/>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c r="BD158" s="59"/>
      <c r="BE158" s="59"/>
      <c r="BF158" s="59"/>
      <c r="BJ158" s="618"/>
      <c r="BK158" s="617"/>
      <c r="BL158" s="617"/>
      <c r="BM158" s="617"/>
      <c r="BN158" s="617"/>
      <c r="BO158" s="617"/>
      <c r="BP158" s="619"/>
      <c r="BQ158" s="619"/>
      <c r="BR158" s="619"/>
    </row>
    <row r="159" spans="1:89">
      <c r="A159" s="616"/>
      <c r="B159" s="59"/>
      <c r="C159" s="244"/>
      <c r="D159" s="59"/>
      <c r="E159" s="245"/>
      <c r="F159" s="246"/>
      <c r="G159" s="1019"/>
      <c r="H159" s="1019"/>
      <c r="I159" s="1019"/>
      <c r="J159" s="1019"/>
      <c r="K159" s="1019"/>
      <c r="L159" s="1019"/>
      <c r="M159" s="1019"/>
      <c r="N159" s="1019"/>
      <c r="O159" s="1019"/>
      <c r="P159" s="1019"/>
      <c r="Q159" s="1019"/>
      <c r="R159" s="1019"/>
      <c r="S159" s="1019"/>
      <c r="T159" s="1019"/>
      <c r="U159" s="1019"/>
      <c r="V159" s="1019"/>
      <c r="W159" s="1019"/>
      <c r="X159" s="1019"/>
      <c r="Y159" s="1019"/>
      <c r="Z159" s="1019"/>
      <c r="AA159" s="1019"/>
      <c r="AB159" s="1019"/>
      <c r="AC159" s="1019"/>
      <c r="AD159" s="1019"/>
      <c r="AE159" s="1019"/>
      <c r="AF159" s="1019"/>
      <c r="AG159" s="1019"/>
      <c r="AH159" s="1019"/>
      <c r="AI159" s="1019"/>
      <c r="AJ159" s="1019"/>
      <c r="AK159" s="1019"/>
      <c r="AL159" s="1019"/>
      <c r="AM159" s="1019"/>
      <c r="AN159" s="1019"/>
      <c r="AO159" s="1019"/>
      <c r="AP159" s="1020"/>
      <c r="AQ159" s="1020"/>
      <c r="AR159" s="1020"/>
      <c r="AS159" s="1020"/>
      <c r="AT159" s="1020"/>
      <c r="AU159" s="1020"/>
      <c r="AV159" s="1020"/>
      <c r="AW159" s="1020"/>
      <c r="AX159" s="1020"/>
      <c r="AY159" s="1020"/>
      <c r="AZ159" s="1018"/>
      <c r="BA159" s="1018"/>
      <c r="BB159" s="1018"/>
      <c r="BC159" s="1018"/>
      <c r="BD159" s="1018"/>
      <c r="BE159" s="59"/>
      <c r="BF159" s="59"/>
      <c r="BK159" s="60"/>
      <c r="BL159" s="60"/>
      <c r="BP159" s="142"/>
      <c r="BQ159" s="142"/>
      <c r="BR159" s="142"/>
    </row>
    <row r="160" spans="1:89" ht="3.75" customHeight="1">
      <c r="A160" s="616"/>
      <c r="B160" s="59"/>
      <c r="C160" s="244"/>
      <c r="D160" s="59"/>
      <c r="E160" s="244"/>
      <c r="F160" s="59"/>
      <c r="G160" s="244"/>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9"/>
      <c r="BB160" s="59"/>
      <c r="BC160" s="59"/>
      <c r="BD160" s="59"/>
      <c r="BE160" s="59"/>
      <c r="BF160" s="59"/>
      <c r="BJ160" s="618"/>
      <c r="BK160" s="617"/>
      <c r="BL160" s="617"/>
      <c r="BM160" s="617"/>
      <c r="BN160" s="617"/>
      <c r="BO160" s="617"/>
      <c r="BP160" s="251"/>
      <c r="BQ160" s="142"/>
      <c r="BR160" s="619"/>
    </row>
    <row r="161" spans="1:89">
      <c r="A161" s="616"/>
      <c r="B161" s="59"/>
      <c r="C161" s="244"/>
      <c r="D161" s="59"/>
      <c r="E161" s="244"/>
      <c r="F161" s="59"/>
      <c r="G161" s="622"/>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250"/>
      <c r="AX161" s="59"/>
      <c r="AY161" s="59"/>
      <c r="AZ161" s="59"/>
      <c r="BA161" s="1017"/>
      <c r="BB161" s="1017"/>
      <c r="BC161" s="1017"/>
      <c r="BD161" s="59"/>
      <c r="BE161" s="59"/>
      <c r="BF161" s="59"/>
      <c r="BJ161" s="618"/>
      <c r="BK161" s="617"/>
      <c r="BL161" s="617"/>
      <c r="BM161" s="617"/>
      <c r="BN161" s="617"/>
      <c r="BO161" s="617"/>
      <c r="BP161" s="619"/>
      <c r="BQ161" s="619"/>
      <c r="BR161" s="619"/>
    </row>
    <row r="162" spans="1:89" ht="3.75" customHeight="1">
      <c r="A162" s="616"/>
      <c r="B162" s="59"/>
      <c r="C162" s="244"/>
      <c r="D162" s="59"/>
      <c r="E162" s="244"/>
      <c r="F162" s="59"/>
      <c r="G162" s="244"/>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59"/>
      <c r="BK162" s="60"/>
      <c r="BL162" s="60"/>
      <c r="BP162" s="142"/>
      <c r="BQ162" s="142"/>
      <c r="BR162" s="142"/>
    </row>
    <row r="163" spans="1:89">
      <c r="A163" s="616"/>
      <c r="B163" s="59"/>
      <c r="C163" s="244"/>
      <c r="D163" s="59"/>
      <c r="E163" s="244"/>
      <c r="F163" s="59"/>
      <c r="G163" s="244"/>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1017"/>
      <c r="BB163" s="1017"/>
      <c r="BC163" s="1017"/>
      <c r="BD163" s="59"/>
      <c r="BE163" s="59"/>
      <c r="BF163" s="59"/>
      <c r="BJ163" s="618"/>
      <c r="BK163" s="617"/>
      <c r="BL163" s="617"/>
      <c r="BM163" s="617"/>
      <c r="BN163" s="617"/>
      <c r="BO163" s="617"/>
      <c r="BP163" s="251"/>
      <c r="BQ163" s="142"/>
      <c r="BR163" s="619"/>
    </row>
    <row r="164" spans="1:89" s="527" customFormat="1">
      <c r="A164" s="616"/>
      <c r="B164" s="618"/>
      <c r="C164" s="621"/>
      <c r="D164" s="618"/>
      <c r="E164" s="621"/>
      <c r="F164" s="618"/>
      <c r="G164" s="621"/>
      <c r="H164" s="618"/>
      <c r="I164" s="620"/>
      <c r="J164" s="618"/>
      <c r="K164" s="618"/>
      <c r="L164" s="618"/>
      <c r="M164" s="618"/>
      <c r="N164" s="618"/>
      <c r="O164" s="618"/>
      <c r="P164" s="618"/>
      <c r="Q164" s="618"/>
      <c r="R164" s="618"/>
      <c r="S164" s="618"/>
      <c r="T164" s="618"/>
      <c r="U164" s="618"/>
      <c r="V164" s="618"/>
      <c r="W164" s="618"/>
      <c r="X164" s="618"/>
      <c r="Y164" s="618"/>
      <c r="Z164" s="618"/>
      <c r="AA164" s="618"/>
      <c r="AB164" s="618"/>
      <c r="AC164" s="618"/>
      <c r="AD164" s="618"/>
      <c r="AE164" s="618"/>
      <c r="AF164" s="618"/>
      <c r="AG164" s="618"/>
      <c r="AH164" s="618"/>
      <c r="AI164" s="618"/>
      <c r="AJ164" s="618"/>
      <c r="AK164" s="618"/>
      <c r="AL164" s="618"/>
      <c r="AM164" s="618"/>
      <c r="AN164" s="618"/>
      <c r="AO164" s="618"/>
      <c r="AP164" s="618"/>
      <c r="AQ164" s="618"/>
      <c r="AR164" s="618"/>
      <c r="AS164" s="618"/>
      <c r="AT164" s="618"/>
      <c r="AU164" s="618"/>
      <c r="AV164" s="618"/>
      <c r="AW164" s="618"/>
      <c r="AX164" s="618"/>
      <c r="AY164" s="618"/>
      <c r="AZ164" s="618"/>
      <c r="BA164" s="618"/>
      <c r="BB164" s="618"/>
      <c r="BC164" s="618"/>
      <c r="BD164" s="618"/>
      <c r="BE164" s="618"/>
      <c r="BF164" s="618"/>
      <c r="BG164" s="618"/>
      <c r="BH164" s="618"/>
      <c r="BI164" s="618"/>
      <c r="BJ164" s="618"/>
      <c r="BK164" s="617"/>
      <c r="BL164" s="617"/>
      <c r="BM164" s="617"/>
      <c r="BN164" s="617"/>
      <c r="BO164" s="617"/>
      <c r="BP164" s="619"/>
      <c r="BQ164" s="619"/>
      <c r="BR164" s="619"/>
      <c r="BS164" s="618"/>
      <c r="BT164" s="618"/>
      <c r="BU164" s="618"/>
      <c r="BV164" s="618"/>
      <c r="BW164" s="618"/>
      <c r="BX164" s="618"/>
      <c r="BY164" s="618"/>
      <c r="BZ164" s="618"/>
      <c r="CA164" s="618"/>
      <c r="CB164" s="618"/>
      <c r="CC164" s="618"/>
      <c r="CD164" s="618"/>
      <c r="CE164" s="618"/>
      <c r="CF164" s="618"/>
      <c r="CG164" s="618"/>
      <c r="CH164" s="618"/>
      <c r="CI164" s="618"/>
      <c r="CJ164" s="618"/>
      <c r="CK164" s="618"/>
    </row>
    <row r="165" spans="1:89" s="527" customFormat="1">
      <c r="A165" s="616"/>
      <c r="B165" s="618"/>
      <c r="C165" s="621"/>
      <c r="D165" s="618"/>
      <c r="E165" s="621"/>
      <c r="F165" s="618"/>
      <c r="G165" s="621"/>
      <c r="H165" s="618"/>
      <c r="I165" s="620"/>
      <c r="J165" s="618"/>
      <c r="K165" s="618"/>
      <c r="L165" s="618"/>
      <c r="M165" s="618"/>
      <c r="N165" s="618"/>
      <c r="O165" s="618"/>
      <c r="P165" s="618"/>
      <c r="Q165" s="618"/>
      <c r="R165" s="618"/>
      <c r="S165" s="618"/>
      <c r="T165" s="618"/>
      <c r="U165" s="618"/>
      <c r="V165" s="618"/>
      <c r="W165" s="618"/>
      <c r="X165" s="618"/>
      <c r="Y165" s="618"/>
      <c r="Z165" s="618"/>
      <c r="AA165" s="618"/>
      <c r="AB165" s="618"/>
      <c r="AC165" s="618"/>
      <c r="AD165" s="618"/>
      <c r="AE165" s="618"/>
      <c r="AF165" s="618"/>
      <c r="AG165" s="618"/>
      <c r="AH165" s="618"/>
      <c r="AI165" s="618"/>
      <c r="AJ165" s="618"/>
      <c r="AK165" s="618"/>
      <c r="AL165" s="618"/>
      <c r="AM165" s="618"/>
      <c r="AN165" s="618"/>
      <c r="AO165" s="618"/>
      <c r="AP165" s="618"/>
      <c r="AQ165" s="618"/>
      <c r="AR165" s="618"/>
      <c r="AS165" s="618"/>
      <c r="AT165" s="618"/>
      <c r="AU165" s="618"/>
      <c r="AV165" s="618"/>
      <c r="AW165" s="618"/>
      <c r="AX165" s="618"/>
      <c r="AY165" s="618"/>
      <c r="AZ165" s="618"/>
      <c r="BA165" s="618"/>
      <c r="BB165" s="618"/>
      <c r="BC165" s="618"/>
      <c r="BD165" s="618"/>
      <c r="BE165" s="618"/>
      <c r="BF165" s="618"/>
      <c r="BG165" s="618"/>
      <c r="BH165" s="618"/>
      <c r="BI165" s="618"/>
      <c r="BJ165" s="59"/>
      <c r="BK165" s="60"/>
      <c r="BL165" s="60"/>
      <c r="BM165" s="60"/>
      <c r="BN165" s="60"/>
      <c r="BO165" s="60"/>
      <c r="BP165" s="142"/>
      <c r="BQ165" s="142"/>
      <c r="BR165" s="142"/>
      <c r="BS165" s="618"/>
      <c r="BT165" s="618"/>
      <c r="BU165" s="618"/>
      <c r="BV165" s="618"/>
      <c r="BW165" s="618"/>
      <c r="BX165" s="618"/>
      <c r="BY165" s="618"/>
      <c r="BZ165" s="618"/>
      <c r="CA165" s="618"/>
      <c r="CB165" s="618"/>
      <c r="CC165" s="618"/>
      <c r="CD165" s="618"/>
      <c r="CE165" s="618"/>
      <c r="CF165" s="618"/>
      <c r="CG165" s="618"/>
      <c r="CH165" s="618"/>
      <c r="CI165" s="618"/>
      <c r="CJ165" s="618"/>
      <c r="CK165" s="618"/>
    </row>
    <row r="166" spans="1:89" s="527" customFormat="1">
      <c r="A166" s="616"/>
      <c r="B166" s="618"/>
      <c r="C166" s="621"/>
      <c r="D166" s="618"/>
      <c r="E166" s="621"/>
      <c r="F166" s="618"/>
      <c r="G166" s="621"/>
      <c r="H166" s="618"/>
      <c r="I166" s="620"/>
      <c r="J166" s="618"/>
      <c r="K166" s="618"/>
      <c r="L166" s="618"/>
      <c r="M166" s="618"/>
      <c r="N166" s="618"/>
      <c r="O166" s="618"/>
      <c r="P166" s="618"/>
      <c r="Q166" s="618"/>
      <c r="R166" s="618"/>
      <c r="S166" s="618"/>
      <c r="T166" s="618"/>
      <c r="U166" s="618"/>
      <c r="V166" s="618"/>
      <c r="W166" s="618"/>
      <c r="X166" s="618"/>
      <c r="Y166" s="618"/>
      <c r="Z166" s="618"/>
      <c r="AA166" s="618"/>
      <c r="AB166" s="618"/>
      <c r="AC166" s="618"/>
      <c r="AD166" s="618"/>
      <c r="AE166" s="618"/>
      <c r="AF166" s="618"/>
      <c r="AG166" s="618"/>
      <c r="AH166" s="618"/>
      <c r="AI166" s="618"/>
      <c r="AJ166" s="618"/>
      <c r="AK166" s="618"/>
      <c r="AL166" s="618"/>
      <c r="AM166" s="618"/>
      <c r="AN166" s="618"/>
      <c r="AO166" s="618"/>
      <c r="AP166" s="618"/>
      <c r="AQ166" s="618"/>
      <c r="AR166" s="618"/>
      <c r="AS166" s="618"/>
      <c r="AT166" s="618"/>
      <c r="AU166" s="618"/>
      <c r="AV166" s="618"/>
      <c r="AW166" s="618"/>
      <c r="AX166" s="618"/>
      <c r="AY166" s="618"/>
      <c r="AZ166" s="618"/>
      <c r="BA166" s="618"/>
      <c r="BB166" s="618"/>
      <c r="BC166" s="618"/>
      <c r="BD166" s="618"/>
      <c r="BE166" s="618"/>
      <c r="BF166" s="618"/>
      <c r="BG166" s="618"/>
      <c r="BH166" s="618"/>
      <c r="BI166" s="618"/>
      <c r="BJ166" s="618"/>
      <c r="BK166" s="617"/>
      <c r="BL166" s="617"/>
      <c r="BM166" s="617"/>
      <c r="BN166" s="617"/>
      <c r="BO166" s="617"/>
      <c r="BP166" s="619"/>
      <c r="BQ166" s="619"/>
      <c r="BR166" s="619"/>
      <c r="BS166" s="618"/>
      <c r="BT166" s="618"/>
      <c r="BU166" s="618"/>
      <c r="BV166" s="618"/>
      <c r="BW166" s="618"/>
      <c r="BX166" s="618"/>
      <c r="BY166" s="618"/>
      <c r="BZ166" s="618"/>
      <c r="CA166" s="618"/>
      <c r="CB166" s="618"/>
      <c r="CC166" s="618"/>
      <c r="CD166" s="618"/>
      <c r="CE166" s="618"/>
      <c r="CF166" s="618"/>
      <c r="CG166" s="618"/>
      <c r="CH166" s="618"/>
      <c r="CI166" s="618"/>
      <c r="CJ166" s="618"/>
      <c r="CK166" s="618"/>
    </row>
    <row r="167" spans="1:89" s="527" customFormat="1">
      <c r="A167" s="616"/>
      <c r="B167" s="618"/>
      <c r="C167" s="621"/>
      <c r="D167" s="618"/>
      <c r="E167" s="621"/>
      <c r="F167" s="618"/>
      <c r="G167" s="621"/>
      <c r="H167" s="618"/>
      <c r="I167" s="620"/>
      <c r="J167" s="618"/>
      <c r="K167" s="618"/>
      <c r="L167" s="618"/>
      <c r="M167" s="618"/>
      <c r="N167" s="618"/>
      <c r="O167" s="618"/>
      <c r="P167" s="618"/>
      <c r="Q167" s="618"/>
      <c r="R167" s="618"/>
      <c r="S167" s="618"/>
      <c r="T167" s="618"/>
      <c r="U167" s="618"/>
      <c r="V167" s="618"/>
      <c r="W167" s="618"/>
      <c r="X167" s="618"/>
      <c r="Y167" s="618"/>
      <c r="Z167" s="618"/>
      <c r="AA167" s="618"/>
      <c r="AB167" s="618"/>
      <c r="AC167" s="618"/>
      <c r="AD167" s="618"/>
      <c r="AE167" s="618"/>
      <c r="AF167" s="618"/>
      <c r="AG167" s="618"/>
      <c r="AH167" s="618"/>
      <c r="AI167" s="618"/>
      <c r="AJ167" s="618"/>
      <c r="AK167" s="618"/>
      <c r="AL167" s="618"/>
      <c r="AM167" s="618"/>
      <c r="AN167" s="618"/>
      <c r="AO167" s="618"/>
      <c r="AP167" s="618"/>
      <c r="AQ167" s="618"/>
      <c r="AR167" s="618"/>
      <c r="AS167" s="618"/>
      <c r="AT167" s="618"/>
      <c r="AU167" s="618"/>
      <c r="AV167" s="618"/>
      <c r="AW167" s="618"/>
      <c r="AX167" s="618"/>
      <c r="AY167" s="618"/>
      <c r="AZ167" s="618"/>
      <c r="BA167" s="618"/>
      <c r="BB167" s="618"/>
      <c r="BC167" s="618"/>
      <c r="BD167" s="618"/>
      <c r="BE167" s="618"/>
      <c r="BF167" s="618"/>
      <c r="BG167" s="618"/>
      <c r="BH167" s="618"/>
      <c r="BI167" s="618"/>
      <c r="BJ167" s="618"/>
      <c r="BK167" s="617"/>
      <c r="BL167" s="617"/>
      <c r="BM167" s="617"/>
      <c r="BN167" s="617"/>
      <c r="BO167" s="617"/>
      <c r="BP167" s="619"/>
      <c r="BQ167" s="619"/>
      <c r="BR167" s="619"/>
      <c r="BS167" s="618"/>
      <c r="BT167" s="618"/>
      <c r="BU167" s="618"/>
      <c r="BV167" s="618"/>
      <c r="BW167" s="618"/>
      <c r="BX167" s="618"/>
      <c r="BY167" s="618"/>
      <c r="BZ167" s="618"/>
      <c r="CA167" s="618"/>
      <c r="CB167" s="618"/>
      <c r="CC167" s="618"/>
      <c r="CD167" s="618"/>
      <c r="CE167" s="618"/>
      <c r="CF167" s="618"/>
      <c r="CG167" s="618"/>
      <c r="CH167" s="618"/>
      <c r="CI167" s="618"/>
      <c r="CJ167" s="618"/>
      <c r="CK167" s="618"/>
    </row>
    <row r="168" spans="1:89" s="527" customFormat="1">
      <c r="A168" s="616"/>
      <c r="B168" s="618"/>
      <c r="C168" s="621"/>
      <c r="D168" s="618"/>
      <c r="E168" s="621"/>
      <c r="F168" s="618"/>
      <c r="G168" s="621"/>
      <c r="H168" s="618"/>
      <c r="I168" s="620"/>
      <c r="J168" s="618"/>
      <c r="K168" s="618"/>
      <c r="L168" s="618"/>
      <c r="M168" s="618"/>
      <c r="N168" s="618"/>
      <c r="O168" s="618"/>
      <c r="P168" s="618"/>
      <c r="Q168" s="618"/>
      <c r="R168" s="618"/>
      <c r="S168" s="618"/>
      <c r="T168" s="618"/>
      <c r="U168" s="618"/>
      <c r="V168" s="618"/>
      <c r="W168" s="618"/>
      <c r="X168" s="618"/>
      <c r="Y168" s="618"/>
      <c r="Z168" s="618"/>
      <c r="AA168" s="618"/>
      <c r="AB168" s="618"/>
      <c r="AC168" s="618"/>
      <c r="AD168" s="618"/>
      <c r="AE168" s="618"/>
      <c r="AF168" s="618"/>
      <c r="AG168" s="618"/>
      <c r="AH168" s="618"/>
      <c r="AI168" s="618"/>
      <c r="AJ168" s="618"/>
      <c r="AK168" s="618"/>
      <c r="AL168" s="618"/>
      <c r="AM168" s="618"/>
      <c r="AN168" s="618"/>
      <c r="AO168" s="618"/>
      <c r="AP168" s="618"/>
      <c r="AQ168" s="618"/>
      <c r="AR168" s="618"/>
      <c r="AS168" s="618"/>
      <c r="AT168" s="618"/>
      <c r="AU168" s="618"/>
      <c r="AV168" s="618"/>
      <c r="AW168" s="618"/>
      <c r="AX168" s="618"/>
      <c r="AY168" s="618"/>
      <c r="AZ168" s="618"/>
      <c r="BA168" s="618"/>
      <c r="BB168" s="618"/>
      <c r="BC168" s="618"/>
      <c r="BD168" s="618"/>
      <c r="BE168" s="618"/>
      <c r="BF168" s="618"/>
      <c r="BG168" s="618"/>
      <c r="BH168" s="618"/>
      <c r="BI168" s="618"/>
      <c r="BJ168" s="618"/>
      <c r="BK168" s="617"/>
      <c r="BL168" s="617"/>
      <c r="BM168" s="617"/>
      <c r="BN168" s="617"/>
      <c r="BO168" s="617"/>
      <c r="BP168" s="619"/>
      <c r="BQ168" s="619"/>
      <c r="BR168" s="619"/>
      <c r="BS168" s="618"/>
      <c r="BT168" s="618"/>
      <c r="BU168" s="618"/>
      <c r="BV168" s="618"/>
      <c r="BW168" s="618"/>
      <c r="BX168" s="618"/>
      <c r="BY168" s="618"/>
      <c r="BZ168" s="618"/>
      <c r="CA168" s="618"/>
      <c r="CB168" s="618"/>
      <c r="CC168" s="618"/>
      <c r="CD168" s="618"/>
      <c r="CE168" s="618"/>
      <c r="CF168" s="618"/>
      <c r="CG168" s="618"/>
      <c r="CH168" s="618"/>
      <c r="CI168" s="618"/>
      <c r="CJ168" s="618"/>
      <c r="CK168" s="618"/>
    </row>
    <row r="169" spans="1:89" ht="3.75" customHeight="1">
      <c r="A169" s="616"/>
      <c r="B169" s="59"/>
      <c r="C169" s="244"/>
      <c r="D169" s="59"/>
      <c r="E169" s="244"/>
      <c r="F169" s="59"/>
      <c r="G169" s="244"/>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59"/>
      <c r="BK169" s="60"/>
      <c r="BL169" s="60"/>
      <c r="BP169" s="142"/>
      <c r="BQ169" s="142"/>
      <c r="BR169" s="142"/>
    </row>
    <row r="170" spans="1:89">
      <c r="A170" s="616"/>
      <c r="B170" s="59"/>
      <c r="C170" s="244"/>
      <c r="D170" s="59"/>
      <c r="E170" s="244"/>
      <c r="F170" s="59"/>
      <c r="G170" s="244"/>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1017"/>
      <c r="BB170" s="1017"/>
      <c r="BC170" s="1017"/>
      <c r="BD170" s="59"/>
      <c r="BE170" s="59"/>
      <c r="BF170" s="59"/>
      <c r="BJ170" s="618"/>
      <c r="BK170" s="617"/>
      <c r="BL170" s="617"/>
      <c r="BM170" s="617"/>
      <c r="BN170" s="617"/>
      <c r="BO170" s="617"/>
      <c r="BP170" s="251"/>
      <c r="BQ170" s="142"/>
      <c r="BR170" s="619"/>
    </row>
    <row r="171" spans="1:89" ht="3.75" customHeight="1">
      <c r="A171" s="616"/>
      <c r="B171" s="59"/>
      <c r="C171" s="244"/>
      <c r="D171" s="59"/>
      <c r="E171" s="244"/>
      <c r="F171" s="59"/>
      <c r="G171" s="244"/>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J171" s="618"/>
      <c r="BK171" s="617"/>
      <c r="BL171" s="617"/>
      <c r="BM171" s="617"/>
      <c r="BN171" s="617"/>
      <c r="BO171" s="617"/>
      <c r="BP171" s="142"/>
      <c r="BQ171" s="142"/>
      <c r="BR171" s="142"/>
    </row>
    <row r="172" spans="1:89">
      <c r="A172" s="616"/>
      <c r="B172" s="59"/>
      <c r="C172" s="244"/>
      <c r="D172" s="59"/>
      <c r="E172" s="244"/>
      <c r="F172" s="59"/>
      <c r="G172" s="244"/>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1017"/>
      <c r="BB172" s="1017"/>
      <c r="BC172" s="1017"/>
      <c r="BD172" s="59"/>
      <c r="BE172" s="59"/>
      <c r="BF172" s="59"/>
      <c r="BJ172" s="618"/>
      <c r="BK172" s="617"/>
      <c r="BL172" s="617"/>
      <c r="BM172" s="617"/>
      <c r="BN172" s="617"/>
      <c r="BO172" s="617"/>
      <c r="BP172" s="251"/>
      <c r="BQ172" s="142"/>
      <c r="BR172" s="619"/>
    </row>
    <row r="173" spans="1:89" ht="3.75" customHeight="1">
      <c r="A173" s="616"/>
      <c r="B173" s="59"/>
      <c r="C173" s="244"/>
      <c r="D173" s="59"/>
      <c r="E173" s="244"/>
      <c r="F173" s="59"/>
      <c r="G173" s="244"/>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c r="BF173" s="59"/>
      <c r="BJ173" s="618"/>
      <c r="BK173" s="617"/>
      <c r="BL173" s="617"/>
      <c r="BM173" s="617"/>
      <c r="BN173" s="617"/>
      <c r="BO173" s="617"/>
      <c r="BP173" s="142"/>
      <c r="BQ173" s="142"/>
      <c r="BR173" s="142"/>
    </row>
    <row r="174" spans="1:89">
      <c r="A174" s="616"/>
      <c r="B174" s="59"/>
      <c r="C174" s="244"/>
      <c r="D174" s="59"/>
      <c r="E174" s="244"/>
      <c r="F174" s="59"/>
      <c r="G174" s="244"/>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c r="BF174" s="59"/>
      <c r="BK174" s="60"/>
      <c r="BL174" s="60"/>
      <c r="BP174" s="142"/>
      <c r="BQ174" s="142"/>
      <c r="BR174" s="142"/>
    </row>
    <row r="175" spans="1:89">
      <c r="A175" s="616"/>
      <c r="B175" s="59"/>
      <c r="C175" s="244"/>
      <c r="D175" s="59"/>
      <c r="E175" s="245"/>
      <c r="F175" s="246"/>
      <c r="G175" s="1019"/>
      <c r="H175" s="1019"/>
      <c r="I175" s="1019"/>
      <c r="J175" s="1019"/>
      <c r="K175" s="1019"/>
      <c r="L175" s="1019"/>
      <c r="M175" s="1019"/>
      <c r="N175" s="1019"/>
      <c r="O175" s="1019"/>
      <c r="P175" s="1019"/>
      <c r="Q175" s="1019"/>
      <c r="R175" s="1019"/>
      <c r="S175" s="1019"/>
      <c r="T175" s="1019"/>
      <c r="U175" s="1019"/>
      <c r="V175" s="1019"/>
      <c r="W175" s="1019"/>
      <c r="X175" s="1019"/>
      <c r="Y175" s="1019"/>
      <c r="Z175" s="1019"/>
      <c r="AA175" s="1019"/>
      <c r="AB175" s="1019"/>
      <c r="AC175" s="1019"/>
      <c r="AD175" s="1019"/>
      <c r="AE175" s="1019"/>
      <c r="AF175" s="1019"/>
      <c r="AG175" s="1019"/>
      <c r="AH175" s="1019"/>
      <c r="AI175" s="1019"/>
      <c r="AJ175" s="1019"/>
      <c r="AK175" s="1019"/>
      <c r="AL175" s="1019"/>
      <c r="AM175" s="1019"/>
      <c r="AN175" s="1019"/>
      <c r="AO175" s="1019"/>
      <c r="AP175" s="1020"/>
      <c r="AQ175" s="1020"/>
      <c r="AR175" s="1020"/>
      <c r="AS175" s="1020"/>
      <c r="AT175" s="1020"/>
      <c r="AU175" s="1020"/>
      <c r="AV175" s="1020"/>
      <c r="AW175" s="1020"/>
      <c r="AX175" s="1020"/>
      <c r="AY175" s="1020"/>
      <c r="AZ175" s="1018"/>
      <c r="BA175" s="1018"/>
      <c r="BB175" s="1018"/>
      <c r="BC175" s="1018"/>
      <c r="BD175" s="1018"/>
      <c r="BE175" s="59"/>
      <c r="BF175" s="59"/>
      <c r="BJ175" s="618"/>
      <c r="BK175" s="617"/>
      <c r="BL175" s="617"/>
      <c r="BM175" s="617"/>
      <c r="BN175" s="617"/>
      <c r="BO175" s="617"/>
      <c r="BP175" s="142"/>
      <c r="BQ175" s="142"/>
      <c r="BR175" s="248"/>
    </row>
    <row r="176" spans="1:89" ht="3.75" customHeight="1">
      <c r="A176" s="616"/>
      <c r="B176" s="59"/>
      <c r="C176" s="244"/>
      <c r="D176" s="59"/>
      <c r="E176" s="244"/>
      <c r="F176" s="59"/>
      <c r="G176" s="244"/>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9"/>
      <c r="BB176" s="59"/>
      <c r="BC176" s="59"/>
      <c r="BD176" s="59"/>
      <c r="BE176" s="59"/>
      <c r="BF176" s="59"/>
      <c r="BK176" s="60"/>
      <c r="BL176" s="60"/>
      <c r="BP176" s="142"/>
      <c r="BQ176" s="142"/>
      <c r="BR176" s="142"/>
    </row>
    <row r="177" spans="1:89">
      <c r="A177" s="616"/>
      <c r="B177" s="59"/>
      <c r="C177" s="244"/>
      <c r="D177" s="59"/>
      <c r="E177" s="244"/>
      <c r="F177" s="59"/>
      <c r="G177" s="622"/>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250"/>
      <c r="AX177" s="59"/>
      <c r="AY177" s="59"/>
      <c r="AZ177" s="59"/>
      <c r="BA177" s="1017"/>
      <c r="BB177" s="1017"/>
      <c r="BC177" s="1017"/>
      <c r="BD177" s="59"/>
      <c r="BE177" s="59"/>
      <c r="BF177" s="59"/>
      <c r="BJ177" s="618"/>
      <c r="BK177" s="617"/>
      <c r="BL177" s="617"/>
      <c r="BM177" s="617"/>
      <c r="BN177" s="617"/>
      <c r="BO177" s="617"/>
      <c r="BP177" s="142"/>
      <c r="BQ177" s="142"/>
      <c r="BR177" s="225"/>
    </row>
    <row r="178" spans="1:89" ht="3.75" customHeight="1">
      <c r="A178" s="616"/>
      <c r="B178" s="59"/>
      <c r="C178" s="244"/>
      <c r="D178" s="59"/>
      <c r="E178" s="244"/>
      <c r="F178" s="59"/>
      <c r="G178" s="244"/>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c r="BF178" s="59"/>
      <c r="BK178" s="60"/>
      <c r="BL178" s="60"/>
      <c r="BP178" s="142"/>
      <c r="BQ178" s="142"/>
      <c r="BR178" s="142"/>
    </row>
    <row r="179" spans="1:89">
      <c r="A179" s="616"/>
      <c r="B179" s="59"/>
      <c r="C179" s="244"/>
      <c r="D179" s="59"/>
      <c r="E179" s="244"/>
      <c r="F179" s="59"/>
      <c r="G179" s="244"/>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1017"/>
      <c r="BB179" s="1017"/>
      <c r="BC179" s="1017"/>
      <c r="BD179" s="59"/>
      <c r="BE179" s="59"/>
      <c r="BF179" s="59"/>
      <c r="BJ179" s="618"/>
      <c r="BK179" s="617"/>
      <c r="BL179" s="617"/>
      <c r="BM179" s="617"/>
      <c r="BN179" s="617"/>
      <c r="BO179" s="617"/>
      <c r="BP179" s="142"/>
      <c r="BQ179" s="142"/>
      <c r="BR179" s="619"/>
    </row>
    <row r="180" spans="1:89" s="527" customFormat="1">
      <c r="A180" s="616"/>
      <c r="B180" s="618"/>
      <c r="C180" s="621"/>
      <c r="D180" s="618"/>
      <c r="E180" s="621"/>
      <c r="F180" s="618"/>
      <c r="G180" s="621"/>
      <c r="H180" s="618"/>
      <c r="I180" s="620"/>
      <c r="J180" s="618"/>
      <c r="K180" s="618"/>
      <c r="L180" s="618"/>
      <c r="M180" s="618"/>
      <c r="N180" s="618"/>
      <c r="O180" s="618"/>
      <c r="P180" s="618"/>
      <c r="Q180" s="618"/>
      <c r="R180" s="618"/>
      <c r="S180" s="618"/>
      <c r="T180" s="618"/>
      <c r="U180" s="618"/>
      <c r="V180" s="618"/>
      <c r="W180" s="618"/>
      <c r="X180" s="618"/>
      <c r="Y180" s="618"/>
      <c r="Z180" s="618"/>
      <c r="AA180" s="618"/>
      <c r="AB180" s="618"/>
      <c r="AC180" s="618"/>
      <c r="AD180" s="618"/>
      <c r="AE180" s="618"/>
      <c r="AF180" s="618"/>
      <c r="AG180" s="618"/>
      <c r="AH180" s="618"/>
      <c r="AI180" s="618"/>
      <c r="AJ180" s="618"/>
      <c r="AK180" s="618"/>
      <c r="AL180" s="618"/>
      <c r="AM180" s="618"/>
      <c r="AN180" s="618"/>
      <c r="AO180" s="618"/>
      <c r="AP180" s="618"/>
      <c r="AQ180" s="618"/>
      <c r="AR180" s="618"/>
      <c r="AS180" s="618"/>
      <c r="AT180" s="618"/>
      <c r="AU180" s="618"/>
      <c r="AV180" s="618"/>
      <c r="AW180" s="618"/>
      <c r="AX180" s="618"/>
      <c r="AY180" s="618"/>
      <c r="AZ180" s="618"/>
      <c r="BA180" s="618"/>
      <c r="BB180" s="618"/>
      <c r="BC180" s="618"/>
      <c r="BD180" s="618"/>
      <c r="BE180" s="618"/>
      <c r="BF180" s="618"/>
      <c r="BG180" s="618"/>
      <c r="BH180" s="618"/>
      <c r="BI180" s="618"/>
      <c r="BJ180" s="59"/>
      <c r="BK180" s="60"/>
      <c r="BL180" s="60"/>
      <c r="BM180" s="60"/>
      <c r="BN180" s="60"/>
      <c r="BO180" s="60"/>
      <c r="BP180" s="142"/>
      <c r="BQ180" s="142"/>
      <c r="BR180" s="619"/>
      <c r="BS180" s="618"/>
      <c r="BT180" s="618"/>
      <c r="BU180" s="618"/>
      <c r="BV180" s="618"/>
      <c r="BW180" s="618"/>
      <c r="BX180" s="618"/>
      <c r="BY180" s="618"/>
      <c r="BZ180" s="618"/>
      <c r="CA180" s="618"/>
      <c r="CB180" s="618"/>
      <c r="CC180" s="618"/>
      <c r="CD180" s="618"/>
      <c r="CE180" s="618"/>
      <c r="CF180" s="618"/>
      <c r="CG180" s="618"/>
      <c r="CH180" s="618"/>
      <c r="CI180" s="618"/>
      <c r="CJ180" s="618"/>
      <c r="CK180" s="618"/>
    </row>
    <row r="181" spans="1:89" s="527" customFormat="1">
      <c r="A181" s="616"/>
      <c r="B181" s="618"/>
      <c r="C181" s="621"/>
      <c r="D181" s="618"/>
      <c r="E181" s="621"/>
      <c r="F181" s="618"/>
      <c r="G181" s="621"/>
      <c r="H181" s="618"/>
      <c r="I181" s="620"/>
      <c r="J181" s="618"/>
      <c r="K181" s="618"/>
      <c r="L181" s="618"/>
      <c r="M181" s="618"/>
      <c r="N181" s="618"/>
      <c r="O181" s="618"/>
      <c r="P181" s="618"/>
      <c r="Q181" s="618"/>
      <c r="R181" s="618"/>
      <c r="S181" s="618"/>
      <c r="T181" s="618"/>
      <c r="U181" s="618"/>
      <c r="V181" s="618"/>
      <c r="W181" s="618"/>
      <c r="X181" s="618"/>
      <c r="Y181" s="618"/>
      <c r="Z181" s="618"/>
      <c r="AA181" s="618"/>
      <c r="AB181" s="618"/>
      <c r="AC181" s="618"/>
      <c r="AD181" s="618"/>
      <c r="AE181" s="618"/>
      <c r="AF181" s="618"/>
      <c r="AG181" s="618"/>
      <c r="AH181" s="618"/>
      <c r="AI181" s="618"/>
      <c r="AJ181" s="618"/>
      <c r="AK181" s="618"/>
      <c r="AL181" s="618"/>
      <c r="AM181" s="618"/>
      <c r="AN181" s="618"/>
      <c r="AO181" s="618"/>
      <c r="AP181" s="618"/>
      <c r="AQ181" s="618"/>
      <c r="AR181" s="618"/>
      <c r="AS181" s="618"/>
      <c r="AT181" s="618"/>
      <c r="AU181" s="618"/>
      <c r="AV181" s="618"/>
      <c r="AW181" s="618"/>
      <c r="AX181" s="618"/>
      <c r="AY181" s="618"/>
      <c r="AZ181" s="618"/>
      <c r="BA181" s="618"/>
      <c r="BB181" s="618"/>
      <c r="BC181" s="618"/>
      <c r="BD181" s="618"/>
      <c r="BE181" s="618"/>
      <c r="BF181" s="618"/>
      <c r="BG181" s="618"/>
      <c r="BH181" s="618"/>
      <c r="BI181" s="618"/>
      <c r="BJ181" s="618"/>
      <c r="BK181" s="617"/>
      <c r="BL181" s="617"/>
      <c r="BM181" s="617"/>
      <c r="BN181" s="617"/>
      <c r="BO181" s="617"/>
      <c r="BP181" s="142"/>
      <c r="BQ181" s="142"/>
      <c r="BR181" s="619"/>
      <c r="BS181" s="618"/>
      <c r="BT181" s="618"/>
      <c r="BU181" s="618"/>
      <c r="BV181" s="618"/>
      <c r="BW181" s="618"/>
      <c r="BX181" s="618"/>
      <c r="BY181" s="618"/>
      <c r="BZ181" s="618"/>
      <c r="CA181" s="618"/>
      <c r="CB181" s="618"/>
      <c r="CC181" s="618"/>
      <c r="CD181" s="618"/>
      <c r="CE181" s="618"/>
      <c r="CF181" s="618"/>
      <c r="CG181" s="618"/>
      <c r="CH181" s="618"/>
      <c r="CI181" s="618"/>
      <c r="CJ181" s="618"/>
      <c r="CK181" s="618"/>
    </row>
    <row r="182" spans="1:89" s="527" customFormat="1">
      <c r="A182" s="616"/>
      <c r="B182" s="618"/>
      <c r="C182" s="621"/>
      <c r="D182" s="618"/>
      <c r="E182" s="621"/>
      <c r="F182" s="618"/>
      <c r="G182" s="621"/>
      <c r="H182" s="618"/>
      <c r="I182" s="620"/>
      <c r="J182" s="618"/>
      <c r="K182" s="618"/>
      <c r="L182" s="618"/>
      <c r="M182" s="618"/>
      <c r="N182" s="618"/>
      <c r="O182" s="618"/>
      <c r="P182" s="618"/>
      <c r="Q182" s="618"/>
      <c r="R182" s="618"/>
      <c r="S182" s="618"/>
      <c r="T182" s="618"/>
      <c r="U182" s="618"/>
      <c r="V182" s="618"/>
      <c r="W182" s="618"/>
      <c r="X182" s="618"/>
      <c r="Y182" s="618"/>
      <c r="Z182" s="618"/>
      <c r="AA182" s="618"/>
      <c r="AB182" s="618"/>
      <c r="AC182" s="618"/>
      <c r="AD182" s="618"/>
      <c r="AE182" s="618"/>
      <c r="AF182" s="618"/>
      <c r="AG182" s="618"/>
      <c r="AH182" s="618"/>
      <c r="AI182" s="618"/>
      <c r="AJ182" s="618"/>
      <c r="AK182" s="618"/>
      <c r="AL182" s="618"/>
      <c r="AM182" s="618"/>
      <c r="AN182" s="618"/>
      <c r="AO182" s="618"/>
      <c r="AP182" s="618"/>
      <c r="AQ182" s="618"/>
      <c r="AR182" s="618"/>
      <c r="AS182" s="618"/>
      <c r="AT182" s="618"/>
      <c r="AU182" s="618"/>
      <c r="AV182" s="618"/>
      <c r="AW182" s="618"/>
      <c r="AX182" s="618"/>
      <c r="AY182" s="618"/>
      <c r="AZ182" s="618"/>
      <c r="BA182" s="618"/>
      <c r="BB182" s="618"/>
      <c r="BC182" s="618"/>
      <c r="BD182" s="618"/>
      <c r="BE182" s="618"/>
      <c r="BF182" s="618"/>
      <c r="BG182" s="618"/>
      <c r="BH182" s="618"/>
      <c r="BI182" s="618"/>
      <c r="BJ182" s="59"/>
      <c r="BK182" s="60"/>
      <c r="BL182" s="60"/>
      <c r="BM182" s="60"/>
      <c r="BN182" s="60"/>
      <c r="BO182" s="60"/>
      <c r="BP182" s="142"/>
      <c r="BQ182" s="142"/>
      <c r="BR182" s="619"/>
      <c r="BS182" s="618"/>
      <c r="BT182" s="618"/>
      <c r="BU182" s="618"/>
      <c r="BV182" s="618"/>
      <c r="BW182" s="618"/>
      <c r="BX182" s="618"/>
      <c r="BY182" s="618"/>
      <c r="BZ182" s="618"/>
      <c r="CA182" s="618"/>
      <c r="CB182" s="618"/>
      <c r="CC182" s="618"/>
      <c r="CD182" s="618"/>
      <c r="CE182" s="618"/>
      <c r="CF182" s="618"/>
      <c r="CG182" s="618"/>
      <c r="CH182" s="618"/>
      <c r="CI182" s="618"/>
      <c r="CJ182" s="618"/>
      <c r="CK182" s="618"/>
    </row>
    <row r="183" spans="1:89" s="527" customFormat="1">
      <c r="A183" s="616"/>
      <c r="B183" s="618"/>
      <c r="C183" s="621"/>
      <c r="D183" s="618"/>
      <c r="E183" s="621"/>
      <c r="F183" s="618"/>
      <c r="G183" s="621"/>
      <c r="H183" s="618"/>
      <c r="I183" s="620"/>
      <c r="J183" s="618"/>
      <c r="K183" s="618"/>
      <c r="L183" s="618"/>
      <c r="M183" s="618"/>
      <c r="N183" s="618"/>
      <c r="O183" s="618"/>
      <c r="P183" s="618"/>
      <c r="Q183" s="618"/>
      <c r="R183" s="618"/>
      <c r="S183" s="618"/>
      <c r="T183" s="618"/>
      <c r="U183" s="618"/>
      <c r="V183" s="618"/>
      <c r="W183" s="618"/>
      <c r="X183" s="618"/>
      <c r="Y183" s="618"/>
      <c r="Z183" s="618"/>
      <c r="AA183" s="618"/>
      <c r="AB183" s="618"/>
      <c r="AC183" s="618"/>
      <c r="AD183" s="618"/>
      <c r="AE183" s="618"/>
      <c r="AF183" s="618"/>
      <c r="AG183" s="618"/>
      <c r="AH183" s="618"/>
      <c r="AI183" s="618"/>
      <c r="AJ183" s="618"/>
      <c r="AK183" s="618"/>
      <c r="AL183" s="618"/>
      <c r="AM183" s="618"/>
      <c r="AN183" s="618"/>
      <c r="AO183" s="618"/>
      <c r="AP183" s="618"/>
      <c r="AQ183" s="618"/>
      <c r="AR183" s="618"/>
      <c r="AS183" s="618"/>
      <c r="AT183" s="618"/>
      <c r="AU183" s="618"/>
      <c r="AV183" s="618"/>
      <c r="AW183" s="618"/>
      <c r="AX183" s="618"/>
      <c r="AY183" s="618"/>
      <c r="AZ183" s="618"/>
      <c r="BA183" s="618"/>
      <c r="BB183" s="618"/>
      <c r="BC183" s="618"/>
      <c r="BD183" s="618"/>
      <c r="BE183" s="618"/>
      <c r="BF183" s="618"/>
      <c r="BG183" s="618"/>
      <c r="BH183" s="618"/>
      <c r="BI183" s="618"/>
      <c r="BJ183" s="618"/>
      <c r="BK183" s="617"/>
      <c r="BL183" s="617"/>
      <c r="BM183" s="617"/>
      <c r="BN183" s="617"/>
      <c r="BO183" s="617"/>
      <c r="BP183" s="619"/>
      <c r="BQ183" s="619"/>
      <c r="BR183" s="619"/>
      <c r="BS183" s="618"/>
      <c r="BT183" s="618"/>
      <c r="BU183" s="618"/>
      <c r="BV183" s="618"/>
      <c r="BW183" s="618"/>
      <c r="BX183" s="618"/>
      <c r="BY183" s="618"/>
      <c r="BZ183" s="618"/>
      <c r="CA183" s="618"/>
      <c r="CB183" s="618"/>
      <c r="CC183" s="618"/>
      <c r="CD183" s="618"/>
      <c r="CE183" s="618"/>
      <c r="CF183" s="618"/>
      <c r="CG183" s="618"/>
      <c r="CH183" s="618"/>
      <c r="CI183" s="618"/>
      <c r="CJ183" s="618"/>
      <c r="CK183" s="618"/>
    </row>
    <row r="184" spans="1:89" s="527" customFormat="1">
      <c r="A184" s="616"/>
      <c r="B184" s="618"/>
      <c r="C184" s="621"/>
      <c r="D184" s="618"/>
      <c r="E184" s="621"/>
      <c r="F184" s="618"/>
      <c r="G184" s="621"/>
      <c r="H184" s="618"/>
      <c r="I184" s="620"/>
      <c r="J184" s="618"/>
      <c r="K184" s="618"/>
      <c r="L184" s="618"/>
      <c r="M184" s="618"/>
      <c r="N184" s="618"/>
      <c r="O184" s="618"/>
      <c r="P184" s="618"/>
      <c r="Q184" s="618"/>
      <c r="R184" s="618"/>
      <c r="S184" s="618"/>
      <c r="T184" s="618"/>
      <c r="U184" s="618"/>
      <c r="V184" s="618"/>
      <c r="W184" s="618"/>
      <c r="X184" s="618"/>
      <c r="Y184" s="618"/>
      <c r="Z184" s="618"/>
      <c r="AA184" s="618"/>
      <c r="AB184" s="618"/>
      <c r="AC184" s="618"/>
      <c r="AD184" s="618"/>
      <c r="AE184" s="618"/>
      <c r="AF184" s="618"/>
      <c r="AG184" s="618"/>
      <c r="AH184" s="618"/>
      <c r="AI184" s="618"/>
      <c r="AJ184" s="618"/>
      <c r="AK184" s="618"/>
      <c r="AL184" s="618"/>
      <c r="AM184" s="618"/>
      <c r="AN184" s="618"/>
      <c r="AO184" s="618"/>
      <c r="AP184" s="618"/>
      <c r="AQ184" s="618"/>
      <c r="AR184" s="618"/>
      <c r="AS184" s="618"/>
      <c r="AT184" s="618"/>
      <c r="AU184" s="618"/>
      <c r="AV184" s="618"/>
      <c r="AW184" s="618"/>
      <c r="AX184" s="618"/>
      <c r="AY184" s="618"/>
      <c r="AZ184" s="618"/>
      <c r="BA184" s="618"/>
      <c r="BB184" s="618"/>
      <c r="BC184" s="618"/>
      <c r="BD184" s="618"/>
      <c r="BE184" s="618"/>
      <c r="BF184" s="618"/>
      <c r="BG184" s="618"/>
      <c r="BH184" s="618"/>
      <c r="BI184" s="618"/>
      <c r="BJ184" s="618"/>
      <c r="BK184" s="617"/>
      <c r="BL184" s="617"/>
      <c r="BM184" s="617"/>
      <c r="BN184" s="617"/>
      <c r="BO184" s="617"/>
      <c r="BP184" s="619"/>
      <c r="BQ184" s="619"/>
      <c r="BR184" s="619"/>
      <c r="BS184" s="618"/>
      <c r="BT184" s="618"/>
      <c r="BU184" s="618"/>
      <c r="BV184" s="618"/>
      <c r="BW184" s="618"/>
      <c r="BX184" s="618"/>
      <c r="BY184" s="618"/>
      <c r="BZ184" s="618"/>
      <c r="CA184" s="618"/>
      <c r="CB184" s="618"/>
      <c r="CC184" s="618"/>
      <c r="CD184" s="618"/>
      <c r="CE184" s="618"/>
      <c r="CF184" s="618"/>
      <c r="CG184" s="618"/>
      <c r="CH184" s="618"/>
      <c r="CI184" s="618"/>
      <c r="CJ184" s="618"/>
      <c r="CK184" s="618"/>
    </row>
    <row r="185" spans="1:89" ht="3.75" customHeight="1">
      <c r="A185" s="616"/>
      <c r="B185" s="59"/>
      <c r="C185" s="244"/>
      <c r="D185" s="59"/>
      <c r="E185" s="244"/>
      <c r="F185" s="59"/>
      <c r="G185" s="244"/>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59"/>
      <c r="AZ185" s="59"/>
      <c r="BA185" s="59"/>
      <c r="BB185" s="59"/>
      <c r="BC185" s="59"/>
      <c r="BD185" s="59"/>
      <c r="BE185" s="59"/>
      <c r="BF185" s="59"/>
      <c r="BK185" s="60"/>
      <c r="BL185" s="60"/>
      <c r="BP185" s="142"/>
      <c r="BQ185" s="142"/>
      <c r="BR185" s="142"/>
    </row>
    <row r="186" spans="1:89">
      <c r="A186" s="616"/>
      <c r="B186" s="59"/>
      <c r="C186" s="244"/>
      <c r="D186" s="59"/>
      <c r="E186" s="244"/>
      <c r="F186" s="59"/>
      <c r="G186" s="244"/>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c r="AW186" s="59"/>
      <c r="AX186" s="59"/>
      <c r="AY186" s="59"/>
      <c r="AZ186" s="59"/>
      <c r="BA186" s="1017"/>
      <c r="BB186" s="1017"/>
      <c r="BC186" s="1017"/>
      <c r="BD186" s="59"/>
      <c r="BE186" s="59"/>
      <c r="BF186" s="59"/>
      <c r="BJ186" s="618"/>
      <c r="BK186" s="617"/>
      <c r="BL186" s="617"/>
      <c r="BM186" s="617"/>
      <c r="BN186" s="617"/>
      <c r="BO186" s="617"/>
      <c r="BP186" s="251"/>
      <c r="BQ186" s="142"/>
      <c r="BR186" s="619"/>
    </row>
    <row r="187" spans="1:89" ht="3.75" customHeight="1">
      <c r="A187" s="616"/>
      <c r="B187" s="59"/>
      <c r="C187" s="244"/>
      <c r="D187" s="59"/>
      <c r="E187" s="244"/>
      <c r="F187" s="59"/>
      <c r="G187" s="244"/>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9"/>
      <c r="BB187" s="59"/>
      <c r="BC187" s="59"/>
      <c r="BD187" s="59"/>
      <c r="BE187" s="59"/>
      <c r="BF187" s="59"/>
      <c r="BJ187" s="618"/>
      <c r="BK187" s="617"/>
      <c r="BL187" s="617"/>
      <c r="BM187" s="617"/>
      <c r="BN187" s="617"/>
      <c r="BO187" s="617"/>
      <c r="BP187" s="142"/>
      <c r="BQ187" s="142"/>
      <c r="BR187" s="142"/>
    </row>
    <row r="188" spans="1:89">
      <c r="A188" s="616"/>
      <c r="B188" s="59"/>
      <c r="C188" s="244"/>
      <c r="D188" s="59"/>
      <c r="E188" s="244"/>
      <c r="F188" s="59"/>
      <c r="G188" s="244"/>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1017"/>
      <c r="BB188" s="1017"/>
      <c r="BC188" s="1017"/>
      <c r="BD188" s="59"/>
      <c r="BE188" s="59"/>
      <c r="BF188" s="59"/>
      <c r="BJ188" s="618"/>
      <c r="BK188" s="617"/>
      <c r="BL188" s="617"/>
      <c r="BM188" s="617"/>
      <c r="BN188" s="617"/>
      <c r="BO188" s="617"/>
      <c r="BP188" s="251"/>
      <c r="BQ188" s="142"/>
      <c r="BR188" s="619"/>
    </row>
    <row r="189" spans="1:89" ht="3.75" customHeight="1">
      <c r="A189" s="616"/>
      <c r="B189" s="59"/>
      <c r="C189" s="244"/>
      <c r="D189" s="59"/>
      <c r="E189" s="244"/>
      <c r="F189" s="59"/>
      <c r="G189" s="244"/>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9"/>
      <c r="BB189" s="59"/>
      <c r="BC189" s="59"/>
      <c r="BD189" s="59"/>
      <c r="BE189" s="59"/>
      <c r="BF189" s="59"/>
      <c r="BJ189" s="618"/>
      <c r="BK189" s="617"/>
      <c r="BL189" s="617"/>
      <c r="BM189" s="617"/>
      <c r="BN189" s="617"/>
    </row>
    <row r="190" spans="1:89">
      <c r="A190" s="616"/>
      <c r="B190" s="59"/>
      <c r="C190" s="244"/>
      <c r="D190" s="59"/>
      <c r="E190" s="244"/>
      <c r="F190" s="59"/>
      <c r="G190" s="244"/>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59"/>
      <c r="BB190" s="59"/>
      <c r="BC190" s="59"/>
      <c r="BD190" s="59"/>
      <c r="BE190" s="59"/>
      <c r="BF190" s="59"/>
      <c r="BK190" s="60"/>
      <c r="BL190" s="60"/>
    </row>
    <row r="191" spans="1:89">
      <c r="A191" s="616"/>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59"/>
      <c r="BB191" s="59"/>
      <c r="BC191" s="59"/>
      <c r="BD191" s="59"/>
      <c r="BE191" s="59"/>
      <c r="BF191" s="59"/>
    </row>
    <row r="192" spans="1:89">
      <c r="A192" s="616"/>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59"/>
      <c r="BE192" s="59"/>
      <c r="BF192" s="59"/>
    </row>
    <row r="193" spans="1:58">
      <c r="A193" s="616"/>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9"/>
      <c r="BB193" s="59"/>
      <c r="BC193" s="59"/>
      <c r="BD193" s="59"/>
      <c r="BE193" s="59"/>
      <c r="BF193" s="59"/>
    </row>
    <row r="194" spans="1:58">
      <c r="A194" s="616"/>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9"/>
      <c r="BB194" s="59"/>
      <c r="BC194" s="59"/>
      <c r="BD194" s="59"/>
      <c r="BE194" s="59"/>
      <c r="BF194" s="59"/>
    </row>
    <row r="195" spans="1:58">
      <c r="A195" s="616"/>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c r="BC195" s="59"/>
      <c r="BD195" s="59"/>
      <c r="BE195" s="59"/>
      <c r="BF195" s="59"/>
    </row>
    <row r="196" spans="1:58">
      <c r="A196" s="616"/>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59"/>
      <c r="BE196" s="59"/>
      <c r="BF196" s="59"/>
    </row>
    <row r="197" spans="1:58">
      <c r="A197" s="616"/>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row>
    <row r="198" spans="1:58">
      <c r="A198" s="616"/>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c r="BF198" s="59"/>
    </row>
    <row r="199" spans="1:58">
      <c r="A199" s="616"/>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row>
    <row r="200" spans="1:58">
      <c r="A200" s="616"/>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59"/>
      <c r="BB200" s="59"/>
      <c r="BC200" s="59"/>
      <c r="BD200" s="59"/>
      <c r="BE200" s="59"/>
      <c r="BF200" s="59"/>
    </row>
    <row r="201" spans="1:58">
      <c r="A201" s="616"/>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9"/>
      <c r="BB201" s="59"/>
      <c r="BC201" s="59"/>
      <c r="BD201" s="59"/>
      <c r="BE201" s="59"/>
      <c r="BF201" s="59"/>
    </row>
    <row r="202" spans="1:58">
      <c r="A202" s="616"/>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c r="AW202" s="59"/>
      <c r="AX202" s="59"/>
      <c r="AY202" s="59"/>
      <c r="AZ202" s="59"/>
      <c r="BA202" s="59"/>
      <c r="BB202" s="59"/>
      <c r="BC202" s="59"/>
      <c r="BD202" s="59"/>
      <c r="BE202" s="59"/>
      <c r="BF202" s="59"/>
    </row>
    <row r="203" spans="1:58">
      <c r="A203" s="616"/>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9"/>
      <c r="BB203" s="59"/>
      <c r="BC203" s="59"/>
      <c r="BD203" s="59"/>
      <c r="BE203" s="59"/>
      <c r="BF203" s="59"/>
    </row>
    <row r="204" spans="1:58">
      <c r="A204" s="616"/>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c r="AW204" s="59"/>
      <c r="AX204" s="59"/>
      <c r="AY204" s="59"/>
      <c r="AZ204" s="59"/>
      <c r="BA204" s="59"/>
      <c r="BB204" s="59"/>
      <c r="BC204" s="59"/>
      <c r="BD204" s="59"/>
      <c r="BE204" s="59"/>
      <c r="BF204" s="59"/>
    </row>
    <row r="205" spans="1:58">
      <c r="A205" s="616"/>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9"/>
      <c r="AL205" s="59"/>
      <c r="AM205" s="59"/>
      <c r="AN205" s="59"/>
      <c r="AO205" s="59"/>
      <c r="AP205" s="59"/>
      <c r="AQ205" s="59"/>
      <c r="AR205" s="59"/>
      <c r="AS205" s="59"/>
      <c r="AT205" s="59"/>
      <c r="AU205" s="59"/>
      <c r="AV205" s="59"/>
      <c r="AW205" s="59"/>
      <c r="AX205" s="59"/>
      <c r="AY205" s="59"/>
      <c r="AZ205" s="59"/>
      <c r="BA205" s="59"/>
      <c r="BB205" s="59"/>
      <c r="BC205" s="59"/>
      <c r="BD205" s="59"/>
      <c r="BE205" s="59"/>
      <c r="BF205" s="59"/>
    </row>
    <row r="206" spans="1:58">
      <c r="A206" s="616"/>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c r="AW206" s="59"/>
      <c r="AX206" s="59"/>
      <c r="AY206" s="59"/>
      <c r="AZ206" s="59"/>
      <c r="BA206" s="59"/>
      <c r="BB206" s="59"/>
      <c r="BC206" s="59"/>
      <c r="BD206" s="59"/>
      <c r="BE206" s="59"/>
      <c r="BF206" s="59"/>
    </row>
    <row r="207" spans="1:58">
      <c r="A207" s="616"/>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59"/>
      <c r="BB207" s="59"/>
      <c r="BC207" s="59"/>
      <c r="BD207" s="59"/>
      <c r="BE207" s="59"/>
      <c r="BF207" s="59"/>
    </row>
    <row r="208" spans="1:58">
      <c r="A208" s="616"/>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c r="AW208" s="59"/>
      <c r="AX208" s="59"/>
      <c r="AY208" s="59"/>
      <c r="AZ208" s="59"/>
      <c r="BA208" s="59"/>
      <c r="BB208" s="59"/>
      <c r="BC208" s="59"/>
      <c r="BD208" s="59"/>
      <c r="BE208" s="59"/>
      <c r="BF208" s="59"/>
    </row>
    <row r="209" spans="1:58">
      <c r="A209" s="616"/>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row>
    <row r="210" spans="1:58">
      <c r="A210" s="616"/>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c r="BF210" s="59"/>
    </row>
    <row r="211" spans="1:58">
      <c r="A211" s="616"/>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59"/>
      <c r="BB211" s="59"/>
      <c r="BC211" s="59"/>
      <c r="BD211" s="59"/>
      <c r="BE211" s="59"/>
      <c r="BF211" s="59"/>
    </row>
    <row r="212" spans="1:58">
      <c r="A212" s="616"/>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c r="AY212" s="59"/>
      <c r="AZ212" s="59"/>
      <c r="BA212" s="59"/>
      <c r="BB212" s="59"/>
      <c r="BC212" s="59"/>
      <c r="BD212" s="59"/>
      <c r="BE212" s="59"/>
      <c r="BF212" s="59"/>
    </row>
    <row r="213" spans="1:58">
      <c r="A213" s="616"/>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59"/>
      <c r="AV213" s="59"/>
      <c r="AW213" s="59"/>
      <c r="AX213" s="59"/>
      <c r="AY213" s="59"/>
      <c r="AZ213" s="59"/>
      <c r="BA213" s="59"/>
      <c r="BB213" s="59"/>
      <c r="BC213" s="59"/>
      <c r="BD213" s="59"/>
      <c r="BE213" s="59"/>
      <c r="BF213" s="59"/>
    </row>
    <row r="214" spans="1:58">
      <c r="A214" s="616"/>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c r="AK214" s="59"/>
      <c r="AL214" s="59"/>
      <c r="AM214" s="59"/>
      <c r="AN214" s="59"/>
      <c r="AO214" s="59"/>
      <c r="AP214" s="59"/>
      <c r="AQ214" s="59"/>
      <c r="AR214" s="59"/>
      <c r="AS214" s="59"/>
      <c r="AT214" s="59"/>
      <c r="AU214" s="59"/>
      <c r="AV214" s="59"/>
      <c r="AW214" s="59"/>
      <c r="AX214" s="59"/>
      <c r="AY214" s="59"/>
      <c r="AZ214" s="59"/>
      <c r="BA214" s="59"/>
      <c r="BB214" s="59"/>
      <c r="BC214" s="59"/>
      <c r="BD214" s="59"/>
      <c r="BE214" s="59"/>
      <c r="BF214" s="59"/>
    </row>
    <row r="215" spans="1:58">
      <c r="A215" s="616"/>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c r="AW215" s="59"/>
      <c r="AX215" s="59"/>
      <c r="AY215" s="59"/>
      <c r="AZ215" s="59"/>
      <c r="BA215" s="59"/>
      <c r="BB215" s="59"/>
      <c r="BC215" s="59"/>
      <c r="BD215" s="59"/>
      <c r="BE215" s="59"/>
      <c r="BF215" s="59"/>
    </row>
    <row r="216" spans="1:58">
      <c r="A216" s="616"/>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c r="AK216" s="59"/>
      <c r="AL216" s="59"/>
      <c r="AM216" s="59"/>
      <c r="AN216" s="59"/>
      <c r="AO216" s="59"/>
      <c r="AP216" s="59"/>
      <c r="AQ216" s="59"/>
      <c r="AR216" s="59"/>
      <c r="AS216" s="59"/>
      <c r="AT216" s="59"/>
      <c r="AU216" s="59"/>
      <c r="AV216" s="59"/>
      <c r="AW216" s="59"/>
      <c r="AX216" s="59"/>
      <c r="AY216" s="59"/>
      <c r="AZ216" s="59"/>
      <c r="BA216" s="59"/>
      <c r="BB216" s="59"/>
      <c r="BC216" s="59"/>
      <c r="BD216" s="59"/>
      <c r="BE216" s="59"/>
      <c r="BF216" s="59"/>
    </row>
    <row r="217" spans="1:58">
      <c r="A217" s="616"/>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c r="AP217" s="59"/>
      <c r="AQ217" s="59"/>
      <c r="AR217" s="59"/>
      <c r="AS217" s="59"/>
      <c r="AT217" s="59"/>
      <c r="AU217" s="59"/>
      <c r="AV217" s="59"/>
      <c r="AW217" s="59"/>
      <c r="AX217" s="59"/>
      <c r="AY217" s="59"/>
      <c r="AZ217" s="59"/>
      <c r="BA217" s="59"/>
      <c r="BB217" s="59"/>
      <c r="BC217" s="59"/>
      <c r="BD217" s="59"/>
      <c r="BE217" s="59"/>
      <c r="BF217" s="59"/>
    </row>
    <row r="218" spans="1:58">
      <c r="A218" s="616"/>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59"/>
      <c r="AJ218" s="59"/>
      <c r="AK218" s="59"/>
      <c r="AL218" s="59"/>
      <c r="AM218" s="59"/>
      <c r="AN218" s="59"/>
      <c r="AO218" s="59"/>
      <c r="AP218" s="59"/>
      <c r="AQ218" s="59"/>
      <c r="AR218" s="59"/>
      <c r="AS218" s="59"/>
      <c r="AT218" s="59"/>
      <c r="AU218" s="59"/>
      <c r="AV218" s="59"/>
      <c r="AW218" s="59"/>
      <c r="AX218" s="59"/>
      <c r="AY218" s="59"/>
      <c r="AZ218" s="59"/>
      <c r="BA218" s="59"/>
      <c r="BB218" s="59"/>
      <c r="BC218" s="59"/>
      <c r="BD218" s="59"/>
      <c r="BE218" s="59"/>
      <c r="BF218" s="59"/>
    </row>
    <row r="219" spans="1:58">
      <c r="A219" s="616"/>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c r="AW219" s="59"/>
      <c r="AX219" s="59"/>
      <c r="AY219" s="59"/>
      <c r="AZ219" s="59"/>
      <c r="BA219" s="59"/>
      <c r="BB219" s="59"/>
      <c r="BC219" s="59"/>
      <c r="BD219" s="59"/>
      <c r="BE219" s="59"/>
      <c r="BF219" s="59"/>
    </row>
    <row r="220" spans="1:58">
      <c r="A220" s="616"/>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row>
    <row r="221" spans="1:58">
      <c r="A221" s="616"/>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59"/>
    </row>
    <row r="222" spans="1:58">
      <c r="A222" s="616"/>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c r="AK222" s="59"/>
      <c r="AL222" s="59"/>
      <c r="AM222" s="59"/>
      <c r="AN222" s="59"/>
      <c r="AO222" s="59"/>
      <c r="AP222" s="59"/>
      <c r="AQ222" s="59"/>
      <c r="AR222" s="59"/>
      <c r="AS222" s="59"/>
      <c r="AT222" s="59"/>
      <c r="AU222" s="59"/>
      <c r="AV222" s="59"/>
      <c r="AW222" s="59"/>
      <c r="AX222" s="59"/>
      <c r="AY222" s="59"/>
      <c r="AZ222" s="59"/>
      <c r="BA222" s="59"/>
      <c r="BB222" s="59"/>
      <c r="BC222" s="59"/>
      <c r="BD222" s="59"/>
      <c r="BE222" s="59"/>
      <c r="BF222" s="59"/>
    </row>
    <row r="223" spans="1:58">
      <c r="A223" s="616"/>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59"/>
      <c r="AN223" s="59"/>
      <c r="AO223" s="59"/>
      <c r="AP223" s="59"/>
      <c r="AQ223" s="59"/>
      <c r="AR223" s="59"/>
      <c r="AS223" s="59"/>
      <c r="AT223" s="59"/>
      <c r="AU223" s="59"/>
      <c r="AV223" s="59"/>
      <c r="AW223" s="59"/>
      <c r="AX223" s="59"/>
      <c r="AY223" s="59"/>
      <c r="AZ223" s="59"/>
      <c r="BA223" s="59"/>
      <c r="BB223" s="59"/>
      <c r="BC223" s="59"/>
      <c r="BD223" s="59"/>
      <c r="BE223" s="59"/>
      <c r="BF223" s="59"/>
    </row>
    <row r="224" spans="1:58">
      <c r="A224" s="616"/>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c r="AS224" s="59"/>
      <c r="AT224" s="59"/>
      <c r="AU224" s="59"/>
      <c r="AV224" s="59"/>
      <c r="AW224" s="59"/>
      <c r="AX224" s="59"/>
      <c r="AY224" s="59"/>
      <c r="AZ224" s="59"/>
      <c r="BA224" s="59"/>
      <c r="BB224" s="59"/>
      <c r="BC224" s="59"/>
      <c r="BD224" s="59"/>
      <c r="BE224" s="59"/>
      <c r="BF224" s="59"/>
    </row>
    <row r="225" spans="1:58">
      <c r="A225" s="616"/>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c r="AW225" s="59"/>
      <c r="AX225" s="59"/>
      <c r="AY225" s="59"/>
      <c r="AZ225" s="59"/>
      <c r="BA225" s="59"/>
      <c r="BB225" s="59"/>
      <c r="BC225" s="59"/>
      <c r="BD225" s="59"/>
      <c r="BE225" s="59"/>
      <c r="BF225" s="59"/>
    </row>
    <row r="226" spans="1:58">
      <c r="A226" s="616"/>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59"/>
      <c r="AN226" s="59"/>
      <c r="AO226" s="59"/>
      <c r="AP226" s="59"/>
      <c r="AQ226" s="59"/>
      <c r="AR226" s="59"/>
      <c r="AS226" s="59"/>
      <c r="AT226" s="59"/>
      <c r="AU226" s="59"/>
      <c r="AV226" s="59"/>
      <c r="AW226" s="59"/>
      <c r="AX226" s="59"/>
      <c r="AY226" s="59"/>
      <c r="AZ226" s="59"/>
      <c r="BA226" s="59"/>
      <c r="BB226" s="59"/>
      <c r="BC226" s="59"/>
      <c r="BD226" s="59"/>
      <c r="BE226" s="59"/>
      <c r="BF226" s="59"/>
    </row>
    <row r="227" spans="1:58">
      <c r="A227" s="616"/>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row>
    <row r="228" spans="1:58">
      <c r="A228" s="616"/>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9"/>
      <c r="BB228" s="59"/>
      <c r="BC228" s="59"/>
      <c r="BD228" s="59"/>
      <c r="BE228" s="59"/>
      <c r="BF228" s="59"/>
    </row>
    <row r="229" spans="1:58">
      <c r="A229" s="616"/>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c r="AW229" s="59"/>
      <c r="AX229" s="59"/>
      <c r="AY229" s="59"/>
      <c r="AZ229" s="59"/>
      <c r="BA229" s="59"/>
      <c r="BB229" s="59"/>
      <c r="BC229" s="59"/>
      <c r="BD229" s="59"/>
      <c r="BE229" s="59"/>
      <c r="BF229" s="59"/>
    </row>
    <row r="230" spans="1:58">
      <c r="A230" s="616"/>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59"/>
      <c r="AJ230" s="59"/>
      <c r="AK230" s="59"/>
      <c r="AL230" s="59"/>
      <c r="AM230" s="59"/>
      <c r="AN230" s="59"/>
      <c r="AO230" s="59"/>
      <c r="AP230" s="59"/>
      <c r="AQ230" s="59"/>
      <c r="AR230" s="59"/>
      <c r="AS230" s="59"/>
      <c r="AT230" s="59"/>
      <c r="AU230" s="59"/>
      <c r="AV230" s="59"/>
      <c r="AW230" s="59"/>
      <c r="AX230" s="59"/>
      <c r="AY230" s="59"/>
      <c r="AZ230" s="59"/>
      <c r="BA230" s="59"/>
      <c r="BB230" s="59"/>
      <c r="BC230" s="59"/>
      <c r="BD230" s="59"/>
      <c r="BE230" s="59"/>
      <c r="BF230" s="59"/>
    </row>
    <row r="231" spans="1:58">
      <c r="A231" s="616"/>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59"/>
      <c r="BB231" s="59"/>
      <c r="BC231" s="59"/>
      <c r="BD231" s="59"/>
      <c r="BE231" s="59"/>
      <c r="BF231" s="59"/>
    </row>
    <row r="232" spans="1:58">
      <c r="A232" s="616"/>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c r="AW232" s="59"/>
      <c r="AX232" s="59"/>
      <c r="AY232" s="59"/>
      <c r="AZ232" s="59"/>
      <c r="BA232" s="59"/>
      <c r="BB232" s="59"/>
      <c r="BC232" s="59"/>
      <c r="BD232" s="59"/>
      <c r="BE232" s="59"/>
      <c r="BF232" s="59"/>
    </row>
    <row r="233" spans="1:58">
      <c r="A233" s="616"/>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c r="AW233" s="59"/>
      <c r="AX233" s="59"/>
      <c r="AY233" s="59"/>
      <c r="AZ233" s="59"/>
      <c r="BA233" s="59"/>
      <c r="BB233" s="59"/>
      <c r="BC233" s="59"/>
      <c r="BD233" s="59"/>
      <c r="BE233" s="59"/>
      <c r="BF233" s="59"/>
    </row>
    <row r="234" spans="1:58">
      <c r="A234" s="616"/>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c r="AP234" s="59"/>
      <c r="AQ234" s="59"/>
      <c r="AR234" s="59"/>
      <c r="AS234" s="59"/>
      <c r="AT234" s="59"/>
      <c r="AU234" s="59"/>
      <c r="AV234" s="59"/>
      <c r="AW234" s="59"/>
      <c r="AX234" s="59"/>
      <c r="AY234" s="59"/>
      <c r="AZ234" s="59"/>
      <c r="BA234" s="59"/>
      <c r="BB234" s="59"/>
      <c r="BC234" s="59"/>
      <c r="BD234" s="59"/>
      <c r="BE234" s="59"/>
      <c r="BF234" s="59"/>
    </row>
    <row r="235" spans="1:58">
      <c r="A235" s="616"/>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c r="AK235" s="59"/>
      <c r="AL235" s="59"/>
      <c r="AM235" s="59"/>
      <c r="AN235" s="59"/>
      <c r="AO235" s="59"/>
      <c r="AP235" s="59"/>
      <c r="AQ235" s="59"/>
      <c r="AR235" s="59"/>
      <c r="AS235" s="59"/>
      <c r="AT235" s="59"/>
      <c r="AU235" s="59"/>
      <c r="AV235" s="59"/>
      <c r="AW235" s="59"/>
      <c r="AX235" s="59"/>
      <c r="AY235" s="59"/>
      <c r="AZ235" s="59"/>
      <c r="BA235" s="59"/>
      <c r="BB235" s="59"/>
      <c r="BC235" s="59"/>
      <c r="BD235" s="59"/>
      <c r="BE235" s="59"/>
      <c r="BF235" s="59"/>
    </row>
    <row r="236" spans="1:58">
      <c r="A236" s="616"/>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c r="AK236" s="59"/>
      <c r="AL236" s="59"/>
      <c r="AM236" s="59"/>
      <c r="AN236" s="59"/>
      <c r="AO236" s="59"/>
      <c r="AP236" s="59"/>
      <c r="AQ236" s="59"/>
      <c r="AR236" s="59"/>
      <c r="AS236" s="59"/>
      <c r="AT236" s="59"/>
      <c r="AU236" s="59"/>
      <c r="AV236" s="59"/>
      <c r="AW236" s="59"/>
      <c r="AX236" s="59"/>
      <c r="AY236" s="59"/>
      <c r="AZ236" s="59"/>
      <c r="BA236" s="59"/>
      <c r="BB236" s="59"/>
      <c r="BC236" s="59"/>
      <c r="BD236" s="59"/>
      <c r="BE236" s="59"/>
      <c r="BF236" s="59"/>
    </row>
    <row r="237" spans="1:58">
      <c r="A237" s="616"/>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9"/>
      <c r="BB237" s="59"/>
      <c r="BC237" s="59"/>
      <c r="BD237" s="59"/>
      <c r="BE237" s="59"/>
      <c r="BF237" s="59"/>
    </row>
    <row r="238" spans="1:58">
      <c r="A238" s="616"/>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59"/>
      <c r="AJ238" s="59"/>
      <c r="AK238" s="59"/>
      <c r="AL238" s="59"/>
      <c r="AM238" s="59"/>
      <c r="AN238" s="59"/>
      <c r="AO238" s="59"/>
      <c r="AP238" s="59"/>
      <c r="AQ238" s="59"/>
      <c r="AR238" s="59"/>
      <c r="AS238" s="59"/>
      <c r="AT238" s="59"/>
      <c r="AU238" s="59"/>
      <c r="AV238" s="59"/>
      <c r="AW238" s="59"/>
      <c r="AX238" s="59"/>
      <c r="AY238" s="59"/>
      <c r="AZ238" s="59"/>
      <c r="BA238" s="59"/>
      <c r="BB238" s="59"/>
      <c r="BC238" s="59"/>
      <c r="BD238" s="59"/>
      <c r="BE238" s="59"/>
      <c r="BF238" s="59"/>
    </row>
    <row r="239" spans="1:58">
      <c r="A239" s="616"/>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59"/>
      <c r="AS239" s="59"/>
      <c r="AT239" s="59"/>
      <c r="AU239" s="59"/>
      <c r="AV239" s="59"/>
      <c r="AW239" s="59"/>
      <c r="AX239" s="59"/>
      <c r="AY239" s="59"/>
      <c r="AZ239" s="59"/>
      <c r="BA239" s="59"/>
      <c r="BB239" s="59"/>
      <c r="BC239" s="59"/>
      <c r="BD239" s="59"/>
      <c r="BE239" s="59"/>
      <c r="BF239" s="59"/>
    </row>
    <row r="240" spans="1:58">
      <c r="A240" s="616"/>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59"/>
      <c r="AJ240" s="59"/>
      <c r="AK240" s="59"/>
      <c r="AL240" s="59"/>
      <c r="AM240" s="59"/>
      <c r="AN240" s="59"/>
      <c r="AO240" s="59"/>
      <c r="AP240" s="59"/>
      <c r="AQ240" s="59"/>
      <c r="AR240" s="59"/>
      <c r="AS240" s="59"/>
      <c r="AT240" s="59"/>
      <c r="AU240" s="59"/>
      <c r="AV240" s="59"/>
      <c r="AW240" s="59"/>
      <c r="AX240" s="59"/>
      <c r="AY240" s="59"/>
      <c r="AZ240" s="59"/>
      <c r="BA240" s="59"/>
      <c r="BB240" s="59"/>
      <c r="BC240" s="59"/>
      <c r="BD240" s="59"/>
      <c r="BE240" s="59"/>
      <c r="BF240" s="59"/>
    </row>
    <row r="241" spans="1:58">
      <c r="A241" s="616"/>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59"/>
      <c r="AJ241" s="59"/>
      <c r="AK241" s="59"/>
      <c r="AL241" s="59"/>
      <c r="AM241" s="59"/>
      <c r="AN241" s="59"/>
      <c r="AO241" s="59"/>
      <c r="AP241" s="59"/>
      <c r="AQ241" s="59"/>
      <c r="AR241" s="59"/>
      <c r="AS241" s="59"/>
      <c r="AT241" s="59"/>
      <c r="AU241" s="59"/>
      <c r="AV241" s="59"/>
      <c r="AW241" s="59"/>
      <c r="AX241" s="59"/>
      <c r="AY241" s="59"/>
      <c r="AZ241" s="59"/>
      <c r="BA241" s="59"/>
      <c r="BB241" s="59"/>
      <c r="BC241" s="59"/>
      <c r="BD241" s="59"/>
      <c r="BE241" s="59"/>
      <c r="BF241" s="59"/>
    </row>
    <row r="242" spans="1:58">
      <c r="A242" s="616"/>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c r="AK242" s="59"/>
      <c r="AL242" s="59"/>
      <c r="AM242" s="59"/>
      <c r="AN242" s="59"/>
      <c r="AO242" s="59"/>
      <c r="AP242" s="59"/>
      <c r="AQ242" s="59"/>
      <c r="AR242" s="59"/>
      <c r="AS242" s="59"/>
      <c r="AT242" s="59"/>
      <c r="AU242" s="59"/>
      <c r="AV242" s="59"/>
      <c r="AW242" s="59"/>
      <c r="AX242" s="59"/>
      <c r="AY242" s="59"/>
      <c r="AZ242" s="59"/>
      <c r="BA242" s="59"/>
      <c r="BB242" s="59"/>
      <c r="BC242" s="59"/>
      <c r="BD242" s="59"/>
      <c r="BE242" s="59"/>
      <c r="BF242" s="59"/>
    </row>
    <row r="243" spans="1:58">
      <c r="A243" s="616"/>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59"/>
      <c r="AJ243" s="59"/>
      <c r="AK243" s="59"/>
      <c r="AL243" s="59"/>
      <c r="AM243" s="59"/>
      <c r="AN243" s="59"/>
      <c r="AO243" s="59"/>
      <c r="AP243" s="59"/>
      <c r="AQ243" s="59"/>
      <c r="AR243" s="59"/>
      <c r="AS243" s="59"/>
      <c r="AT243" s="59"/>
      <c r="AU243" s="59"/>
      <c r="AV243" s="59"/>
      <c r="AW243" s="59"/>
      <c r="AX243" s="59"/>
      <c r="AY243" s="59"/>
      <c r="AZ243" s="59"/>
      <c r="BA243" s="59"/>
      <c r="BB243" s="59"/>
      <c r="BC243" s="59"/>
      <c r="BD243" s="59"/>
      <c r="BE243" s="59"/>
      <c r="BF243" s="59"/>
    </row>
    <row r="244" spans="1:58">
      <c r="A244" s="616"/>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c r="AW244" s="59"/>
      <c r="AX244" s="59"/>
      <c r="AY244" s="59"/>
      <c r="AZ244" s="59"/>
      <c r="BA244" s="59"/>
      <c r="BB244" s="59"/>
      <c r="BC244" s="59"/>
      <c r="BD244" s="59"/>
      <c r="BE244" s="59"/>
      <c r="BF244" s="59"/>
    </row>
    <row r="245" spans="1:58">
      <c r="A245" s="616"/>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row>
    <row r="246" spans="1:58">
      <c r="A246" s="616"/>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c r="AW246" s="59"/>
      <c r="AX246" s="59"/>
      <c r="AY246" s="59"/>
      <c r="AZ246" s="59"/>
      <c r="BA246" s="59"/>
      <c r="BB246" s="59"/>
      <c r="BC246" s="59"/>
      <c r="BD246" s="59"/>
      <c r="BE246" s="59"/>
      <c r="BF246" s="59"/>
    </row>
    <row r="247" spans="1:58">
      <c r="A247" s="616"/>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9"/>
      <c r="BA247" s="59"/>
      <c r="BB247" s="59"/>
      <c r="BC247" s="59"/>
      <c r="BD247" s="59"/>
      <c r="BE247" s="59"/>
      <c r="BF247" s="59"/>
    </row>
    <row r="248" spans="1:58">
      <c r="A248" s="616"/>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c r="AK248" s="59"/>
      <c r="AL248" s="59"/>
      <c r="AM248" s="59"/>
      <c r="AN248" s="59"/>
      <c r="AO248" s="59"/>
      <c r="AP248" s="59"/>
      <c r="AQ248" s="59"/>
      <c r="AR248" s="59"/>
      <c r="AS248" s="59"/>
      <c r="AT248" s="59"/>
      <c r="AU248" s="59"/>
      <c r="AV248" s="59"/>
      <c r="AW248" s="59"/>
      <c r="AX248" s="59"/>
      <c r="AY248" s="59"/>
      <c r="AZ248" s="59"/>
      <c r="BA248" s="59"/>
      <c r="BB248" s="59"/>
      <c r="BC248" s="59"/>
      <c r="BD248" s="59"/>
      <c r="BE248" s="59"/>
      <c r="BF248" s="59"/>
    </row>
    <row r="249" spans="1:58">
      <c r="A249" s="616"/>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59"/>
      <c r="AY249" s="59"/>
      <c r="AZ249" s="59"/>
      <c r="BA249" s="59"/>
      <c r="BB249" s="59"/>
      <c r="BC249" s="59"/>
      <c r="BD249" s="59"/>
      <c r="BE249" s="59"/>
      <c r="BF249" s="59"/>
    </row>
    <row r="250" spans="1:58">
      <c r="A250" s="616"/>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c r="AS250" s="59"/>
      <c r="AT250" s="59"/>
      <c r="AU250" s="59"/>
      <c r="AV250" s="59"/>
      <c r="AW250" s="59"/>
      <c r="AX250" s="59"/>
      <c r="AY250" s="59"/>
      <c r="AZ250" s="59"/>
      <c r="BA250" s="59"/>
      <c r="BB250" s="59"/>
      <c r="BC250" s="59"/>
      <c r="BD250" s="59"/>
      <c r="BE250" s="59"/>
      <c r="BF250" s="59"/>
    </row>
    <row r="251" spans="1:58">
      <c r="A251" s="616"/>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c r="AK251" s="59"/>
      <c r="AL251" s="59"/>
      <c r="AM251" s="59"/>
      <c r="AN251" s="59"/>
      <c r="AO251" s="59"/>
      <c r="AP251" s="59"/>
      <c r="AQ251" s="59"/>
      <c r="AR251" s="59"/>
      <c r="AS251" s="59"/>
      <c r="AT251" s="59"/>
      <c r="AU251" s="59"/>
      <c r="AV251" s="59"/>
      <c r="AW251" s="59"/>
      <c r="AX251" s="59"/>
      <c r="AY251" s="59"/>
      <c r="AZ251" s="59"/>
      <c r="BA251" s="59"/>
      <c r="BB251" s="59"/>
      <c r="BC251" s="59"/>
      <c r="BD251" s="59"/>
      <c r="BE251" s="59"/>
      <c r="BF251" s="59"/>
    </row>
    <row r="252" spans="1:58">
      <c r="A252" s="616"/>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c r="AE252" s="59"/>
      <c r="AF252" s="59"/>
      <c r="AG252" s="59"/>
      <c r="AH252" s="59"/>
      <c r="AI252" s="59"/>
      <c r="AJ252" s="59"/>
      <c r="AK252" s="59"/>
      <c r="AL252" s="59"/>
      <c r="AM252" s="59"/>
      <c r="AN252" s="59"/>
      <c r="AO252" s="59"/>
      <c r="AP252" s="59"/>
      <c r="AQ252" s="59"/>
      <c r="AR252" s="59"/>
      <c r="AS252" s="59"/>
      <c r="AT252" s="59"/>
      <c r="AU252" s="59"/>
      <c r="AV252" s="59"/>
      <c r="AW252" s="59"/>
      <c r="AX252" s="59"/>
      <c r="AY252" s="59"/>
      <c r="AZ252" s="59"/>
      <c r="BA252" s="59"/>
      <c r="BB252" s="59"/>
      <c r="BC252" s="59"/>
      <c r="BD252" s="59"/>
      <c r="BE252" s="59"/>
      <c r="BF252" s="59"/>
    </row>
    <row r="253" spans="1:58">
      <c r="A253" s="616"/>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59"/>
      <c r="AS253" s="59"/>
      <c r="AT253" s="59"/>
      <c r="AU253" s="59"/>
      <c r="AV253" s="59"/>
      <c r="AW253" s="59"/>
      <c r="AX253" s="59"/>
      <c r="AY253" s="59"/>
      <c r="AZ253" s="59"/>
      <c r="BA253" s="59"/>
      <c r="BB253" s="59"/>
      <c r="BC253" s="59"/>
      <c r="BD253" s="59"/>
      <c r="BE253" s="59"/>
      <c r="BF253" s="59"/>
    </row>
    <row r="254" spans="1:58">
      <c r="A254" s="616"/>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59"/>
      <c r="AJ254" s="59"/>
      <c r="AK254" s="59"/>
      <c r="AL254" s="59"/>
      <c r="AM254" s="59"/>
      <c r="AN254" s="59"/>
      <c r="AO254" s="59"/>
      <c r="AP254" s="59"/>
      <c r="AQ254" s="59"/>
      <c r="AR254" s="59"/>
      <c r="AS254" s="59"/>
      <c r="AT254" s="59"/>
      <c r="AU254" s="59"/>
      <c r="AV254" s="59"/>
      <c r="AW254" s="59"/>
      <c r="AX254" s="59"/>
      <c r="AY254" s="59"/>
      <c r="AZ254" s="59"/>
      <c r="BA254" s="59"/>
      <c r="BB254" s="59"/>
      <c r="BC254" s="59"/>
      <c r="BD254" s="59"/>
      <c r="BE254" s="59"/>
      <c r="BF254" s="59"/>
    </row>
    <row r="255" spans="1:58">
      <c r="A255" s="616"/>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59"/>
      <c r="AJ255" s="59"/>
      <c r="AK255" s="59"/>
      <c r="AL255" s="59"/>
      <c r="AM255" s="59"/>
      <c r="AN255" s="59"/>
      <c r="AO255" s="59"/>
      <c r="AP255" s="59"/>
      <c r="AQ255" s="59"/>
      <c r="AR255" s="59"/>
      <c r="AS255" s="59"/>
      <c r="AT255" s="59"/>
      <c r="AU255" s="59"/>
      <c r="AV255" s="59"/>
      <c r="AW255" s="59"/>
      <c r="AX255" s="59"/>
      <c r="AY255" s="59"/>
      <c r="AZ255" s="59"/>
      <c r="BA255" s="59"/>
      <c r="BB255" s="59"/>
      <c r="BC255" s="59"/>
      <c r="BD255" s="59"/>
      <c r="BE255" s="59"/>
      <c r="BF255" s="59"/>
    </row>
    <row r="256" spans="1:58">
      <c r="A256" s="616"/>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59"/>
      <c r="AH256" s="59"/>
      <c r="AI256" s="59"/>
      <c r="AJ256" s="59"/>
      <c r="AK256" s="59"/>
      <c r="AL256" s="59"/>
      <c r="AM256" s="59"/>
      <c r="AN256" s="59"/>
      <c r="AO256" s="59"/>
      <c r="AP256" s="59"/>
      <c r="AQ256" s="59"/>
      <c r="AR256" s="59"/>
      <c r="AS256" s="59"/>
      <c r="AT256" s="59"/>
      <c r="AU256" s="59"/>
      <c r="AV256" s="59"/>
      <c r="AW256" s="59"/>
      <c r="AX256" s="59"/>
      <c r="AY256" s="59"/>
      <c r="AZ256" s="59"/>
      <c r="BA256" s="59"/>
      <c r="BB256" s="59"/>
      <c r="BC256" s="59"/>
      <c r="BD256" s="59"/>
      <c r="BE256" s="59"/>
      <c r="BF256" s="59"/>
    </row>
    <row r="257" spans="1:58">
      <c r="A257" s="616"/>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c r="AE257" s="59"/>
      <c r="AF257" s="59"/>
      <c r="AG257" s="59"/>
      <c r="AH257" s="59"/>
      <c r="AI257" s="59"/>
      <c r="AJ257" s="59"/>
      <c r="AK257" s="59"/>
      <c r="AL257" s="59"/>
      <c r="AM257" s="59"/>
      <c r="AN257" s="59"/>
      <c r="AO257" s="59"/>
      <c r="AP257" s="59"/>
      <c r="AQ257" s="59"/>
      <c r="AR257" s="59"/>
      <c r="AS257" s="59"/>
      <c r="AT257" s="59"/>
      <c r="AU257" s="59"/>
      <c r="AV257" s="59"/>
      <c r="AW257" s="59"/>
      <c r="AX257" s="59"/>
      <c r="AY257" s="59"/>
      <c r="AZ257" s="59"/>
      <c r="BA257" s="59"/>
      <c r="BB257" s="59"/>
      <c r="BC257" s="59"/>
      <c r="BD257" s="59"/>
      <c r="BE257" s="59"/>
      <c r="BF257" s="59"/>
    </row>
    <row r="258" spans="1:58">
      <c r="A258" s="616"/>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c r="AE258" s="59"/>
      <c r="AF258" s="59"/>
      <c r="AG258" s="59"/>
      <c r="AH258" s="59"/>
      <c r="AI258" s="59"/>
      <c r="AJ258" s="59"/>
      <c r="AK258" s="59"/>
      <c r="AL258" s="59"/>
      <c r="AM258" s="59"/>
      <c r="AN258" s="59"/>
      <c r="AO258" s="59"/>
      <c r="AP258" s="59"/>
      <c r="AQ258" s="59"/>
      <c r="AR258" s="59"/>
      <c r="AS258" s="59"/>
      <c r="AT258" s="59"/>
      <c r="AU258" s="59"/>
      <c r="AV258" s="59"/>
      <c r="AW258" s="59"/>
      <c r="AX258" s="59"/>
      <c r="AY258" s="59"/>
      <c r="AZ258" s="59"/>
      <c r="BA258" s="59"/>
      <c r="BB258" s="59"/>
      <c r="BC258" s="59"/>
      <c r="BD258" s="59"/>
      <c r="BE258" s="59"/>
      <c r="BF258" s="59"/>
    </row>
    <row r="259" spans="1:58">
      <c r="A259" s="616"/>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c r="AE259" s="59"/>
      <c r="AF259" s="59"/>
      <c r="AG259" s="59"/>
      <c r="AH259" s="59"/>
      <c r="AI259" s="59"/>
      <c r="AJ259" s="59"/>
      <c r="AK259" s="59"/>
      <c r="AL259" s="59"/>
      <c r="AM259" s="59"/>
      <c r="AN259" s="59"/>
      <c r="AO259" s="59"/>
      <c r="AP259" s="59"/>
      <c r="AQ259" s="59"/>
      <c r="AR259" s="59"/>
      <c r="AS259" s="59"/>
      <c r="AT259" s="59"/>
      <c r="AU259" s="59"/>
      <c r="AV259" s="59"/>
      <c r="AW259" s="59"/>
      <c r="AX259" s="59"/>
      <c r="AY259" s="59"/>
      <c r="AZ259" s="59"/>
      <c r="BA259" s="59"/>
      <c r="BB259" s="59"/>
      <c r="BC259" s="59"/>
      <c r="BD259" s="59"/>
      <c r="BE259" s="59"/>
      <c r="BF259" s="59"/>
    </row>
    <row r="260" spans="1:58">
      <c r="A260" s="616"/>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c r="AE260" s="59"/>
      <c r="AF260" s="59"/>
      <c r="AG260" s="59"/>
      <c r="AH260" s="59"/>
      <c r="AI260" s="59"/>
      <c r="AJ260" s="59"/>
      <c r="AK260" s="59"/>
      <c r="AL260" s="59"/>
      <c r="AM260" s="59"/>
      <c r="AN260" s="59"/>
      <c r="AO260" s="59"/>
      <c r="AP260" s="59"/>
      <c r="AQ260" s="59"/>
      <c r="AR260" s="59"/>
      <c r="AS260" s="59"/>
      <c r="AT260" s="59"/>
      <c r="AU260" s="59"/>
      <c r="AV260" s="59"/>
      <c r="AW260" s="59"/>
      <c r="AX260" s="59"/>
      <c r="AY260" s="59"/>
      <c r="AZ260" s="59"/>
      <c r="BA260" s="59"/>
      <c r="BB260" s="59"/>
      <c r="BC260" s="59"/>
      <c r="BD260" s="59"/>
      <c r="BE260" s="59"/>
      <c r="BF260" s="59"/>
    </row>
    <row r="261" spans="1:58">
      <c r="A261" s="616"/>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59"/>
      <c r="AJ261" s="59"/>
      <c r="AK261" s="59"/>
      <c r="AL261" s="59"/>
      <c r="AM261" s="59"/>
      <c r="AN261" s="59"/>
      <c r="AO261" s="59"/>
      <c r="AP261" s="59"/>
      <c r="AQ261" s="59"/>
      <c r="AR261" s="59"/>
      <c r="AS261" s="59"/>
      <c r="AT261" s="59"/>
      <c r="AU261" s="59"/>
      <c r="AV261" s="59"/>
      <c r="AW261" s="59"/>
      <c r="AX261" s="59"/>
      <c r="AY261" s="59"/>
      <c r="AZ261" s="59"/>
      <c r="BA261" s="59"/>
      <c r="BB261" s="59"/>
      <c r="BC261" s="59"/>
      <c r="BD261" s="59"/>
      <c r="BE261" s="59"/>
      <c r="BF261" s="59"/>
    </row>
    <row r="262" spans="1:58">
      <c r="A262" s="616"/>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59"/>
      <c r="AH262" s="59"/>
      <c r="AI262" s="59"/>
      <c r="AJ262" s="59"/>
      <c r="AK262" s="59"/>
      <c r="AL262" s="59"/>
      <c r="AM262" s="59"/>
      <c r="AN262" s="59"/>
      <c r="AO262" s="59"/>
      <c r="AP262" s="59"/>
      <c r="AQ262" s="59"/>
      <c r="AR262" s="59"/>
      <c r="AS262" s="59"/>
      <c r="AT262" s="59"/>
      <c r="AU262" s="59"/>
      <c r="AV262" s="59"/>
      <c r="AW262" s="59"/>
      <c r="AX262" s="59"/>
      <c r="AY262" s="59"/>
      <c r="AZ262" s="59"/>
      <c r="BA262" s="59"/>
      <c r="BB262" s="59"/>
      <c r="BC262" s="59"/>
      <c r="BD262" s="59"/>
      <c r="BE262" s="59"/>
      <c r="BF262" s="59"/>
    </row>
    <row r="263" spans="1:58">
      <c r="A263" s="616"/>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9"/>
      <c r="AG263" s="59"/>
      <c r="AH263" s="59"/>
      <c r="AI263" s="59"/>
      <c r="AJ263" s="59"/>
      <c r="AK263" s="59"/>
      <c r="AL263" s="59"/>
      <c r="AM263" s="59"/>
      <c r="AN263" s="59"/>
      <c r="AO263" s="59"/>
      <c r="AP263" s="59"/>
      <c r="AQ263" s="59"/>
      <c r="AR263" s="59"/>
      <c r="AS263" s="59"/>
      <c r="AT263" s="59"/>
      <c r="AU263" s="59"/>
      <c r="AV263" s="59"/>
      <c r="AW263" s="59"/>
      <c r="AX263" s="59"/>
      <c r="AY263" s="59"/>
      <c r="AZ263" s="59"/>
      <c r="BA263" s="59"/>
      <c r="BB263" s="59"/>
      <c r="BC263" s="59"/>
      <c r="BD263" s="59"/>
      <c r="BE263" s="59"/>
      <c r="BF263" s="59"/>
    </row>
    <row r="264" spans="1:58">
      <c r="A264" s="616"/>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9"/>
      <c r="AG264" s="59"/>
      <c r="AH264" s="59"/>
      <c r="AI264" s="59"/>
      <c r="AJ264" s="59"/>
      <c r="AK264" s="59"/>
      <c r="AL264" s="59"/>
      <c r="AM264" s="59"/>
      <c r="AN264" s="59"/>
      <c r="AO264" s="59"/>
      <c r="AP264" s="59"/>
      <c r="AQ264" s="59"/>
      <c r="AR264" s="59"/>
      <c r="AS264" s="59"/>
      <c r="AT264" s="59"/>
      <c r="AU264" s="59"/>
      <c r="AV264" s="59"/>
      <c r="AW264" s="59"/>
      <c r="AX264" s="59"/>
      <c r="AY264" s="59"/>
      <c r="AZ264" s="59"/>
      <c r="BA264" s="59"/>
      <c r="BB264" s="59"/>
      <c r="BC264" s="59"/>
      <c r="BD264" s="59"/>
      <c r="BE264" s="59"/>
      <c r="BF264" s="59"/>
    </row>
    <row r="265" spans="1:58">
      <c r="A265" s="616"/>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59"/>
      <c r="AJ265" s="59"/>
      <c r="AK265" s="59"/>
      <c r="AL265" s="59"/>
      <c r="AM265" s="59"/>
      <c r="AN265" s="59"/>
      <c r="AO265" s="59"/>
      <c r="AP265" s="59"/>
      <c r="AQ265" s="59"/>
      <c r="AR265" s="59"/>
      <c r="AS265" s="59"/>
      <c r="AT265" s="59"/>
      <c r="AU265" s="59"/>
      <c r="AV265" s="59"/>
      <c r="AW265" s="59"/>
      <c r="AX265" s="59"/>
      <c r="AY265" s="59"/>
      <c r="AZ265" s="59"/>
      <c r="BA265" s="59"/>
      <c r="BB265" s="59"/>
      <c r="BC265" s="59"/>
      <c r="BD265" s="59"/>
      <c r="BE265" s="59"/>
      <c r="BF265" s="59"/>
    </row>
    <row r="266" spans="1:58">
      <c r="A266" s="616"/>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59"/>
      <c r="AJ266" s="59"/>
      <c r="AK266" s="59"/>
      <c r="AL266" s="59"/>
      <c r="AM266" s="59"/>
      <c r="AN266" s="59"/>
      <c r="AO266" s="59"/>
      <c r="AP266" s="59"/>
      <c r="AQ266" s="59"/>
      <c r="AR266" s="59"/>
      <c r="AS266" s="59"/>
      <c r="AT266" s="59"/>
      <c r="AU266" s="59"/>
      <c r="AV266" s="59"/>
      <c r="AW266" s="59"/>
      <c r="AX266" s="59"/>
      <c r="AY266" s="59"/>
      <c r="AZ266" s="59"/>
      <c r="BA266" s="59"/>
      <c r="BB266" s="59"/>
      <c r="BC266" s="59"/>
      <c r="BD266" s="59"/>
      <c r="BE266" s="59"/>
      <c r="BF266" s="59"/>
    </row>
    <row r="267" spans="1:58">
      <c r="A267" s="616"/>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59"/>
      <c r="AJ267" s="59"/>
      <c r="AK267" s="59"/>
      <c r="AL267" s="59"/>
      <c r="AM267" s="59"/>
      <c r="AN267" s="59"/>
      <c r="AO267" s="59"/>
      <c r="AP267" s="59"/>
      <c r="AQ267" s="59"/>
      <c r="AR267" s="59"/>
      <c r="AS267" s="59"/>
      <c r="AT267" s="59"/>
      <c r="AU267" s="59"/>
      <c r="AV267" s="59"/>
      <c r="AW267" s="59"/>
      <c r="AX267" s="59"/>
      <c r="AY267" s="59"/>
      <c r="AZ267" s="59"/>
      <c r="BA267" s="59"/>
      <c r="BB267" s="59"/>
      <c r="BC267" s="59"/>
      <c r="BD267" s="59"/>
      <c r="BE267" s="59"/>
      <c r="BF267" s="59"/>
    </row>
    <row r="268" spans="1:58">
      <c r="A268" s="616"/>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59"/>
      <c r="AJ268" s="59"/>
      <c r="AK268" s="59"/>
      <c r="AL268" s="59"/>
      <c r="AM268" s="59"/>
      <c r="AN268" s="59"/>
      <c r="AO268" s="59"/>
      <c r="AP268" s="59"/>
      <c r="AQ268" s="59"/>
      <c r="AR268" s="59"/>
      <c r="AS268" s="59"/>
      <c r="AT268" s="59"/>
      <c r="AU268" s="59"/>
      <c r="AV268" s="59"/>
      <c r="AW268" s="59"/>
      <c r="AX268" s="59"/>
      <c r="AY268" s="59"/>
      <c r="AZ268" s="59"/>
      <c r="BA268" s="59"/>
      <c r="BB268" s="59"/>
      <c r="BC268" s="59"/>
      <c r="BD268" s="59"/>
      <c r="BE268" s="59"/>
      <c r="BF268" s="59"/>
    </row>
    <row r="269" spans="1:58">
      <c r="A269" s="616"/>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59"/>
      <c r="AJ269" s="59"/>
      <c r="AK269" s="59"/>
      <c r="AL269" s="59"/>
      <c r="AM269" s="59"/>
      <c r="AN269" s="59"/>
      <c r="AO269" s="59"/>
      <c r="AP269" s="59"/>
      <c r="AQ269" s="59"/>
      <c r="AR269" s="59"/>
      <c r="AS269" s="59"/>
      <c r="AT269" s="59"/>
      <c r="AU269" s="59"/>
      <c r="AV269" s="59"/>
      <c r="AW269" s="59"/>
      <c r="AX269" s="59"/>
      <c r="AY269" s="59"/>
      <c r="AZ269" s="59"/>
      <c r="BA269" s="59"/>
      <c r="BB269" s="59"/>
      <c r="BC269" s="59"/>
      <c r="BD269" s="59"/>
      <c r="BE269" s="59"/>
      <c r="BF269" s="59"/>
    </row>
    <row r="270" spans="1:58">
      <c r="A270" s="616"/>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c r="AE270" s="59"/>
      <c r="AF270" s="59"/>
      <c r="AG270" s="59"/>
      <c r="AH270" s="59"/>
      <c r="AI270" s="59"/>
      <c r="AJ270" s="59"/>
      <c r="AK270" s="59"/>
      <c r="AL270" s="59"/>
      <c r="AM270" s="59"/>
      <c r="AN270" s="59"/>
      <c r="AO270" s="59"/>
      <c r="AP270" s="59"/>
      <c r="AQ270" s="59"/>
      <c r="AR270" s="59"/>
      <c r="AS270" s="59"/>
      <c r="AT270" s="59"/>
      <c r="AU270" s="59"/>
      <c r="AV270" s="59"/>
      <c r="AW270" s="59"/>
      <c r="AX270" s="59"/>
      <c r="AY270" s="59"/>
      <c r="AZ270" s="59"/>
      <c r="BA270" s="59"/>
      <c r="BB270" s="59"/>
      <c r="BC270" s="59"/>
      <c r="BD270" s="59"/>
      <c r="BE270" s="59"/>
      <c r="BF270" s="59"/>
    </row>
    <row r="271" spans="1:58">
      <c r="A271" s="616"/>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59"/>
      <c r="AJ271" s="59"/>
      <c r="AK271" s="59"/>
      <c r="AL271" s="59"/>
      <c r="AM271" s="59"/>
      <c r="AN271" s="59"/>
      <c r="AO271" s="59"/>
      <c r="AP271" s="59"/>
      <c r="AQ271" s="59"/>
      <c r="AR271" s="59"/>
      <c r="AS271" s="59"/>
      <c r="AT271" s="59"/>
      <c r="AU271" s="59"/>
      <c r="AV271" s="59"/>
      <c r="AW271" s="59"/>
      <c r="AX271" s="59"/>
      <c r="AY271" s="59"/>
      <c r="AZ271" s="59"/>
      <c r="BA271" s="59"/>
      <c r="BB271" s="59"/>
      <c r="BC271" s="59"/>
      <c r="BD271" s="59"/>
      <c r="BE271" s="59"/>
      <c r="BF271" s="59"/>
    </row>
    <row r="272" spans="1:58">
      <c r="A272" s="616"/>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59"/>
      <c r="AE272" s="59"/>
      <c r="AF272" s="59"/>
      <c r="AG272" s="59"/>
      <c r="AH272" s="59"/>
      <c r="AI272" s="59"/>
      <c r="AJ272" s="59"/>
      <c r="AK272" s="59"/>
      <c r="AL272" s="59"/>
      <c r="AM272" s="59"/>
      <c r="AN272" s="59"/>
      <c r="AO272" s="59"/>
      <c r="AP272" s="59"/>
      <c r="AQ272" s="59"/>
      <c r="AR272" s="59"/>
      <c r="AS272" s="59"/>
      <c r="AT272" s="59"/>
      <c r="AU272" s="59"/>
      <c r="AV272" s="59"/>
      <c r="AW272" s="59"/>
      <c r="AX272" s="59"/>
      <c r="AY272" s="59"/>
      <c r="AZ272" s="59"/>
      <c r="BA272" s="59"/>
      <c r="BB272" s="59"/>
      <c r="BC272" s="59"/>
      <c r="BD272" s="59"/>
      <c r="BE272" s="59"/>
      <c r="BF272" s="59"/>
    </row>
    <row r="273" spans="1:58">
      <c r="A273" s="616"/>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59"/>
      <c r="AE273" s="59"/>
      <c r="AF273" s="59"/>
      <c r="AG273" s="59"/>
      <c r="AH273" s="59"/>
      <c r="AI273" s="59"/>
      <c r="AJ273" s="59"/>
      <c r="AK273" s="59"/>
      <c r="AL273" s="59"/>
      <c r="AM273" s="59"/>
      <c r="AN273" s="59"/>
      <c r="AO273" s="59"/>
      <c r="AP273" s="59"/>
      <c r="AQ273" s="59"/>
      <c r="AR273" s="59"/>
      <c r="AS273" s="59"/>
      <c r="AT273" s="59"/>
      <c r="AU273" s="59"/>
      <c r="AV273" s="59"/>
      <c r="AW273" s="59"/>
      <c r="AX273" s="59"/>
      <c r="AY273" s="59"/>
      <c r="AZ273" s="59"/>
      <c r="BA273" s="59"/>
      <c r="BB273" s="59"/>
      <c r="BC273" s="59"/>
      <c r="BD273" s="59"/>
      <c r="BE273" s="59"/>
      <c r="BF273" s="59"/>
    </row>
    <row r="274" spans="1:58">
      <c r="A274" s="616"/>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59"/>
      <c r="AJ274" s="59"/>
      <c r="AK274" s="59"/>
      <c r="AL274" s="59"/>
      <c r="AM274" s="59"/>
      <c r="AN274" s="59"/>
      <c r="AO274" s="59"/>
      <c r="AP274" s="59"/>
      <c r="AQ274" s="59"/>
      <c r="AR274" s="59"/>
      <c r="AS274" s="59"/>
      <c r="AT274" s="59"/>
      <c r="AU274" s="59"/>
      <c r="AV274" s="59"/>
      <c r="AW274" s="59"/>
      <c r="AX274" s="59"/>
      <c r="AY274" s="59"/>
      <c r="AZ274" s="59"/>
      <c r="BA274" s="59"/>
      <c r="BB274" s="59"/>
      <c r="BC274" s="59"/>
      <c r="BD274" s="59"/>
      <c r="BE274" s="59"/>
      <c r="BF274" s="59"/>
    </row>
    <row r="275" spans="1:58">
      <c r="A275" s="616"/>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c r="AH275" s="59"/>
      <c r="AI275" s="59"/>
      <c r="AJ275" s="59"/>
      <c r="AK275" s="59"/>
      <c r="AL275" s="59"/>
      <c r="AM275" s="59"/>
      <c r="AN275" s="59"/>
      <c r="AO275" s="59"/>
      <c r="AP275" s="59"/>
      <c r="AQ275" s="59"/>
      <c r="AR275" s="59"/>
      <c r="AS275" s="59"/>
      <c r="AT275" s="59"/>
      <c r="AU275" s="59"/>
      <c r="AV275" s="59"/>
      <c r="AW275" s="59"/>
      <c r="AX275" s="59"/>
      <c r="AY275" s="59"/>
      <c r="AZ275" s="59"/>
      <c r="BA275" s="59"/>
      <c r="BB275" s="59"/>
      <c r="BC275" s="59"/>
      <c r="BD275" s="59"/>
      <c r="BE275" s="59"/>
      <c r="BF275" s="59"/>
    </row>
    <row r="276" spans="1:58">
      <c r="A276" s="616"/>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c r="AJ276" s="59"/>
      <c r="AK276" s="59"/>
      <c r="AL276" s="59"/>
      <c r="AM276" s="59"/>
      <c r="AN276" s="59"/>
      <c r="AO276" s="59"/>
      <c r="AP276" s="59"/>
      <c r="AQ276" s="59"/>
      <c r="AR276" s="59"/>
      <c r="AS276" s="59"/>
      <c r="AT276" s="59"/>
      <c r="AU276" s="59"/>
      <c r="AV276" s="59"/>
      <c r="AW276" s="59"/>
      <c r="AX276" s="59"/>
      <c r="AY276" s="59"/>
      <c r="AZ276" s="59"/>
      <c r="BA276" s="59"/>
      <c r="BB276" s="59"/>
      <c r="BC276" s="59"/>
      <c r="BD276" s="59"/>
      <c r="BE276" s="59"/>
      <c r="BF276" s="59"/>
    </row>
    <row r="277" spans="1:58">
      <c r="A277" s="616"/>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c r="AK277" s="59"/>
      <c r="AL277" s="59"/>
      <c r="AM277" s="59"/>
      <c r="AN277" s="59"/>
      <c r="AO277" s="59"/>
      <c r="AP277" s="59"/>
      <c r="AQ277" s="59"/>
      <c r="AR277" s="59"/>
      <c r="AS277" s="59"/>
      <c r="AT277" s="59"/>
      <c r="AU277" s="59"/>
      <c r="AV277" s="59"/>
      <c r="AW277" s="59"/>
      <c r="AX277" s="59"/>
      <c r="AY277" s="59"/>
      <c r="AZ277" s="59"/>
      <c r="BA277" s="59"/>
      <c r="BB277" s="59"/>
      <c r="BC277" s="59"/>
      <c r="BD277" s="59"/>
      <c r="BE277" s="59"/>
      <c r="BF277" s="59"/>
    </row>
    <row r="278" spans="1:58">
      <c r="A278" s="616"/>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59"/>
      <c r="AJ278" s="59"/>
      <c r="AK278" s="59"/>
      <c r="AL278" s="59"/>
      <c r="AM278" s="59"/>
      <c r="AN278" s="59"/>
      <c r="AO278" s="59"/>
      <c r="AP278" s="59"/>
      <c r="AQ278" s="59"/>
      <c r="AR278" s="59"/>
      <c r="AS278" s="59"/>
      <c r="AT278" s="59"/>
      <c r="AU278" s="59"/>
      <c r="AV278" s="59"/>
      <c r="AW278" s="59"/>
      <c r="AX278" s="59"/>
      <c r="AY278" s="59"/>
      <c r="AZ278" s="59"/>
      <c r="BA278" s="59"/>
      <c r="BB278" s="59"/>
      <c r="BC278" s="59"/>
      <c r="BD278" s="59"/>
      <c r="BE278" s="59"/>
      <c r="BF278" s="59"/>
    </row>
    <row r="279" spans="1:58">
      <c r="A279" s="616"/>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c r="AK279" s="59"/>
      <c r="AL279" s="59"/>
      <c r="AM279" s="59"/>
      <c r="AN279" s="59"/>
      <c r="AO279" s="59"/>
      <c r="AP279" s="59"/>
      <c r="AQ279" s="59"/>
      <c r="AR279" s="59"/>
      <c r="AS279" s="59"/>
      <c r="AT279" s="59"/>
      <c r="AU279" s="59"/>
      <c r="AV279" s="59"/>
      <c r="AW279" s="59"/>
      <c r="AX279" s="59"/>
      <c r="AY279" s="59"/>
      <c r="AZ279" s="59"/>
      <c r="BA279" s="59"/>
      <c r="BB279" s="59"/>
      <c r="BC279" s="59"/>
      <c r="BD279" s="59"/>
      <c r="BE279" s="59"/>
      <c r="BF279" s="59"/>
    </row>
    <row r="280" spans="1:58">
      <c r="A280" s="616"/>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c r="AS280" s="59"/>
      <c r="AT280" s="59"/>
      <c r="AU280" s="59"/>
      <c r="AV280" s="59"/>
      <c r="AW280" s="59"/>
      <c r="AX280" s="59"/>
      <c r="AY280" s="59"/>
      <c r="AZ280" s="59"/>
      <c r="BA280" s="59"/>
      <c r="BB280" s="59"/>
      <c r="BC280" s="59"/>
      <c r="BD280" s="59"/>
      <c r="BE280" s="59"/>
      <c r="BF280" s="59"/>
    </row>
    <row r="281" spans="1:58">
      <c r="A281" s="616"/>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59"/>
      <c r="AQ281" s="59"/>
      <c r="AR281" s="59"/>
      <c r="AS281" s="59"/>
      <c r="AT281" s="59"/>
      <c r="AU281" s="59"/>
      <c r="AV281" s="59"/>
      <c r="AW281" s="59"/>
      <c r="AX281" s="59"/>
      <c r="AY281" s="59"/>
      <c r="AZ281" s="59"/>
      <c r="BA281" s="59"/>
      <c r="BB281" s="59"/>
      <c r="BC281" s="59"/>
      <c r="BD281" s="59"/>
      <c r="BE281" s="59"/>
      <c r="BF281" s="59"/>
    </row>
    <row r="282" spans="1:58">
      <c r="A282" s="616"/>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c r="AL282" s="59"/>
      <c r="AM282" s="59"/>
      <c r="AN282" s="59"/>
      <c r="AO282" s="59"/>
      <c r="AP282" s="59"/>
      <c r="AQ282" s="59"/>
      <c r="AR282" s="59"/>
      <c r="AS282" s="59"/>
      <c r="AT282" s="59"/>
      <c r="AU282" s="59"/>
      <c r="AV282" s="59"/>
      <c r="AW282" s="59"/>
      <c r="AX282" s="59"/>
      <c r="AY282" s="59"/>
      <c r="AZ282" s="59"/>
      <c r="BA282" s="59"/>
      <c r="BB282" s="59"/>
      <c r="BC282" s="59"/>
      <c r="BD282" s="59"/>
      <c r="BE282" s="59"/>
      <c r="BF282" s="59"/>
    </row>
    <row r="283" spans="1:58">
      <c r="A283" s="616"/>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c r="AW283" s="59"/>
      <c r="AX283" s="59"/>
      <c r="AY283" s="59"/>
      <c r="AZ283" s="59"/>
      <c r="BA283" s="59"/>
      <c r="BB283" s="59"/>
      <c r="BC283" s="59"/>
      <c r="BD283" s="59"/>
      <c r="BE283" s="59"/>
      <c r="BF283" s="59"/>
    </row>
    <row r="284" spans="1:58">
      <c r="A284" s="616"/>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c r="AJ284" s="59"/>
      <c r="AK284" s="59"/>
      <c r="AL284" s="59"/>
      <c r="AM284" s="59"/>
      <c r="AN284" s="59"/>
      <c r="AO284" s="59"/>
      <c r="AP284" s="59"/>
      <c r="AQ284" s="59"/>
      <c r="AR284" s="59"/>
      <c r="AS284" s="59"/>
      <c r="AT284" s="59"/>
      <c r="AU284" s="59"/>
      <c r="AV284" s="59"/>
      <c r="AW284" s="59"/>
      <c r="AX284" s="59"/>
      <c r="AY284" s="59"/>
      <c r="AZ284" s="59"/>
      <c r="BA284" s="59"/>
      <c r="BB284" s="59"/>
      <c r="BC284" s="59"/>
      <c r="BD284" s="59"/>
      <c r="BE284" s="59"/>
      <c r="BF284" s="59"/>
    </row>
    <row r="285" spans="1:58">
      <c r="A285" s="616"/>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c r="AR285" s="59"/>
      <c r="AS285" s="59"/>
      <c r="AT285" s="59"/>
      <c r="AU285" s="59"/>
      <c r="AV285" s="59"/>
      <c r="AW285" s="59"/>
      <c r="AX285" s="59"/>
      <c r="AY285" s="59"/>
      <c r="AZ285" s="59"/>
      <c r="BA285" s="59"/>
      <c r="BB285" s="59"/>
      <c r="BC285" s="59"/>
      <c r="BD285" s="59"/>
      <c r="BE285" s="59"/>
      <c r="BF285" s="59"/>
    </row>
    <row r="286" spans="1:58">
      <c r="A286" s="616"/>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c r="AW286" s="59"/>
      <c r="AX286" s="59"/>
      <c r="AY286" s="59"/>
      <c r="AZ286" s="59"/>
      <c r="BA286" s="59"/>
      <c r="BB286" s="59"/>
      <c r="BC286" s="59"/>
      <c r="BD286" s="59"/>
      <c r="BE286" s="59"/>
      <c r="BF286" s="59"/>
    </row>
    <row r="287" spans="1:58">
      <c r="A287" s="616"/>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c r="AW287" s="59"/>
      <c r="AX287" s="59"/>
      <c r="AY287" s="59"/>
      <c r="AZ287" s="59"/>
      <c r="BA287" s="59"/>
      <c r="BB287" s="59"/>
      <c r="BC287" s="59"/>
      <c r="BD287" s="59"/>
      <c r="BE287" s="59"/>
      <c r="BF287" s="59"/>
    </row>
    <row r="288" spans="1:58">
      <c r="A288" s="616"/>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c r="AK288" s="59"/>
      <c r="AL288" s="59"/>
      <c r="AM288" s="59"/>
      <c r="AN288" s="59"/>
      <c r="AO288" s="59"/>
      <c r="AP288" s="59"/>
      <c r="AQ288" s="59"/>
      <c r="AR288" s="59"/>
      <c r="AS288" s="59"/>
      <c r="AT288" s="59"/>
      <c r="AU288" s="59"/>
      <c r="AV288" s="59"/>
      <c r="AW288" s="59"/>
      <c r="AX288" s="59"/>
      <c r="AY288" s="59"/>
      <c r="AZ288" s="59"/>
      <c r="BA288" s="59"/>
      <c r="BB288" s="59"/>
      <c r="BC288" s="59"/>
      <c r="BD288" s="59"/>
      <c r="BE288" s="59"/>
      <c r="BF288" s="59"/>
    </row>
    <row r="289" spans="1:58">
      <c r="A289" s="616"/>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59"/>
      <c r="AJ289" s="59"/>
      <c r="AK289" s="59"/>
      <c r="AL289" s="59"/>
      <c r="AM289" s="59"/>
      <c r="AN289" s="59"/>
      <c r="AO289" s="59"/>
      <c r="AP289" s="59"/>
      <c r="AQ289" s="59"/>
      <c r="AR289" s="59"/>
      <c r="AS289" s="59"/>
      <c r="AT289" s="59"/>
      <c r="AU289" s="59"/>
      <c r="AV289" s="59"/>
      <c r="AW289" s="59"/>
      <c r="AX289" s="59"/>
      <c r="AY289" s="59"/>
      <c r="AZ289" s="59"/>
      <c r="BA289" s="59"/>
      <c r="BB289" s="59"/>
      <c r="BC289" s="59"/>
      <c r="BD289" s="59"/>
      <c r="BE289" s="59"/>
      <c r="BF289" s="59"/>
    </row>
    <row r="290" spans="1:58">
      <c r="A290" s="616"/>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c r="AR290" s="59"/>
      <c r="AS290" s="59"/>
      <c r="AT290" s="59"/>
      <c r="AU290" s="59"/>
      <c r="AV290" s="59"/>
      <c r="AW290" s="59"/>
      <c r="AX290" s="59"/>
      <c r="AY290" s="59"/>
      <c r="AZ290" s="59"/>
      <c r="BA290" s="59"/>
      <c r="BB290" s="59"/>
      <c r="BC290" s="59"/>
      <c r="BD290" s="59"/>
      <c r="BE290" s="59"/>
      <c r="BF290" s="59"/>
    </row>
    <row r="291" spans="1:58">
      <c r="A291" s="616"/>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c r="AH291" s="59"/>
      <c r="AI291" s="59"/>
      <c r="AJ291" s="59"/>
      <c r="AK291" s="59"/>
      <c r="AL291" s="59"/>
      <c r="AM291" s="59"/>
      <c r="AN291" s="59"/>
      <c r="AO291" s="59"/>
      <c r="AP291" s="59"/>
      <c r="AQ291" s="59"/>
      <c r="AR291" s="59"/>
      <c r="AS291" s="59"/>
      <c r="AT291" s="59"/>
      <c r="AU291" s="59"/>
      <c r="AV291" s="59"/>
      <c r="AW291" s="59"/>
      <c r="AX291" s="59"/>
      <c r="AY291" s="59"/>
      <c r="AZ291" s="59"/>
      <c r="BA291" s="59"/>
      <c r="BB291" s="59"/>
      <c r="BC291" s="59"/>
      <c r="BD291" s="59"/>
      <c r="BE291" s="59"/>
      <c r="BF291" s="59"/>
    </row>
    <row r="292" spans="1:58">
      <c r="A292" s="616"/>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c r="AK292" s="59"/>
      <c r="AL292" s="59"/>
      <c r="AM292" s="59"/>
      <c r="AN292" s="59"/>
      <c r="AO292" s="59"/>
      <c r="AP292" s="59"/>
      <c r="AQ292" s="59"/>
      <c r="AR292" s="59"/>
      <c r="AS292" s="59"/>
      <c r="AT292" s="59"/>
      <c r="AU292" s="59"/>
      <c r="AV292" s="59"/>
      <c r="AW292" s="59"/>
      <c r="AX292" s="59"/>
      <c r="AY292" s="59"/>
      <c r="AZ292" s="59"/>
      <c r="BA292" s="59"/>
      <c r="BB292" s="59"/>
      <c r="BC292" s="59"/>
      <c r="BD292" s="59"/>
      <c r="BE292" s="59"/>
      <c r="BF292" s="59"/>
    </row>
    <row r="293" spans="1:58">
      <c r="A293" s="616"/>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c r="AP293" s="59"/>
      <c r="AQ293" s="59"/>
      <c r="AR293" s="59"/>
      <c r="AS293" s="59"/>
      <c r="AT293" s="59"/>
      <c r="AU293" s="59"/>
      <c r="AV293" s="59"/>
      <c r="AW293" s="59"/>
      <c r="AX293" s="59"/>
      <c r="AY293" s="59"/>
      <c r="AZ293" s="59"/>
      <c r="BA293" s="59"/>
      <c r="BB293" s="59"/>
      <c r="BC293" s="59"/>
      <c r="BD293" s="59"/>
      <c r="BE293" s="59"/>
      <c r="BF293" s="59"/>
    </row>
    <row r="294" spans="1:58">
      <c r="A294" s="616"/>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c r="AW294" s="59"/>
      <c r="AX294" s="59"/>
      <c r="AY294" s="59"/>
      <c r="AZ294" s="59"/>
      <c r="BA294" s="59"/>
      <c r="BB294" s="59"/>
      <c r="BC294" s="59"/>
      <c r="BD294" s="59"/>
      <c r="BE294" s="59"/>
      <c r="BF294" s="59"/>
    </row>
    <row r="295" spans="1:58">
      <c r="A295" s="616"/>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c r="AS295" s="59"/>
      <c r="AT295" s="59"/>
      <c r="AU295" s="59"/>
      <c r="AV295" s="59"/>
      <c r="AW295" s="59"/>
      <c r="AX295" s="59"/>
      <c r="AY295" s="59"/>
      <c r="AZ295" s="59"/>
      <c r="BA295" s="59"/>
      <c r="BB295" s="59"/>
      <c r="BC295" s="59"/>
      <c r="BD295" s="59"/>
      <c r="BE295" s="59"/>
      <c r="BF295" s="59"/>
    </row>
    <row r="296" spans="1:58">
      <c r="A296" s="616"/>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c r="AJ296" s="59"/>
      <c r="AK296" s="59"/>
      <c r="AL296" s="59"/>
      <c r="AM296" s="59"/>
      <c r="AN296" s="59"/>
      <c r="AO296" s="59"/>
      <c r="AP296" s="59"/>
      <c r="AQ296" s="59"/>
      <c r="AR296" s="59"/>
      <c r="AS296" s="59"/>
      <c r="AT296" s="59"/>
      <c r="AU296" s="59"/>
      <c r="AV296" s="59"/>
      <c r="AW296" s="59"/>
      <c r="AX296" s="59"/>
      <c r="AY296" s="59"/>
      <c r="AZ296" s="59"/>
      <c r="BA296" s="59"/>
      <c r="BB296" s="59"/>
      <c r="BC296" s="59"/>
      <c r="BD296" s="59"/>
      <c r="BE296" s="59"/>
      <c r="BF296" s="59"/>
    </row>
    <row r="297" spans="1:58">
      <c r="A297" s="616"/>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59"/>
      <c r="AH297" s="59"/>
      <c r="AI297" s="59"/>
      <c r="AJ297" s="59"/>
      <c r="AK297" s="59"/>
      <c r="AL297" s="59"/>
      <c r="AM297" s="59"/>
      <c r="AN297" s="59"/>
      <c r="AO297" s="59"/>
      <c r="AP297" s="59"/>
      <c r="AQ297" s="59"/>
      <c r="AR297" s="59"/>
      <c r="AS297" s="59"/>
      <c r="AT297" s="59"/>
      <c r="AU297" s="59"/>
      <c r="AV297" s="59"/>
      <c r="AW297" s="59"/>
      <c r="AX297" s="59"/>
      <c r="AY297" s="59"/>
      <c r="AZ297" s="59"/>
      <c r="BA297" s="59"/>
      <c r="BB297" s="59"/>
      <c r="BC297" s="59"/>
      <c r="BD297" s="59"/>
      <c r="BE297" s="59"/>
      <c r="BF297" s="59"/>
    </row>
    <row r="298" spans="1:58">
      <c r="A298" s="616"/>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c r="AH298" s="59"/>
      <c r="AI298" s="59"/>
      <c r="AJ298" s="59"/>
      <c r="AK298" s="59"/>
      <c r="AL298" s="59"/>
      <c r="AM298" s="59"/>
      <c r="AN298" s="59"/>
      <c r="AO298" s="59"/>
      <c r="AP298" s="59"/>
      <c r="AQ298" s="59"/>
      <c r="AR298" s="59"/>
      <c r="AS298" s="59"/>
      <c r="AT298" s="59"/>
      <c r="AU298" s="59"/>
      <c r="AV298" s="59"/>
      <c r="AW298" s="59"/>
      <c r="AX298" s="59"/>
      <c r="AY298" s="59"/>
      <c r="AZ298" s="59"/>
      <c r="BA298" s="59"/>
      <c r="BB298" s="59"/>
      <c r="BC298" s="59"/>
      <c r="BD298" s="59"/>
      <c r="BE298" s="59"/>
      <c r="BF298" s="59"/>
    </row>
    <row r="299" spans="1:58">
      <c r="A299" s="616"/>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59"/>
      <c r="AG299" s="59"/>
      <c r="AH299" s="59"/>
      <c r="AI299" s="59"/>
      <c r="AJ299" s="59"/>
      <c r="AK299" s="59"/>
      <c r="AL299" s="59"/>
      <c r="AM299" s="59"/>
      <c r="AN299" s="59"/>
      <c r="AO299" s="59"/>
      <c r="AP299" s="59"/>
      <c r="AQ299" s="59"/>
      <c r="AR299" s="59"/>
      <c r="AS299" s="59"/>
      <c r="AT299" s="59"/>
      <c r="AU299" s="59"/>
      <c r="AV299" s="59"/>
      <c r="AW299" s="59"/>
      <c r="AX299" s="59"/>
      <c r="AY299" s="59"/>
      <c r="AZ299" s="59"/>
      <c r="BA299" s="59"/>
      <c r="BB299" s="59"/>
      <c r="BC299" s="59"/>
      <c r="BD299" s="59"/>
      <c r="BE299" s="59"/>
      <c r="BF299" s="59"/>
    </row>
    <row r="300" spans="1:58">
      <c r="A300" s="616"/>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59"/>
      <c r="AJ300" s="59"/>
      <c r="AK300" s="59"/>
      <c r="AL300" s="59"/>
      <c r="AM300" s="59"/>
      <c r="AN300" s="59"/>
      <c r="AO300" s="59"/>
      <c r="AP300" s="59"/>
      <c r="AQ300" s="59"/>
      <c r="AR300" s="59"/>
      <c r="AS300" s="59"/>
      <c r="AT300" s="59"/>
      <c r="AU300" s="59"/>
      <c r="AV300" s="59"/>
      <c r="AW300" s="59"/>
      <c r="AX300" s="59"/>
      <c r="AY300" s="59"/>
      <c r="AZ300" s="59"/>
      <c r="BA300" s="59"/>
      <c r="BB300" s="59"/>
      <c r="BC300" s="59"/>
      <c r="BD300" s="59"/>
      <c r="BE300" s="59"/>
      <c r="BF300" s="59"/>
    </row>
    <row r="301" spans="1:58">
      <c r="A301" s="616"/>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59"/>
      <c r="AJ301" s="59"/>
      <c r="AK301" s="59"/>
      <c r="AL301" s="59"/>
      <c r="AM301" s="59"/>
      <c r="AN301" s="59"/>
      <c r="AO301" s="59"/>
      <c r="AP301" s="59"/>
      <c r="AQ301" s="59"/>
      <c r="AR301" s="59"/>
      <c r="AS301" s="59"/>
      <c r="AT301" s="59"/>
      <c r="AU301" s="59"/>
      <c r="AV301" s="59"/>
      <c r="AW301" s="59"/>
      <c r="AX301" s="59"/>
      <c r="AY301" s="59"/>
      <c r="AZ301" s="59"/>
      <c r="BA301" s="59"/>
      <c r="BB301" s="59"/>
      <c r="BC301" s="59"/>
      <c r="BD301" s="59"/>
      <c r="BE301" s="59"/>
      <c r="BF301" s="59"/>
    </row>
    <row r="302" spans="1:58">
      <c r="A302" s="616"/>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59"/>
      <c r="AH302" s="59"/>
      <c r="AI302" s="59"/>
      <c r="AJ302" s="59"/>
      <c r="AK302" s="59"/>
      <c r="AL302" s="59"/>
      <c r="AM302" s="59"/>
      <c r="AN302" s="59"/>
      <c r="AO302" s="59"/>
      <c r="AP302" s="59"/>
      <c r="AQ302" s="59"/>
      <c r="AR302" s="59"/>
      <c r="AS302" s="59"/>
      <c r="AT302" s="59"/>
      <c r="AU302" s="59"/>
      <c r="AV302" s="59"/>
      <c r="AW302" s="59"/>
      <c r="AX302" s="59"/>
      <c r="AY302" s="59"/>
      <c r="AZ302" s="59"/>
      <c r="BA302" s="59"/>
      <c r="BB302" s="59"/>
      <c r="BC302" s="59"/>
      <c r="BD302" s="59"/>
      <c r="BE302" s="59"/>
      <c r="BF302" s="59"/>
    </row>
    <row r="303" spans="1:58">
      <c r="A303" s="616"/>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59"/>
      <c r="AJ303" s="59"/>
      <c r="AK303" s="59"/>
      <c r="AL303" s="59"/>
      <c r="AM303" s="59"/>
      <c r="AN303" s="59"/>
      <c r="AO303" s="59"/>
      <c r="AP303" s="59"/>
      <c r="AQ303" s="59"/>
      <c r="AR303" s="59"/>
      <c r="AS303" s="59"/>
      <c r="AT303" s="59"/>
      <c r="AU303" s="59"/>
      <c r="AV303" s="59"/>
      <c r="AW303" s="59"/>
      <c r="AX303" s="59"/>
      <c r="AY303" s="59"/>
      <c r="AZ303" s="59"/>
      <c r="BA303" s="59"/>
      <c r="BB303" s="59"/>
      <c r="BC303" s="59"/>
      <c r="BD303" s="59"/>
      <c r="BE303" s="59"/>
      <c r="BF303" s="59"/>
    </row>
    <row r="304" spans="1:58">
      <c r="A304" s="616"/>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59"/>
      <c r="AE304" s="59"/>
      <c r="AF304" s="59"/>
      <c r="AG304" s="59"/>
      <c r="AH304" s="59"/>
      <c r="AI304" s="59"/>
      <c r="AJ304" s="59"/>
      <c r="AK304" s="59"/>
      <c r="AL304" s="59"/>
      <c r="AM304" s="59"/>
      <c r="AN304" s="59"/>
      <c r="AO304" s="59"/>
      <c r="AP304" s="59"/>
      <c r="AQ304" s="59"/>
      <c r="AR304" s="59"/>
      <c r="AS304" s="59"/>
      <c r="AT304" s="59"/>
      <c r="AU304" s="59"/>
      <c r="AV304" s="59"/>
      <c r="AW304" s="59"/>
      <c r="AX304" s="59"/>
      <c r="AY304" s="59"/>
      <c r="AZ304" s="59"/>
      <c r="BA304" s="59"/>
      <c r="BB304" s="59"/>
      <c r="BC304" s="59"/>
      <c r="BD304" s="59"/>
      <c r="BE304" s="59"/>
      <c r="BF304" s="59"/>
    </row>
    <row r="305" spans="1:58">
      <c r="A305" s="616"/>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c r="AE305" s="59"/>
      <c r="AF305" s="59"/>
      <c r="AG305" s="59"/>
      <c r="AH305" s="59"/>
      <c r="AI305" s="59"/>
      <c r="AJ305" s="59"/>
      <c r="AK305" s="59"/>
      <c r="AL305" s="59"/>
      <c r="AM305" s="59"/>
      <c r="AN305" s="59"/>
      <c r="AO305" s="59"/>
      <c r="AP305" s="59"/>
      <c r="AQ305" s="59"/>
      <c r="AR305" s="59"/>
      <c r="AS305" s="59"/>
      <c r="AT305" s="59"/>
      <c r="AU305" s="59"/>
      <c r="AV305" s="59"/>
      <c r="AW305" s="59"/>
      <c r="AX305" s="59"/>
      <c r="AY305" s="59"/>
      <c r="AZ305" s="59"/>
      <c r="BA305" s="59"/>
      <c r="BB305" s="59"/>
      <c r="BC305" s="59"/>
      <c r="BD305" s="59"/>
      <c r="BE305" s="59"/>
      <c r="BF305" s="59"/>
    </row>
    <row r="306" spans="1:58">
      <c r="A306" s="616"/>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c r="AH306" s="59"/>
      <c r="AI306" s="59"/>
      <c r="AJ306" s="59"/>
      <c r="AK306" s="59"/>
      <c r="AL306" s="59"/>
      <c r="AM306" s="59"/>
      <c r="AN306" s="59"/>
      <c r="AO306" s="59"/>
      <c r="AP306" s="59"/>
      <c r="AQ306" s="59"/>
      <c r="AR306" s="59"/>
      <c r="AS306" s="59"/>
      <c r="AT306" s="59"/>
      <c r="AU306" s="59"/>
      <c r="AV306" s="59"/>
      <c r="AW306" s="59"/>
      <c r="AX306" s="59"/>
      <c r="AY306" s="59"/>
      <c r="AZ306" s="59"/>
      <c r="BA306" s="59"/>
      <c r="BB306" s="59"/>
      <c r="BC306" s="59"/>
      <c r="BD306" s="59"/>
      <c r="BE306" s="59"/>
      <c r="BF306" s="59"/>
    </row>
    <row r="307" spans="1:58">
      <c r="A307" s="616"/>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59"/>
      <c r="AH307" s="59"/>
      <c r="AI307" s="59"/>
      <c r="AJ307" s="59"/>
      <c r="AK307" s="59"/>
      <c r="AL307" s="59"/>
      <c r="AM307" s="59"/>
      <c r="AN307" s="59"/>
      <c r="AO307" s="59"/>
      <c r="AP307" s="59"/>
      <c r="AQ307" s="59"/>
      <c r="AR307" s="59"/>
      <c r="AS307" s="59"/>
      <c r="AT307" s="59"/>
      <c r="AU307" s="59"/>
      <c r="AV307" s="59"/>
      <c r="AW307" s="59"/>
      <c r="AX307" s="59"/>
      <c r="AY307" s="59"/>
      <c r="AZ307" s="59"/>
      <c r="BA307" s="59"/>
      <c r="BB307" s="59"/>
      <c r="BC307" s="59"/>
      <c r="BD307" s="59"/>
      <c r="BE307" s="59"/>
      <c r="BF307" s="59"/>
    </row>
    <row r="308" spans="1:58">
      <c r="A308" s="616"/>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59"/>
      <c r="AE308" s="59"/>
      <c r="AF308" s="59"/>
      <c r="AG308" s="59"/>
      <c r="AH308" s="59"/>
      <c r="AI308" s="59"/>
      <c r="AJ308" s="59"/>
      <c r="AK308" s="59"/>
      <c r="AL308" s="59"/>
      <c r="AM308" s="59"/>
      <c r="AN308" s="59"/>
      <c r="AO308" s="59"/>
      <c r="AP308" s="59"/>
      <c r="AQ308" s="59"/>
      <c r="AR308" s="59"/>
      <c r="AS308" s="59"/>
      <c r="AT308" s="59"/>
      <c r="AU308" s="59"/>
      <c r="AV308" s="59"/>
      <c r="AW308" s="59"/>
      <c r="AX308" s="59"/>
      <c r="AY308" s="59"/>
      <c r="AZ308" s="59"/>
      <c r="BA308" s="59"/>
      <c r="BB308" s="59"/>
      <c r="BC308" s="59"/>
      <c r="BD308" s="59"/>
      <c r="BE308" s="59"/>
      <c r="BF308" s="59"/>
    </row>
    <row r="309" spans="1:58">
      <c r="A309" s="616"/>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59"/>
      <c r="AJ309" s="59"/>
      <c r="AK309" s="59"/>
      <c r="AL309" s="59"/>
      <c r="AM309" s="59"/>
      <c r="AN309" s="59"/>
      <c r="AO309" s="59"/>
      <c r="AP309" s="59"/>
      <c r="AQ309" s="59"/>
      <c r="AR309" s="59"/>
      <c r="AS309" s="59"/>
      <c r="AT309" s="59"/>
      <c r="AU309" s="59"/>
      <c r="AV309" s="59"/>
      <c r="AW309" s="59"/>
      <c r="AX309" s="59"/>
      <c r="AY309" s="59"/>
      <c r="AZ309" s="59"/>
      <c r="BA309" s="59"/>
      <c r="BB309" s="59"/>
      <c r="BC309" s="59"/>
      <c r="BD309" s="59"/>
      <c r="BE309" s="59"/>
      <c r="BF309" s="59"/>
    </row>
    <row r="310" spans="1:58">
      <c r="A310" s="616"/>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59"/>
      <c r="AE310" s="59"/>
      <c r="AF310" s="59"/>
      <c r="AG310" s="59"/>
      <c r="AH310" s="59"/>
      <c r="AI310" s="59"/>
      <c r="AJ310" s="59"/>
      <c r="AK310" s="59"/>
      <c r="AL310" s="59"/>
      <c r="AM310" s="59"/>
      <c r="AN310" s="59"/>
      <c r="AO310" s="59"/>
      <c r="AP310" s="59"/>
      <c r="AQ310" s="59"/>
      <c r="AR310" s="59"/>
      <c r="AS310" s="59"/>
      <c r="AT310" s="59"/>
      <c r="AU310" s="59"/>
      <c r="AV310" s="59"/>
      <c r="AW310" s="59"/>
      <c r="AX310" s="59"/>
      <c r="AY310" s="59"/>
      <c r="AZ310" s="59"/>
      <c r="BA310" s="59"/>
      <c r="BB310" s="59"/>
      <c r="BC310" s="59"/>
      <c r="BD310" s="59"/>
      <c r="BE310" s="59"/>
      <c r="BF310" s="59"/>
    </row>
    <row r="311" spans="1:58">
      <c r="A311" s="616"/>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59"/>
      <c r="AH311" s="59"/>
      <c r="AI311" s="59"/>
      <c r="AJ311" s="59"/>
      <c r="AK311" s="59"/>
      <c r="AL311" s="59"/>
      <c r="AM311" s="59"/>
      <c r="AN311" s="59"/>
      <c r="AO311" s="59"/>
      <c r="AP311" s="59"/>
      <c r="AQ311" s="59"/>
      <c r="AR311" s="59"/>
      <c r="AS311" s="59"/>
      <c r="AT311" s="59"/>
      <c r="AU311" s="59"/>
      <c r="AV311" s="59"/>
      <c r="AW311" s="59"/>
      <c r="AX311" s="59"/>
      <c r="AY311" s="59"/>
      <c r="AZ311" s="59"/>
      <c r="BA311" s="59"/>
      <c r="BB311" s="59"/>
      <c r="BC311" s="59"/>
      <c r="BD311" s="59"/>
      <c r="BE311" s="59"/>
      <c r="BF311" s="59"/>
    </row>
    <row r="312" spans="1:58">
      <c r="A312" s="616"/>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59"/>
      <c r="AE312" s="59"/>
      <c r="AF312" s="59"/>
      <c r="AG312" s="59"/>
      <c r="AH312" s="59"/>
      <c r="AI312" s="59"/>
      <c r="AJ312" s="59"/>
      <c r="AK312" s="59"/>
      <c r="AL312" s="59"/>
      <c r="AM312" s="59"/>
      <c r="AN312" s="59"/>
      <c r="AO312" s="59"/>
      <c r="AP312" s="59"/>
      <c r="AQ312" s="59"/>
      <c r="AR312" s="59"/>
      <c r="AS312" s="59"/>
      <c r="AT312" s="59"/>
      <c r="AU312" s="59"/>
      <c r="AV312" s="59"/>
      <c r="AW312" s="59"/>
      <c r="AX312" s="59"/>
      <c r="AY312" s="59"/>
      <c r="AZ312" s="59"/>
      <c r="BA312" s="59"/>
      <c r="BB312" s="59"/>
      <c r="BC312" s="59"/>
      <c r="BD312" s="59"/>
      <c r="BE312" s="59"/>
      <c r="BF312" s="59"/>
    </row>
    <row r="313" spans="1:58">
      <c r="A313" s="616"/>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59"/>
      <c r="AE313" s="59"/>
      <c r="AF313" s="59"/>
      <c r="AG313" s="59"/>
      <c r="AH313" s="59"/>
      <c r="AI313" s="59"/>
      <c r="AJ313" s="59"/>
      <c r="AK313" s="59"/>
      <c r="AL313" s="59"/>
      <c r="AM313" s="59"/>
      <c r="AN313" s="59"/>
      <c r="AO313" s="59"/>
      <c r="AP313" s="59"/>
      <c r="AQ313" s="59"/>
      <c r="AR313" s="59"/>
      <c r="AS313" s="59"/>
      <c r="AT313" s="59"/>
      <c r="AU313" s="59"/>
      <c r="AV313" s="59"/>
      <c r="AW313" s="59"/>
      <c r="AX313" s="59"/>
      <c r="AY313" s="59"/>
      <c r="AZ313" s="59"/>
      <c r="BA313" s="59"/>
      <c r="BB313" s="59"/>
      <c r="BC313" s="59"/>
      <c r="BD313" s="59"/>
      <c r="BE313" s="59"/>
      <c r="BF313" s="59"/>
    </row>
    <row r="314" spans="1:58">
      <c r="A314" s="616"/>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c r="AP314" s="59"/>
      <c r="AQ314" s="59"/>
      <c r="AR314" s="59"/>
      <c r="AS314" s="59"/>
      <c r="AT314" s="59"/>
      <c r="AU314" s="59"/>
      <c r="AV314" s="59"/>
      <c r="AW314" s="59"/>
      <c r="AX314" s="59"/>
      <c r="AY314" s="59"/>
      <c r="AZ314" s="59"/>
      <c r="BA314" s="59"/>
      <c r="BB314" s="59"/>
      <c r="BC314" s="59"/>
      <c r="BD314" s="59"/>
      <c r="BE314" s="59"/>
      <c r="BF314" s="59"/>
    </row>
    <row r="315" spans="1:58">
      <c r="A315" s="616"/>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c r="AJ315" s="59"/>
      <c r="AK315" s="59"/>
      <c r="AL315" s="59"/>
      <c r="AM315" s="59"/>
      <c r="AN315" s="59"/>
      <c r="AO315" s="59"/>
      <c r="AP315" s="59"/>
      <c r="AQ315" s="59"/>
      <c r="AR315" s="59"/>
      <c r="AS315" s="59"/>
      <c r="AT315" s="59"/>
      <c r="AU315" s="59"/>
      <c r="AV315" s="59"/>
      <c r="AW315" s="59"/>
      <c r="AX315" s="59"/>
      <c r="AY315" s="59"/>
      <c r="AZ315" s="59"/>
      <c r="BA315" s="59"/>
      <c r="BB315" s="59"/>
      <c r="BC315" s="59"/>
      <c r="BD315" s="59"/>
      <c r="BE315" s="59"/>
      <c r="BF315" s="59"/>
    </row>
    <row r="316" spans="1:58">
      <c r="A316" s="616"/>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59"/>
      <c r="AJ316" s="59"/>
      <c r="AK316" s="59"/>
      <c r="AL316" s="59"/>
      <c r="AM316" s="59"/>
      <c r="AN316" s="59"/>
      <c r="AO316" s="59"/>
      <c r="AP316" s="59"/>
      <c r="AQ316" s="59"/>
      <c r="AR316" s="59"/>
      <c r="AS316" s="59"/>
      <c r="AT316" s="59"/>
      <c r="AU316" s="59"/>
      <c r="AV316" s="59"/>
      <c r="AW316" s="59"/>
      <c r="AX316" s="59"/>
      <c r="AY316" s="59"/>
      <c r="AZ316" s="59"/>
      <c r="BA316" s="59"/>
      <c r="BB316" s="59"/>
      <c r="BC316" s="59"/>
      <c r="BD316" s="59"/>
      <c r="BE316" s="59"/>
      <c r="BF316" s="59"/>
    </row>
    <row r="317" spans="1:58">
      <c r="A317" s="616"/>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59"/>
      <c r="AM317" s="59"/>
      <c r="AN317" s="59"/>
      <c r="AO317" s="59"/>
      <c r="AP317" s="59"/>
      <c r="AQ317" s="59"/>
      <c r="AR317" s="59"/>
      <c r="AS317" s="59"/>
      <c r="AT317" s="59"/>
      <c r="AU317" s="59"/>
      <c r="AV317" s="59"/>
      <c r="AW317" s="59"/>
      <c r="AX317" s="59"/>
      <c r="AY317" s="59"/>
      <c r="AZ317" s="59"/>
      <c r="BA317" s="59"/>
      <c r="BB317" s="59"/>
      <c r="BC317" s="59"/>
      <c r="BD317" s="59"/>
      <c r="BE317" s="59"/>
      <c r="BF317" s="59"/>
    </row>
    <row r="318" spans="1:58">
      <c r="A318" s="616"/>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c r="AK318" s="59"/>
      <c r="AL318" s="59"/>
      <c r="AM318" s="59"/>
      <c r="AN318" s="59"/>
      <c r="AO318" s="59"/>
      <c r="AP318" s="59"/>
      <c r="AQ318" s="59"/>
      <c r="AR318" s="59"/>
      <c r="AS318" s="59"/>
      <c r="AT318" s="59"/>
      <c r="AU318" s="59"/>
      <c r="AV318" s="59"/>
      <c r="AW318" s="59"/>
      <c r="AX318" s="59"/>
      <c r="AY318" s="59"/>
      <c r="AZ318" s="59"/>
      <c r="BA318" s="59"/>
      <c r="BB318" s="59"/>
      <c r="BC318" s="59"/>
      <c r="BD318" s="59"/>
      <c r="BE318" s="59"/>
      <c r="BF318" s="59"/>
    </row>
    <row r="319" spans="1:58">
      <c r="A319" s="616"/>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59"/>
      <c r="AJ319" s="59"/>
      <c r="AK319" s="59"/>
      <c r="AL319" s="59"/>
      <c r="AM319" s="59"/>
      <c r="AN319" s="59"/>
      <c r="AO319" s="59"/>
      <c r="AP319" s="59"/>
      <c r="AQ319" s="59"/>
      <c r="AR319" s="59"/>
      <c r="AS319" s="59"/>
      <c r="AT319" s="59"/>
      <c r="AU319" s="59"/>
      <c r="AV319" s="59"/>
      <c r="AW319" s="59"/>
      <c r="AX319" s="59"/>
      <c r="AY319" s="59"/>
      <c r="AZ319" s="59"/>
      <c r="BA319" s="59"/>
      <c r="BB319" s="59"/>
      <c r="BC319" s="59"/>
      <c r="BD319" s="59"/>
      <c r="BE319" s="59"/>
      <c r="BF319" s="59"/>
    </row>
    <row r="320" spans="1:58">
      <c r="A320" s="616"/>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c r="AB320" s="59"/>
      <c r="AC320" s="59"/>
      <c r="AD320" s="59"/>
      <c r="AE320" s="59"/>
      <c r="AF320" s="59"/>
      <c r="AG320" s="59"/>
      <c r="AH320" s="59"/>
      <c r="AI320" s="59"/>
      <c r="AJ320" s="59"/>
      <c r="AK320" s="59"/>
      <c r="AL320" s="59"/>
      <c r="AM320" s="59"/>
      <c r="AN320" s="59"/>
      <c r="AO320" s="59"/>
      <c r="AP320" s="59"/>
      <c r="AQ320" s="59"/>
      <c r="AR320" s="59"/>
      <c r="AS320" s="59"/>
      <c r="AT320" s="59"/>
      <c r="AU320" s="59"/>
      <c r="AV320" s="59"/>
      <c r="AW320" s="59"/>
      <c r="AX320" s="59"/>
      <c r="AY320" s="59"/>
      <c r="AZ320" s="59"/>
      <c r="BA320" s="59"/>
      <c r="BB320" s="59"/>
      <c r="BC320" s="59"/>
      <c r="BD320" s="59"/>
      <c r="BE320" s="59"/>
      <c r="BF320" s="59"/>
    </row>
    <row r="321" spans="1:58">
      <c r="A321" s="616"/>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59"/>
      <c r="AH321" s="59"/>
      <c r="AI321" s="59"/>
      <c r="AJ321" s="59"/>
      <c r="AK321" s="59"/>
      <c r="AL321" s="59"/>
      <c r="AM321" s="59"/>
      <c r="AN321" s="59"/>
      <c r="AO321" s="59"/>
      <c r="AP321" s="59"/>
      <c r="AQ321" s="59"/>
      <c r="AR321" s="59"/>
      <c r="AS321" s="59"/>
      <c r="AT321" s="59"/>
      <c r="AU321" s="59"/>
      <c r="AV321" s="59"/>
      <c r="AW321" s="59"/>
      <c r="AX321" s="59"/>
      <c r="AY321" s="59"/>
      <c r="AZ321" s="59"/>
      <c r="BA321" s="59"/>
      <c r="BB321" s="59"/>
      <c r="BC321" s="59"/>
      <c r="BD321" s="59"/>
      <c r="BE321" s="59"/>
      <c r="BF321" s="59"/>
    </row>
    <row r="322" spans="1:58">
      <c r="A322" s="616"/>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c r="AK322" s="59"/>
      <c r="AL322" s="59"/>
      <c r="AM322" s="59"/>
      <c r="AN322" s="59"/>
      <c r="AO322" s="59"/>
      <c r="AP322" s="59"/>
      <c r="AQ322" s="59"/>
      <c r="AR322" s="59"/>
      <c r="AS322" s="59"/>
      <c r="AT322" s="59"/>
      <c r="AU322" s="59"/>
      <c r="AV322" s="59"/>
      <c r="AW322" s="59"/>
      <c r="AX322" s="59"/>
      <c r="AY322" s="59"/>
      <c r="AZ322" s="59"/>
      <c r="BA322" s="59"/>
      <c r="BB322" s="59"/>
      <c r="BC322" s="59"/>
      <c r="BD322" s="59"/>
      <c r="BE322" s="59"/>
      <c r="BF322" s="59"/>
    </row>
    <row r="323" spans="1:58">
      <c r="A323" s="616"/>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c r="AJ323" s="59"/>
      <c r="AK323" s="59"/>
      <c r="AL323" s="59"/>
      <c r="AM323" s="59"/>
      <c r="AN323" s="59"/>
      <c r="AO323" s="59"/>
      <c r="AP323" s="59"/>
      <c r="AQ323" s="59"/>
      <c r="AR323" s="59"/>
      <c r="AS323" s="59"/>
      <c r="AT323" s="59"/>
      <c r="AU323" s="59"/>
      <c r="AV323" s="59"/>
      <c r="AW323" s="59"/>
      <c r="AX323" s="59"/>
      <c r="AY323" s="59"/>
      <c r="AZ323" s="59"/>
      <c r="BA323" s="59"/>
      <c r="BB323" s="59"/>
      <c r="BC323" s="59"/>
      <c r="BD323" s="59"/>
      <c r="BE323" s="59"/>
      <c r="BF323" s="59"/>
    </row>
    <row r="324" spans="1:58">
      <c r="A324" s="616"/>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59"/>
      <c r="AJ324" s="59"/>
      <c r="AK324" s="59"/>
      <c r="AL324" s="59"/>
      <c r="AM324" s="59"/>
      <c r="AN324" s="59"/>
      <c r="AO324" s="59"/>
      <c r="AP324" s="59"/>
      <c r="AQ324" s="59"/>
      <c r="AR324" s="59"/>
      <c r="AS324" s="59"/>
      <c r="AT324" s="59"/>
      <c r="AU324" s="59"/>
      <c r="AV324" s="59"/>
      <c r="AW324" s="59"/>
      <c r="AX324" s="59"/>
      <c r="AY324" s="59"/>
      <c r="AZ324" s="59"/>
      <c r="BA324" s="59"/>
      <c r="BB324" s="59"/>
      <c r="BC324" s="59"/>
      <c r="BD324" s="59"/>
      <c r="BE324" s="59"/>
      <c r="BF324" s="59"/>
    </row>
    <row r="325" spans="1:58">
      <c r="A325" s="616"/>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59"/>
      <c r="AJ325" s="59"/>
      <c r="AK325" s="59"/>
      <c r="AL325" s="59"/>
      <c r="AM325" s="59"/>
      <c r="AN325" s="59"/>
      <c r="AO325" s="59"/>
      <c r="AP325" s="59"/>
      <c r="AQ325" s="59"/>
      <c r="AR325" s="59"/>
      <c r="AS325" s="59"/>
      <c r="AT325" s="59"/>
      <c r="AU325" s="59"/>
      <c r="AV325" s="59"/>
      <c r="AW325" s="59"/>
      <c r="AX325" s="59"/>
      <c r="AY325" s="59"/>
      <c r="AZ325" s="59"/>
      <c r="BA325" s="59"/>
      <c r="BB325" s="59"/>
      <c r="BC325" s="59"/>
      <c r="BD325" s="59"/>
      <c r="BE325" s="59"/>
      <c r="BF325" s="59"/>
    </row>
    <row r="326" spans="1:58">
      <c r="A326" s="616"/>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59"/>
      <c r="AJ326" s="59"/>
      <c r="AK326" s="59"/>
      <c r="AL326" s="59"/>
      <c r="AM326" s="59"/>
      <c r="AN326" s="59"/>
      <c r="AO326" s="59"/>
      <c r="AP326" s="59"/>
      <c r="AQ326" s="59"/>
      <c r="AR326" s="59"/>
      <c r="AS326" s="59"/>
      <c r="AT326" s="59"/>
      <c r="AU326" s="59"/>
      <c r="AV326" s="59"/>
      <c r="AW326" s="59"/>
      <c r="AX326" s="59"/>
      <c r="AY326" s="59"/>
      <c r="AZ326" s="59"/>
      <c r="BA326" s="59"/>
      <c r="BB326" s="59"/>
      <c r="BC326" s="59"/>
      <c r="BD326" s="59"/>
      <c r="BE326" s="59"/>
      <c r="BF326" s="59"/>
    </row>
    <row r="327" spans="1:58">
      <c r="A327" s="616"/>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59"/>
      <c r="AM327" s="59"/>
      <c r="AN327" s="59"/>
      <c r="AO327" s="59"/>
      <c r="AP327" s="59"/>
      <c r="AQ327" s="59"/>
      <c r="AR327" s="59"/>
      <c r="AS327" s="59"/>
      <c r="AT327" s="59"/>
      <c r="AU327" s="59"/>
      <c r="AV327" s="59"/>
      <c r="AW327" s="59"/>
      <c r="AX327" s="59"/>
      <c r="AY327" s="59"/>
      <c r="AZ327" s="59"/>
      <c r="BA327" s="59"/>
      <c r="BB327" s="59"/>
      <c r="BC327" s="59"/>
      <c r="BD327" s="59"/>
      <c r="BE327" s="59"/>
      <c r="BF327" s="59"/>
    </row>
    <row r="328" spans="1:58">
      <c r="A328" s="616"/>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c r="AB328" s="59"/>
      <c r="AC328" s="59"/>
      <c r="AD328" s="59"/>
      <c r="AE328" s="59"/>
      <c r="AF328" s="59"/>
      <c r="AG328" s="59"/>
      <c r="AH328" s="59"/>
      <c r="AI328" s="59"/>
      <c r="AJ328" s="59"/>
      <c r="AK328" s="59"/>
      <c r="AL328" s="59"/>
      <c r="AM328" s="59"/>
      <c r="AN328" s="59"/>
      <c r="AO328" s="59"/>
      <c r="AP328" s="59"/>
      <c r="AQ328" s="59"/>
      <c r="AR328" s="59"/>
      <c r="AS328" s="59"/>
      <c r="AT328" s="59"/>
      <c r="AU328" s="59"/>
      <c r="AV328" s="59"/>
      <c r="AW328" s="59"/>
      <c r="AX328" s="59"/>
      <c r="AY328" s="59"/>
      <c r="AZ328" s="59"/>
      <c r="BA328" s="59"/>
      <c r="BB328" s="59"/>
      <c r="BC328" s="59"/>
      <c r="BD328" s="59"/>
      <c r="BE328" s="59"/>
      <c r="BF328" s="59"/>
    </row>
    <row r="329" spans="1:58">
      <c r="A329" s="616"/>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c r="AD329" s="59"/>
      <c r="AE329" s="59"/>
      <c r="AF329" s="59"/>
      <c r="AG329" s="59"/>
      <c r="AH329" s="59"/>
      <c r="AI329" s="59"/>
      <c r="AJ329" s="59"/>
      <c r="AK329" s="59"/>
      <c r="AL329" s="59"/>
      <c r="AM329" s="59"/>
      <c r="AN329" s="59"/>
      <c r="AO329" s="59"/>
      <c r="AP329" s="59"/>
      <c r="AQ329" s="59"/>
      <c r="AR329" s="59"/>
      <c r="AS329" s="59"/>
      <c r="AT329" s="59"/>
      <c r="AU329" s="59"/>
      <c r="AV329" s="59"/>
      <c r="AW329" s="59"/>
      <c r="AX329" s="59"/>
      <c r="AY329" s="59"/>
      <c r="AZ329" s="59"/>
      <c r="BA329" s="59"/>
      <c r="BB329" s="59"/>
      <c r="BC329" s="59"/>
      <c r="BD329" s="59"/>
      <c r="BE329" s="59"/>
      <c r="BF329" s="59"/>
    </row>
    <row r="330" spans="1:58">
      <c r="A330" s="616"/>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c r="AB330" s="59"/>
      <c r="AC330" s="59"/>
      <c r="AD330" s="59"/>
      <c r="AE330" s="59"/>
      <c r="AF330" s="59"/>
      <c r="AG330" s="59"/>
      <c r="AH330" s="59"/>
      <c r="AI330" s="59"/>
      <c r="AJ330" s="59"/>
      <c r="AK330" s="59"/>
      <c r="AL330" s="59"/>
      <c r="AM330" s="59"/>
      <c r="AN330" s="59"/>
      <c r="AO330" s="59"/>
      <c r="AP330" s="59"/>
      <c r="AQ330" s="59"/>
      <c r="AR330" s="59"/>
      <c r="AS330" s="59"/>
      <c r="AT330" s="59"/>
      <c r="AU330" s="59"/>
      <c r="AV330" s="59"/>
      <c r="AW330" s="59"/>
      <c r="AX330" s="59"/>
      <c r="AY330" s="59"/>
      <c r="AZ330" s="59"/>
      <c r="BA330" s="59"/>
      <c r="BB330" s="59"/>
      <c r="BC330" s="59"/>
      <c r="BD330" s="59"/>
      <c r="BE330" s="59"/>
      <c r="BF330" s="59"/>
    </row>
    <row r="331" spans="1:58">
      <c r="A331" s="616"/>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59"/>
      <c r="AH331" s="59"/>
      <c r="AI331" s="59"/>
      <c r="AJ331" s="59"/>
      <c r="AK331" s="59"/>
      <c r="AL331" s="59"/>
      <c r="AM331" s="59"/>
      <c r="AN331" s="59"/>
      <c r="AO331" s="59"/>
      <c r="AP331" s="59"/>
      <c r="AQ331" s="59"/>
      <c r="AR331" s="59"/>
      <c r="AS331" s="59"/>
      <c r="AT331" s="59"/>
      <c r="AU331" s="59"/>
      <c r="AV331" s="59"/>
      <c r="AW331" s="59"/>
      <c r="AX331" s="59"/>
      <c r="AY331" s="59"/>
      <c r="AZ331" s="59"/>
      <c r="BA331" s="59"/>
      <c r="BB331" s="59"/>
      <c r="BC331" s="59"/>
      <c r="BD331" s="59"/>
      <c r="BE331" s="59"/>
      <c r="BF331" s="59"/>
    </row>
    <row r="332" spans="1:58">
      <c r="A332" s="616"/>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59"/>
      <c r="AE332" s="59"/>
      <c r="AF332" s="59"/>
      <c r="AG332" s="59"/>
      <c r="AH332" s="59"/>
      <c r="AI332" s="59"/>
      <c r="AJ332" s="59"/>
      <c r="AK332" s="59"/>
      <c r="AL332" s="59"/>
      <c r="AM332" s="59"/>
      <c r="AN332" s="59"/>
      <c r="AO332" s="59"/>
      <c r="AP332" s="59"/>
      <c r="AQ332" s="59"/>
      <c r="AR332" s="59"/>
      <c r="AS332" s="59"/>
      <c r="AT332" s="59"/>
      <c r="AU332" s="59"/>
      <c r="AV332" s="59"/>
      <c r="AW332" s="59"/>
      <c r="AX332" s="59"/>
      <c r="AY332" s="59"/>
      <c r="AZ332" s="59"/>
      <c r="BA332" s="59"/>
      <c r="BB332" s="59"/>
      <c r="BC332" s="59"/>
      <c r="BD332" s="59"/>
      <c r="BE332" s="59"/>
      <c r="BF332" s="59"/>
    </row>
    <row r="333" spans="1:58">
      <c r="A333" s="616"/>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59"/>
      <c r="AE333" s="59"/>
      <c r="AF333" s="59"/>
      <c r="AG333" s="59"/>
      <c r="AH333" s="59"/>
      <c r="AI333" s="59"/>
      <c r="AJ333" s="59"/>
      <c r="AK333" s="59"/>
      <c r="AL333" s="59"/>
      <c r="AM333" s="59"/>
      <c r="AN333" s="59"/>
      <c r="AO333" s="59"/>
      <c r="AP333" s="59"/>
      <c r="AQ333" s="59"/>
      <c r="AR333" s="59"/>
      <c r="AS333" s="59"/>
      <c r="AT333" s="59"/>
      <c r="AU333" s="59"/>
      <c r="AV333" s="59"/>
      <c r="AW333" s="59"/>
      <c r="AX333" s="59"/>
      <c r="AY333" s="59"/>
      <c r="AZ333" s="59"/>
      <c r="BA333" s="59"/>
      <c r="BB333" s="59"/>
      <c r="BC333" s="59"/>
      <c r="BD333" s="59"/>
      <c r="BE333" s="59"/>
      <c r="BF333" s="59"/>
    </row>
    <row r="334" spans="1:58">
      <c r="A334" s="616"/>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c r="AB334" s="59"/>
      <c r="AC334" s="59"/>
      <c r="AD334" s="59"/>
      <c r="AE334" s="59"/>
      <c r="AF334" s="59"/>
      <c r="AG334" s="59"/>
      <c r="AH334" s="59"/>
      <c r="AI334" s="59"/>
      <c r="AJ334" s="59"/>
      <c r="AK334" s="59"/>
      <c r="AL334" s="59"/>
      <c r="AM334" s="59"/>
      <c r="AN334" s="59"/>
      <c r="AO334" s="59"/>
      <c r="AP334" s="59"/>
      <c r="AQ334" s="59"/>
      <c r="AR334" s="59"/>
      <c r="AS334" s="59"/>
      <c r="AT334" s="59"/>
      <c r="AU334" s="59"/>
      <c r="AV334" s="59"/>
      <c r="AW334" s="59"/>
      <c r="AX334" s="59"/>
      <c r="AY334" s="59"/>
      <c r="AZ334" s="59"/>
      <c r="BA334" s="59"/>
      <c r="BB334" s="59"/>
      <c r="BC334" s="59"/>
      <c r="BD334" s="59"/>
      <c r="BE334" s="59"/>
      <c r="BF334" s="59"/>
    </row>
    <row r="335" spans="1:58">
      <c r="A335" s="616"/>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c r="AB335" s="59"/>
      <c r="AC335" s="59"/>
      <c r="AD335" s="59"/>
      <c r="AE335" s="59"/>
      <c r="AF335" s="59"/>
      <c r="AG335" s="59"/>
      <c r="AH335" s="59"/>
      <c r="AI335" s="59"/>
      <c r="AJ335" s="59"/>
      <c r="AK335" s="59"/>
      <c r="AL335" s="59"/>
      <c r="AM335" s="59"/>
      <c r="AN335" s="59"/>
      <c r="AO335" s="59"/>
      <c r="AP335" s="59"/>
      <c r="AQ335" s="59"/>
      <c r="AR335" s="59"/>
      <c r="AS335" s="59"/>
      <c r="AT335" s="59"/>
      <c r="AU335" s="59"/>
      <c r="AV335" s="59"/>
      <c r="AW335" s="59"/>
      <c r="AX335" s="59"/>
      <c r="AY335" s="59"/>
      <c r="AZ335" s="59"/>
      <c r="BA335" s="59"/>
      <c r="BB335" s="59"/>
      <c r="BC335" s="59"/>
      <c r="BD335" s="59"/>
      <c r="BE335" s="59"/>
      <c r="BF335" s="59"/>
    </row>
    <row r="336" spans="1:58">
      <c r="A336" s="616"/>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c r="AD336" s="59"/>
      <c r="AE336" s="59"/>
      <c r="AF336" s="59"/>
      <c r="AG336" s="59"/>
      <c r="AH336" s="59"/>
      <c r="AI336" s="59"/>
      <c r="AJ336" s="59"/>
      <c r="AK336" s="59"/>
      <c r="AL336" s="59"/>
      <c r="AM336" s="59"/>
      <c r="AN336" s="59"/>
      <c r="AO336" s="59"/>
      <c r="AP336" s="59"/>
      <c r="AQ336" s="59"/>
      <c r="AR336" s="59"/>
      <c r="AS336" s="59"/>
      <c r="AT336" s="59"/>
      <c r="AU336" s="59"/>
      <c r="AV336" s="59"/>
      <c r="AW336" s="59"/>
      <c r="AX336" s="59"/>
      <c r="AY336" s="59"/>
      <c r="AZ336" s="59"/>
      <c r="BA336" s="59"/>
      <c r="BB336" s="59"/>
      <c r="BC336" s="59"/>
      <c r="BD336" s="59"/>
      <c r="BE336" s="59"/>
      <c r="BF336" s="59"/>
    </row>
    <row r="337" spans="1:58">
      <c r="A337" s="616"/>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c r="AB337" s="59"/>
      <c r="AC337" s="59"/>
      <c r="AD337" s="59"/>
      <c r="AE337" s="59"/>
      <c r="AF337" s="59"/>
      <c r="AG337" s="59"/>
      <c r="AH337" s="59"/>
      <c r="AI337" s="59"/>
      <c r="AJ337" s="59"/>
      <c r="AK337" s="59"/>
      <c r="AL337" s="59"/>
      <c r="AM337" s="59"/>
      <c r="AN337" s="59"/>
      <c r="AO337" s="59"/>
      <c r="AP337" s="59"/>
      <c r="AQ337" s="59"/>
      <c r="AR337" s="59"/>
      <c r="AS337" s="59"/>
      <c r="AT337" s="59"/>
      <c r="AU337" s="59"/>
      <c r="AV337" s="59"/>
      <c r="AW337" s="59"/>
      <c r="AX337" s="59"/>
      <c r="AY337" s="59"/>
      <c r="AZ337" s="59"/>
      <c r="BA337" s="59"/>
      <c r="BB337" s="59"/>
      <c r="BC337" s="59"/>
      <c r="BD337" s="59"/>
      <c r="BE337" s="59"/>
      <c r="BF337" s="59"/>
    </row>
    <row r="338" spans="1:58">
      <c r="A338" s="616"/>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c r="AB338" s="59"/>
      <c r="AC338" s="59"/>
      <c r="AD338" s="59"/>
      <c r="AE338" s="59"/>
      <c r="AF338" s="59"/>
      <c r="AG338" s="59"/>
      <c r="AH338" s="59"/>
      <c r="AI338" s="59"/>
      <c r="AJ338" s="59"/>
      <c r="AK338" s="59"/>
      <c r="AL338" s="59"/>
      <c r="AM338" s="59"/>
      <c r="AN338" s="59"/>
      <c r="AO338" s="59"/>
      <c r="AP338" s="59"/>
      <c r="AQ338" s="59"/>
      <c r="AR338" s="59"/>
      <c r="AS338" s="59"/>
      <c r="AT338" s="59"/>
      <c r="AU338" s="59"/>
      <c r="AV338" s="59"/>
      <c r="AW338" s="59"/>
      <c r="AX338" s="59"/>
      <c r="AY338" s="59"/>
      <c r="AZ338" s="59"/>
      <c r="BA338" s="59"/>
      <c r="BB338" s="59"/>
      <c r="BC338" s="59"/>
      <c r="BD338" s="59"/>
      <c r="BE338" s="59"/>
      <c r="BF338" s="59"/>
    </row>
    <row r="339" spans="1:58">
      <c r="A339" s="616"/>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59"/>
      <c r="AE339" s="59"/>
      <c r="AF339" s="59"/>
      <c r="AG339" s="59"/>
      <c r="AH339" s="59"/>
      <c r="AI339" s="59"/>
      <c r="AJ339" s="59"/>
      <c r="AK339" s="59"/>
      <c r="AL339" s="59"/>
      <c r="AM339" s="59"/>
      <c r="AN339" s="59"/>
      <c r="AO339" s="59"/>
      <c r="AP339" s="59"/>
      <c r="AQ339" s="59"/>
      <c r="AR339" s="59"/>
      <c r="AS339" s="59"/>
      <c r="AT339" s="59"/>
      <c r="AU339" s="59"/>
      <c r="AV339" s="59"/>
      <c r="AW339" s="59"/>
      <c r="AX339" s="59"/>
      <c r="AY339" s="59"/>
      <c r="AZ339" s="59"/>
      <c r="BA339" s="59"/>
      <c r="BB339" s="59"/>
      <c r="BC339" s="59"/>
      <c r="BD339" s="59"/>
      <c r="BE339" s="59"/>
      <c r="BF339" s="59"/>
    </row>
    <row r="340" spans="1:58">
      <c r="A340" s="616"/>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59"/>
      <c r="AH340" s="59"/>
      <c r="AI340" s="59"/>
      <c r="AJ340" s="59"/>
      <c r="AK340" s="59"/>
      <c r="AL340" s="59"/>
      <c r="AM340" s="59"/>
      <c r="AN340" s="59"/>
      <c r="AO340" s="59"/>
      <c r="AP340" s="59"/>
      <c r="AQ340" s="59"/>
      <c r="AR340" s="59"/>
      <c r="AS340" s="59"/>
      <c r="AT340" s="59"/>
      <c r="AU340" s="59"/>
      <c r="AV340" s="59"/>
      <c r="AW340" s="59"/>
      <c r="AX340" s="59"/>
      <c r="AY340" s="59"/>
      <c r="AZ340" s="59"/>
      <c r="BA340" s="59"/>
      <c r="BB340" s="59"/>
      <c r="BC340" s="59"/>
      <c r="BD340" s="59"/>
      <c r="BE340" s="59"/>
      <c r="BF340" s="59"/>
    </row>
    <row r="341" spans="1:58">
      <c r="A341" s="616"/>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59"/>
      <c r="AE341" s="59"/>
      <c r="AF341" s="59"/>
      <c r="AG341" s="59"/>
      <c r="AH341" s="59"/>
      <c r="AI341" s="59"/>
      <c r="AJ341" s="59"/>
      <c r="AK341" s="59"/>
      <c r="AL341" s="59"/>
      <c r="AM341" s="59"/>
      <c r="AN341" s="59"/>
      <c r="AO341" s="59"/>
      <c r="AP341" s="59"/>
      <c r="AQ341" s="59"/>
      <c r="AR341" s="59"/>
      <c r="AS341" s="59"/>
      <c r="AT341" s="59"/>
      <c r="AU341" s="59"/>
      <c r="AV341" s="59"/>
      <c r="AW341" s="59"/>
      <c r="AX341" s="59"/>
      <c r="AY341" s="59"/>
      <c r="AZ341" s="59"/>
      <c r="BA341" s="59"/>
      <c r="BB341" s="59"/>
      <c r="BC341" s="59"/>
      <c r="BD341" s="59"/>
      <c r="BE341" s="59"/>
      <c r="BF341" s="59"/>
    </row>
    <row r="342" spans="1:58">
      <c r="A342" s="616"/>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59"/>
      <c r="AE342" s="59"/>
      <c r="AF342" s="59"/>
      <c r="AG342" s="59"/>
      <c r="AH342" s="59"/>
      <c r="AI342" s="59"/>
      <c r="AJ342" s="59"/>
      <c r="AK342" s="59"/>
      <c r="AL342" s="59"/>
      <c r="AM342" s="59"/>
      <c r="AN342" s="59"/>
      <c r="AO342" s="59"/>
      <c r="AP342" s="59"/>
      <c r="AQ342" s="59"/>
      <c r="AR342" s="59"/>
      <c r="AS342" s="59"/>
      <c r="AT342" s="59"/>
      <c r="AU342" s="59"/>
      <c r="AV342" s="59"/>
      <c r="AW342" s="59"/>
      <c r="AX342" s="59"/>
      <c r="AY342" s="59"/>
      <c r="AZ342" s="59"/>
      <c r="BA342" s="59"/>
      <c r="BB342" s="59"/>
      <c r="BC342" s="59"/>
      <c r="BD342" s="59"/>
      <c r="BE342" s="59"/>
      <c r="BF342" s="59"/>
    </row>
    <row r="343" spans="1:58">
      <c r="A343" s="616"/>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c r="AD343" s="59"/>
      <c r="AE343" s="59"/>
      <c r="AF343" s="59"/>
      <c r="AG343" s="59"/>
      <c r="AH343" s="59"/>
      <c r="AI343" s="59"/>
      <c r="AJ343" s="59"/>
      <c r="AK343" s="59"/>
      <c r="AL343" s="59"/>
      <c r="AM343" s="59"/>
      <c r="AN343" s="59"/>
      <c r="AO343" s="59"/>
      <c r="AP343" s="59"/>
      <c r="AQ343" s="59"/>
      <c r="AR343" s="59"/>
      <c r="AS343" s="59"/>
      <c r="AT343" s="59"/>
      <c r="AU343" s="59"/>
      <c r="AV343" s="59"/>
      <c r="AW343" s="59"/>
      <c r="AX343" s="59"/>
      <c r="AY343" s="59"/>
      <c r="AZ343" s="59"/>
      <c r="BA343" s="59"/>
      <c r="BB343" s="59"/>
      <c r="BC343" s="59"/>
      <c r="BD343" s="59"/>
      <c r="BE343" s="59"/>
      <c r="BF343" s="59"/>
    </row>
    <row r="344" spans="1:58">
      <c r="A344" s="616"/>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c r="AD344" s="59"/>
      <c r="AE344" s="59"/>
      <c r="AF344" s="59"/>
      <c r="AG344" s="59"/>
      <c r="AH344" s="59"/>
      <c r="AI344" s="59"/>
      <c r="AJ344" s="59"/>
      <c r="AK344" s="59"/>
      <c r="AL344" s="59"/>
      <c r="AM344" s="59"/>
      <c r="AN344" s="59"/>
      <c r="AO344" s="59"/>
      <c r="AP344" s="59"/>
      <c r="AQ344" s="59"/>
      <c r="AR344" s="59"/>
      <c r="AS344" s="59"/>
      <c r="AT344" s="59"/>
      <c r="AU344" s="59"/>
      <c r="AV344" s="59"/>
      <c r="AW344" s="59"/>
      <c r="AX344" s="59"/>
      <c r="AY344" s="59"/>
      <c r="AZ344" s="59"/>
      <c r="BA344" s="59"/>
      <c r="BB344" s="59"/>
      <c r="BC344" s="59"/>
      <c r="BD344" s="59"/>
      <c r="BE344" s="59"/>
      <c r="BF344" s="59"/>
    </row>
    <row r="345" spans="1:58">
      <c r="A345" s="616"/>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c r="AD345" s="59"/>
      <c r="AE345" s="59"/>
      <c r="AF345" s="59"/>
      <c r="AG345" s="59"/>
      <c r="AH345" s="59"/>
      <c r="AI345" s="59"/>
      <c r="AJ345" s="59"/>
      <c r="AK345" s="59"/>
      <c r="AL345" s="59"/>
      <c r="AM345" s="59"/>
      <c r="AN345" s="59"/>
      <c r="AO345" s="59"/>
      <c r="AP345" s="59"/>
      <c r="AQ345" s="59"/>
      <c r="AR345" s="59"/>
      <c r="AS345" s="59"/>
      <c r="AT345" s="59"/>
      <c r="AU345" s="59"/>
      <c r="AV345" s="59"/>
      <c r="AW345" s="59"/>
      <c r="AX345" s="59"/>
      <c r="AY345" s="59"/>
      <c r="AZ345" s="59"/>
      <c r="BA345" s="59"/>
      <c r="BB345" s="59"/>
      <c r="BC345" s="59"/>
      <c r="BD345" s="59"/>
      <c r="BE345" s="59"/>
      <c r="BF345" s="59"/>
    </row>
    <row r="346" spans="1:58">
      <c r="A346" s="616"/>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59"/>
      <c r="AE346" s="59"/>
      <c r="AF346" s="59"/>
      <c r="AG346" s="59"/>
      <c r="AH346" s="59"/>
      <c r="AI346" s="59"/>
      <c r="AJ346" s="59"/>
      <c r="AK346" s="59"/>
      <c r="AL346" s="59"/>
      <c r="AM346" s="59"/>
      <c r="AN346" s="59"/>
      <c r="AO346" s="59"/>
      <c r="AP346" s="59"/>
      <c r="AQ346" s="59"/>
      <c r="AR346" s="59"/>
      <c r="AS346" s="59"/>
      <c r="AT346" s="59"/>
      <c r="AU346" s="59"/>
      <c r="AV346" s="59"/>
      <c r="AW346" s="59"/>
      <c r="AX346" s="59"/>
      <c r="AY346" s="59"/>
      <c r="AZ346" s="59"/>
      <c r="BA346" s="59"/>
      <c r="BB346" s="59"/>
      <c r="BC346" s="59"/>
      <c r="BD346" s="59"/>
      <c r="BE346" s="59"/>
      <c r="BF346" s="59"/>
    </row>
    <row r="347" spans="1:58">
      <c r="A347" s="616"/>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c r="AB347" s="59"/>
      <c r="AC347" s="59"/>
      <c r="AD347" s="59"/>
      <c r="AE347" s="59"/>
      <c r="AF347" s="59"/>
      <c r="AG347" s="59"/>
      <c r="AH347" s="59"/>
      <c r="AI347" s="59"/>
      <c r="AJ347" s="59"/>
      <c r="AK347" s="59"/>
      <c r="AL347" s="59"/>
      <c r="AM347" s="59"/>
      <c r="AN347" s="59"/>
      <c r="AO347" s="59"/>
      <c r="AP347" s="59"/>
      <c r="AQ347" s="59"/>
      <c r="AR347" s="59"/>
      <c r="AS347" s="59"/>
      <c r="AT347" s="59"/>
      <c r="AU347" s="59"/>
      <c r="AV347" s="59"/>
      <c r="AW347" s="59"/>
      <c r="AX347" s="59"/>
      <c r="AY347" s="59"/>
      <c r="AZ347" s="59"/>
      <c r="BA347" s="59"/>
      <c r="BB347" s="59"/>
      <c r="BC347" s="59"/>
      <c r="BD347" s="59"/>
      <c r="BE347" s="59"/>
      <c r="BF347" s="59"/>
    </row>
    <row r="348" spans="1:58">
      <c r="A348" s="616"/>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c r="AD348" s="59"/>
      <c r="AE348" s="59"/>
      <c r="AF348" s="59"/>
      <c r="AG348" s="59"/>
      <c r="AH348" s="59"/>
      <c r="AI348" s="59"/>
      <c r="AJ348" s="59"/>
      <c r="AK348" s="59"/>
      <c r="AL348" s="59"/>
      <c r="AM348" s="59"/>
      <c r="AN348" s="59"/>
      <c r="AO348" s="59"/>
      <c r="AP348" s="59"/>
      <c r="AQ348" s="59"/>
      <c r="AR348" s="59"/>
      <c r="AS348" s="59"/>
      <c r="AT348" s="59"/>
      <c r="AU348" s="59"/>
      <c r="AV348" s="59"/>
      <c r="AW348" s="59"/>
      <c r="AX348" s="59"/>
      <c r="AY348" s="59"/>
      <c r="AZ348" s="59"/>
      <c r="BA348" s="59"/>
      <c r="BB348" s="59"/>
      <c r="BC348" s="59"/>
      <c r="BD348" s="59"/>
      <c r="BE348" s="59"/>
      <c r="BF348" s="59"/>
    </row>
    <row r="349" spans="1:58">
      <c r="A349" s="616"/>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59"/>
      <c r="AE349" s="59"/>
      <c r="AF349" s="59"/>
      <c r="AG349" s="59"/>
      <c r="AH349" s="59"/>
      <c r="AI349" s="59"/>
      <c r="AJ349" s="59"/>
      <c r="AK349" s="59"/>
      <c r="AL349" s="59"/>
      <c r="AM349" s="59"/>
      <c r="AN349" s="59"/>
      <c r="AO349" s="59"/>
      <c r="AP349" s="59"/>
      <c r="AQ349" s="59"/>
      <c r="AR349" s="59"/>
      <c r="AS349" s="59"/>
      <c r="AT349" s="59"/>
      <c r="AU349" s="59"/>
      <c r="AV349" s="59"/>
      <c r="AW349" s="59"/>
      <c r="AX349" s="59"/>
      <c r="AY349" s="59"/>
      <c r="AZ349" s="59"/>
      <c r="BA349" s="59"/>
      <c r="BB349" s="59"/>
      <c r="BC349" s="59"/>
      <c r="BD349" s="59"/>
      <c r="BE349" s="59"/>
      <c r="BF349" s="59"/>
    </row>
    <row r="350" spans="1:58">
      <c r="A350" s="616"/>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c r="AD350" s="59"/>
      <c r="AE350" s="59"/>
      <c r="AF350" s="59"/>
      <c r="AG350" s="59"/>
      <c r="AH350" s="59"/>
      <c r="AI350" s="59"/>
      <c r="AJ350" s="59"/>
      <c r="AK350" s="59"/>
      <c r="AL350" s="59"/>
      <c r="AM350" s="59"/>
      <c r="AN350" s="59"/>
      <c r="AO350" s="59"/>
      <c r="AP350" s="59"/>
      <c r="AQ350" s="59"/>
      <c r="AR350" s="59"/>
      <c r="AS350" s="59"/>
      <c r="AT350" s="59"/>
      <c r="AU350" s="59"/>
      <c r="AV350" s="59"/>
      <c r="AW350" s="59"/>
      <c r="AX350" s="59"/>
      <c r="AY350" s="59"/>
      <c r="AZ350" s="59"/>
      <c r="BA350" s="59"/>
      <c r="BB350" s="59"/>
      <c r="BC350" s="59"/>
      <c r="BD350" s="59"/>
      <c r="BE350" s="59"/>
      <c r="BF350" s="59"/>
    </row>
    <row r="351" spans="1:58">
      <c r="A351" s="616"/>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59"/>
      <c r="AE351" s="59"/>
      <c r="AF351" s="59"/>
      <c r="AG351" s="59"/>
      <c r="AH351" s="59"/>
      <c r="AI351" s="59"/>
      <c r="AJ351" s="59"/>
      <c r="AK351" s="59"/>
      <c r="AL351" s="59"/>
      <c r="AM351" s="59"/>
      <c r="AN351" s="59"/>
      <c r="AO351" s="59"/>
      <c r="AP351" s="59"/>
      <c r="AQ351" s="59"/>
      <c r="AR351" s="59"/>
      <c r="AS351" s="59"/>
      <c r="AT351" s="59"/>
      <c r="AU351" s="59"/>
      <c r="AV351" s="59"/>
      <c r="AW351" s="59"/>
      <c r="AX351" s="59"/>
      <c r="AY351" s="59"/>
      <c r="AZ351" s="59"/>
      <c r="BA351" s="59"/>
      <c r="BB351" s="59"/>
      <c r="BC351" s="59"/>
      <c r="BD351" s="59"/>
      <c r="BE351" s="59"/>
      <c r="BF351" s="59"/>
    </row>
    <row r="352" spans="1:58">
      <c r="A352" s="616"/>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c r="AH352" s="59"/>
      <c r="AI352" s="59"/>
      <c r="AJ352" s="59"/>
      <c r="AK352" s="59"/>
      <c r="AL352" s="59"/>
      <c r="AM352" s="59"/>
      <c r="AN352" s="59"/>
      <c r="AO352" s="59"/>
      <c r="AP352" s="59"/>
      <c r="AQ352" s="59"/>
      <c r="AR352" s="59"/>
      <c r="AS352" s="59"/>
      <c r="AT352" s="59"/>
      <c r="AU352" s="59"/>
      <c r="AV352" s="59"/>
      <c r="AW352" s="59"/>
      <c r="AX352" s="59"/>
      <c r="AY352" s="59"/>
      <c r="AZ352" s="59"/>
      <c r="BA352" s="59"/>
      <c r="BB352" s="59"/>
      <c r="BC352" s="59"/>
      <c r="BD352" s="59"/>
      <c r="BE352" s="59"/>
      <c r="BF352" s="59"/>
    </row>
    <row r="353" spans="1:58">
      <c r="A353" s="616"/>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59"/>
      <c r="AJ353" s="59"/>
      <c r="AK353" s="59"/>
      <c r="AL353" s="59"/>
      <c r="AM353" s="59"/>
      <c r="AN353" s="59"/>
      <c r="AO353" s="59"/>
      <c r="AP353" s="59"/>
      <c r="AQ353" s="59"/>
      <c r="AR353" s="59"/>
      <c r="AS353" s="59"/>
      <c r="AT353" s="59"/>
      <c r="AU353" s="59"/>
      <c r="AV353" s="59"/>
      <c r="AW353" s="59"/>
      <c r="AX353" s="59"/>
      <c r="AY353" s="59"/>
      <c r="AZ353" s="59"/>
      <c r="BA353" s="59"/>
      <c r="BB353" s="59"/>
      <c r="BC353" s="59"/>
      <c r="BD353" s="59"/>
      <c r="BE353" s="59"/>
      <c r="BF353" s="59"/>
    </row>
    <row r="354" spans="1:58">
      <c r="A354" s="616"/>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c r="AH354" s="59"/>
      <c r="AI354" s="59"/>
      <c r="AJ354" s="59"/>
      <c r="AK354" s="59"/>
      <c r="AL354" s="59"/>
      <c r="AM354" s="59"/>
      <c r="AN354" s="59"/>
      <c r="AO354" s="59"/>
      <c r="AP354" s="59"/>
      <c r="AQ354" s="59"/>
      <c r="AR354" s="59"/>
      <c r="AS354" s="59"/>
      <c r="AT354" s="59"/>
      <c r="AU354" s="59"/>
      <c r="AV354" s="59"/>
      <c r="AW354" s="59"/>
      <c r="AX354" s="59"/>
      <c r="AY354" s="59"/>
      <c r="AZ354" s="59"/>
      <c r="BA354" s="59"/>
      <c r="BB354" s="59"/>
      <c r="BC354" s="59"/>
      <c r="BD354" s="59"/>
      <c r="BE354" s="59"/>
      <c r="BF354" s="59"/>
    </row>
    <row r="355" spans="1:58">
      <c r="A355" s="616"/>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59"/>
      <c r="AJ355" s="59"/>
      <c r="AK355" s="59"/>
      <c r="AL355" s="59"/>
      <c r="AM355" s="59"/>
      <c r="AN355" s="59"/>
      <c r="AO355" s="59"/>
      <c r="AP355" s="59"/>
      <c r="AQ355" s="59"/>
      <c r="AR355" s="59"/>
      <c r="AS355" s="59"/>
      <c r="AT355" s="59"/>
      <c r="AU355" s="59"/>
      <c r="AV355" s="59"/>
      <c r="AW355" s="59"/>
      <c r="AX355" s="59"/>
      <c r="AY355" s="59"/>
      <c r="AZ355" s="59"/>
      <c r="BA355" s="59"/>
      <c r="BB355" s="59"/>
      <c r="BC355" s="59"/>
      <c r="BD355" s="59"/>
      <c r="BE355" s="59"/>
      <c r="BF355" s="59"/>
    </row>
    <row r="356" spans="1:58">
      <c r="A356" s="616"/>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c r="AD356" s="59"/>
      <c r="AE356" s="59"/>
      <c r="AF356" s="59"/>
      <c r="AG356" s="59"/>
      <c r="AH356" s="59"/>
      <c r="AI356" s="59"/>
      <c r="AJ356" s="59"/>
      <c r="AK356" s="59"/>
      <c r="AL356" s="59"/>
      <c r="AM356" s="59"/>
      <c r="AN356" s="59"/>
      <c r="AO356" s="59"/>
      <c r="AP356" s="59"/>
      <c r="AQ356" s="59"/>
      <c r="AR356" s="59"/>
      <c r="AS356" s="59"/>
      <c r="AT356" s="59"/>
      <c r="AU356" s="59"/>
      <c r="AV356" s="59"/>
      <c r="AW356" s="59"/>
      <c r="AX356" s="59"/>
      <c r="AY356" s="59"/>
      <c r="AZ356" s="59"/>
      <c r="BA356" s="59"/>
      <c r="BB356" s="59"/>
      <c r="BC356" s="59"/>
      <c r="BD356" s="59"/>
      <c r="BE356" s="59"/>
      <c r="BF356" s="59"/>
    </row>
    <row r="357" spans="1:58">
      <c r="A357" s="616"/>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c r="AB357" s="59"/>
      <c r="AC357" s="59"/>
      <c r="AD357" s="59"/>
      <c r="AE357" s="59"/>
      <c r="AF357" s="59"/>
      <c r="AG357" s="59"/>
      <c r="AH357" s="59"/>
      <c r="AI357" s="59"/>
      <c r="AJ357" s="59"/>
      <c r="AK357" s="59"/>
      <c r="AL357" s="59"/>
      <c r="AM357" s="59"/>
      <c r="AN357" s="59"/>
      <c r="AO357" s="59"/>
      <c r="AP357" s="59"/>
      <c r="AQ357" s="59"/>
      <c r="AR357" s="59"/>
      <c r="AS357" s="59"/>
      <c r="AT357" s="59"/>
      <c r="AU357" s="59"/>
      <c r="AV357" s="59"/>
      <c r="AW357" s="59"/>
      <c r="AX357" s="59"/>
      <c r="AY357" s="59"/>
      <c r="AZ357" s="59"/>
      <c r="BA357" s="59"/>
      <c r="BB357" s="59"/>
      <c r="BC357" s="59"/>
      <c r="BD357" s="59"/>
      <c r="BE357" s="59"/>
      <c r="BF357" s="59"/>
    </row>
    <row r="358" spans="1:58">
      <c r="A358" s="616"/>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c r="AB358" s="59"/>
      <c r="AC358" s="59"/>
      <c r="AD358" s="59"/>
      <c r="AE358" s="59"/>
      <c r="AF358" s="59"/>
      <c r="AG358" s="59"/>
      <c r="AH358" s="59"/>
      <c r="AI358" s="59"/>
      <c r="AJ358" s="59"/>
      <c r="AK358" s="59"/>
      <c r="AL358" s="59"/>
      <c r="AM358" s="59"/>
      <c r="AN358" s="59"/>
      <c r="AO358" s="59"/>
      <c r="AP358" s="59"/>
      <c r="AQ358" s="59"/>
      <c r="AR358" s="59"/>
      <c r="AS358" s="59"/>
      <c r="AT358" s="59"/>
      <c r="AU358" s="59"/>
      <c r="AV358" s="59"/>
      <c r="AW358" s="59"/>
      <c r="AX358" s="59"/>
      <c r="AY358" s="59"/>
      <c r="AZ358" s="59"/>
      <c r="BA358" s="59"/>
      <c r="BB358" s="59"/>
      <c r="BC358" s="59"/>
      <c r="BD358" s="59"/>
      <c r="BE358" s="59"/>
      <c r="BF358" s="59"/>
    </row>
    <row r="359" spans="1:58">
      <c r="A359" s="616"/>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c r="AB359" s="59"/>
      <c r="AC359" s="59"/>
      <c r="AD359" s="59"/>
      <c r="AE359" s="59"/>
      <c r="AF359" s="59"/>
      <c r="AG359" s="59"/>
      <c r="AH359" s="59"/>
      <c r="AI359" s="59"/>
      <c r="AJ359" s="59"/>
      <c r="AK359" s="59"/>
      <c r="AL359" s="59"/>
      <c r="AM359" s="59"/>
      <c r="AN359" s="59"/>
      <c r="AO359" s="59"/>
      <c r="AP359" s="59"/>
      <c r="AQ359" s="59"/>
      <c r="AR359" s="59"/>
      <c r="AS359" s="59"/>
      <c r="AT359" s="59"/>
      <c r="AU359" s="59"/>
      <c r="AV359" s="59"/>
      <c r="AW359" s="59"/>
      <c r="AX359" s="59"/>
      <c r="AY359" s="59"/>
      <c r="AZ359" s="59"/>
      <c r="BA359" s="59"/>
      <c r="BB359" s="59"/>
      <c r="BC359" s="59"/>
      <c r="BD359" s="59"/>
      <c r="BE359" s="59"/>
      <c r="BF359" s="59"/>
    </row>
    <row r="360" spans="1:58">
      <c r="A360" s="616"/>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59"/>
      <c r="AJ360" s="59"/>
      <c r="AK360" s="59"/>
      <c r="AL360" s="59"/>
      <c r="AM360" s="59"/>
      <c r="AN360" s="59"/>
      <c r="AO360" s="59"/>
      <c r="AP360" s="59"/>
      <c r="AQ360" s="59"/>
      <c r="AR360" s="59"/>
      <c r="AS360" s="59"/>
      <c r="AT360" s="59"/>
      <c r="AU360" s="59"/>
      <c r="AV360" s="59"/>
      <c r="AW360" s="59"/>
      <c r="AX360" s="59"/>
      <c r="AY360" s="59"/>
      <c r="AZ360" s="59"/>
      <c r="BA360" s="59"/>
      <c r="BB360" s="59"/>
      <c r="BC360" s="59"/>
      <c r="BD360" s="59"/>
      <c r="BE360" s="59"/>
      <c r="BF360" s="59"/>
    </row>
    <row r="361" spans="1:58">
      <c r="A361" s="616"/>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59"/>
      <c r="AJ361" s="59"/>
      <c r="AK361" s="59"/>
      <c r="AL361" s="59"/>
      <c r="AM361" s="59"/>
      <c r="AN361" s="59"/>
      <c r="AO361" s="59"/>
      <c r="AP361" s="59"/>
      <c r="AQ361" s="59"/>
      <c r="AR361" s="59"/>
      <c r="AS361" s="59"/>
      <c r="AT361" s="59"/>
      <c r="AU361" s="59"/>
      <c r="AV361" s="59"/>
      <c r="AW361" s="59"/>
      <c r="AX361" s="59"/>
      <c r="AY361" s="59"/>
      <c r="AZ361" s="59"/>
      <c r="BA361" s="59"/>
      <c r="BB361" s="59"/>
      <c r="BC361" s="59"/>
      <c r="BD361" s="59"/>
      <c r="BE361" s="59"/>
      <c r="BF361" s="59"/>
    </row>
    <row r="362" spans="1:58">
      <c r="A362" s="616"/>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59"/>
      <c r="AJ362" s="59"/>
      <c r="AK362" s="59"/>
      <c r="AL362" s="59"/>
      <c r="AM362" s="59"/>
      <c r="AN362" s="59"/>
      <c r="AO362" s="59"/>
      <c r="AP362" s="59"/>
      <c r="AQ362" s="59"/>
      <c r="AR362" s="59"/>
      <c r="AS362" s="59"/>
      <c r="AT362" s="59"/>
      <c r="AU362" s="59"/>
      <c r="AV362" s="59"/>
      <c r="AW362" s="59"/>
      <c r="AX362" s="59"/>
      <c r="AY362" s="59"/>
      <c r="AZ362" s="59"/>
      <c r="BA362" s="59"/>
      <c r="BB362" s="59"/>
      <c r="BC362" s="59"/>
      <c r="BD362" s="59"/>
      <c r="BE362" s="59"/>
      <c r="BF362" s="59"/>
    </row>
    <row r="363" spans="1:58">
      <c r="A363" s="616"/>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59"/>
      <c r="AJ363" s="59"/>
      <c r="AK363" s="59"/>
      <c r="AL363" s="59"/>
      <c r="AM363" s="59"/>
      <c r="AN363" s="59"/>
      <c r="AO363" s="59"/>
      <c r="AP363" s="59"/>
      <c r="AQ363" s="59"/>
      <c r="AR363" s="59"/>
      <c r="AS363" s="59"/>
      <c r="AT363" s="59"/>
      <c r="AU363" s="59"/>
      <c r="AV363" s="59"/>
      <c r="AW363" s="59"/>
      <c r="AX363" s="59"/>
      <c r="AY363" s="59"/>
      <c r="AZ363" s="59"/>
      <c r="BA363" s="59"/>
      <c r="BB363" s="59"/>
      <c r="BC363" s="59"/>
      <c r="BD363" s="59"/>
      <c r="BE363" s="59"/>
      <c r="BF363" s="59"/>
    </row>
    <row r="364" spans="1:58">
      <c r="A364" s="616"/>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c r="AY364" s="59"/>
      <c r="AZ364" s="59"/>
      <c r="BA364" s="59"/>
      <c r="BB364" s="59"/>
      <c r="BC364" s="59"/>
      <c r="BD364" s="59"/>
      <c r="BE364" s="59"/>
      <c r="BF364" s="59"/>
    </row>
    <row r="365" spans="1:58">
      <c r="A365" s="616"/>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59"/>
      <c r="AE365" s="59"/>
      <c r="AF365" s="59"/>
      <c r="AG365" s="59"/>
      <c r="AH365" s="59"/>
      <c r="AI365" s="59"/>
      <c r="AJ365" s="59"/>
      <c r="AK365" s="59"/>
      <c r="AL365" s="59"/>
      <c r="AM365" s="59"/>
      <c r="AN365" s="59"/>
      <c r="AO365" s="59"/>
      <c r="AP365" s="59"/>
      <c r="AQ365" s="59"/>
      <c r="AR365" s="59"/>
      <c r="AS365" s="59"/>
      <c r="AT365" s="59"/>
      <c r="AU365" s="59"/>
      <c r="AV365" s="59"/>
      <c r="AW365" s="59"/>
      <c r="AX365" s="59"/>
      <c r="AY365" s="59"/>
      <c r="AZ365" s="59"/>
      <c r="BA365" s="59"/>
      <c r="BB365" s="59"/>
      <c r="BC365" s="59"/>
      <c r="BD365" s="59"/>
      <c r="BE365" s="59"/>
      <c r="BF365" s="59"/>
    </row>
  </sheetData>
  <sheetProtection password="FAE0" sheet="1" selectLockedCells="1"/>
  <mergeCells count="128">
    <mergeCell ref="BA188:BC188"/>
    <mergeCell ref="E29:AY29"/>
    <mergeCell ref="BA161:BC161"/>
    <mergeCell ref="BA163:BC163"/>
    <mergeCell ref="BA170:BC170"/>
    <mergeCell ref="BA172:BC172"/>
    <mergeCell ref="G175:AO175"/>
    <mergeCell ref="AP175:AY175"/>
    <mergeCell ref="AZ175:BD175"/>
    <mergeCell ref="BA145:BC145"/>
    <mergeCell ref="BA147:BC147"/>
    <mergeCell ref="BA154:BC154"/>
    <mergeCell ref="BA156:BC156"/>
    <mergeCell ref="BA177:BC177"/>
    <mergeCell ref="BA179:BC179"/>
    <mergeCell ref="BA186:BC186"/>
    <mergeCell ref="G159:AO159"/>
    <mergeCell ref="AP159:AY159"/>
    <mergeCell ref="AZ159:BD159"/>
    <mergeCell ref="BA129:BC129"/>
    <mergeCell ref="BA131:BC131"/>
    <mergeCell ref="BA138:BC138"/>
    <mergeCell ref="BA140:BC140"/>
    <mergeCell ref="G143:AO143"/>
    <mergeCell ref="AP143:AY143"/>
    <mergeCell ref="AZ143:BD143"/>
    <mergeCell ref="G111:AO111"/>
    <mergeCell ref="AP111:AY111"/>
    <mergeCell ref="AZ111:BD111"/>
    <mergeCell ref="BA113:BC113"/>
    <mergeCell ref="BA115:BC115"/>
    <mergeCell ref="BA122:BC122"/>
    <mergeCell ref="BA124:BC124"/>
    <mergeCell ref="G127:AO127"/>
    <mergeCell ref="AP127:AY127"/>
    <mergeCell ref="AZ127:BD127"/>
    <mergeCell ref="BA90:BC90"/>
    <mergeCell ref="BA92:BC92"/>
    <mergeCell ref="G95:AO95"/>
    <mergeCell ref="AP95:AY95"/>
    <mergeCell ref="AZ95:BD95"/>
    <mergeCell ref="BA97:BC97"/>
    <mergeCell ref="BA99:BC99"/>
    <mergeCell ref="BA106:BC106"/>
    <mergeCell ref="BA108:BC108"/>
    <mergeCell ref="BA65:BC65"/>
    <mergeCell ref="BA67:BC67"/>
    <mergeCell ref="BA74:BC74"/>
    <mergeCell ref="BA76:BC76"/>
    <mergeCell ref="G79:AO79"/>
    <mergeCell ref="AP79:AY79"/>
    <mergeCell ref="AZ79:BD79"/>
    <mergeCell ref="BA81:BC81"/>
    <mergeCell ref="BA83:BC83"/>
    <mergeCell ref="BA44:BC44"/>
    <mergeCell ref="G47:AO47"/>
    <mergeCell ref="AP47:AY47"/>
    <mergeCell ref="AZ47:BD47"/>
    <mergeCell ref="BA49:BC49"/>
    <mergeCell ref="BA51:BC51"/>
    <mergeCell ref="BA58:BC58"/>
    <mergeCell ref="BA60:BC60"/>
    <mergeCell ref="G63:AO63"/>
    <mergeCell ref="AP63:AY63"/>
    <mergeCell ref="AZ63:BD63"/>
    <mergeCell ref="BJ28:BN28"/>
    <mergeCell ref="BP28:BR28"/>
    <mergeCell ref="AZ29:BD29"/>
    <mergeCell ref="G31:AO31"/>
    <mergeCell ref="AP31:AY31"/>
    <mergeCell ref="AZ31:BD31"/>
    <mergeCell ref="BA33:BC33"/>
    <mergeCell ref="BA35:BC35"/>
    <mergeCell ref="BA42:BC42"/>
    <mergeCell ref="B21:E21"/>
    <mergeCell ref="F21:AY21"/>
    <mergeCell ref="AZ21:BD21"/>
    <mergeCell ref="B22:E22"/>
    <mergeCell ref="F22:AY22"/>
    <mergeCell ref="AZ22:BD22"/>
    <mergeCell ref="B23:AY23"/>
    <mergeCell ref="AZ23:BD23"/>
    <mergeCell ref="C26:H26"/>
    <mergeCell ref="K26:S26"/>
    <mergeCell ref="V26:W26"/>
    <mergeCell ref="Z26:AA26"/>
    <mergeCell ref="AE26:AL26"/>
    <mergeCell ref="AO26:AQ26"/>
    <mergeCell ref="AU26:AX26"/>
    <mergeCell ref="BA26:BC26"/>
    <mergeCell ref="B18:E18"/>
    <mergeCell ref="F18:AY18"/>
    <mergeCell ref="AZ18:BD18"/>
    <mergeCell ref="B19:E19"/>
    <mergeCell ref="F19:AY19"/>
    <mergeCell ref="AZ19:BD19"/>
    <mergeCell ref="B20:E20"/>
    <mergeCell ref="F20:AY20"/>
    <mergeCell ref="AZ20:BD20"/>
    <mergeCell ref="B15:E16"/>
    <mergeCell ref="F15:AY16"/>
    <mergeCell ref="AZ15:BD16"/>
    <mergeCell ref="B11:J12"/>
    <mergeCell ref="K11:Z12"/>
    <mergeCell ref="AA11:AD12"/>
    <mergeCell ref="AE11:AN12"/>
    <mergeCell ref="BP15:BR15"/>
    <mergeCell ref="B17:E17"/>
    <mergeCell ref="F17:AY17"/>
    <mergeCell ref="AZ17:BD17"/>
    <mergeCell ref="J7:K7"/>
    <mergeCell ref="AY7:BC7"/>
    <mergeCell ref="B9:J10"/>
    <mergeCell ref="K9:Z10"/>
    <mergeCell ref="AA9:AF10"/>
    <mergeCell ref="AG9:AN10"/>
    <mergeCell ref="AV11:AX12"/>
    <mergeCell ref="AY11:BD12"/>
    <mergeCell ref="B14:BD14"/>
    <mergeCell ref="AO9:AR10"/>
    <mergeCell ref="AS9:BD10"/>
    <mergeCell ref="Q3:AP5"/>
    <mergeCell ref="AY3:BC3"/>
    <mergeCell ref="AY5:BC5"/>
    <mergeCell ref="AO11:AR12"/>
    <mergeCell ref="AS11:AU12"/>
    <mergeCell ref="BJ5:BO5"/>
    <mergeCell ref="Q6:AP7"/>
  </mergeCells>
  <conditionalFormatting sqref="BK65:BO65 BK81:BO81 BK97:BO97 BK49:BO49 BK113:BO113 BK33:BO33">
    <cfRule type="cellIs" dxfId="110" priority="7" stopIfTrue="1" operator="equal">
      <formula>""</formula>
    </cfRule>
  </conditionalFormatting>
  <conditionalFormatting sqref="AZ175 AZ159 AZ143 AZ127 AZ30:BD30 AZ31 AZ95 AZ79 AZ47 AZ63 AZ111">
    <cfRule type="cellIs" dxfId="109" priority="8" stopIfTrue="1" operator="equal">
      <formula>"Green"</formula>
    </cfRule>
    <cfRule type="cellIs" dxfId="108" priority="9" stopIfTrue="1" operator="equal">
      <formula>"Yellow"</formula>
    </cfRule>
    <cfRule type="cellIs" dxfId="107" priority="10" stopIfTrue="1" operator="equal">
      <formula>"Red"</formula>
    </cfRule>
  </conditionalFormatting>
  <conditionalFormatting sqref="BA177:BC177 BA145:BC145 BA161:BC161 BA129:BC129">
    <cfRule type="expression" dxfId="106" priority="11" stopIfTrue="1">
      <formula>IF(OR(BR129=0,BJ129=""),TRUE,FALSE)</formula>
    </cfRule>
    <cfRule type="expression" dxfId="105" priority="12" stopIfTrue="1">
      <formula>IF(OR(I129="",BA129="x"),TRUE,FALSE)</formula>
    </cfRule>
    <cfRule type="expression" dxfId="104" priority="13" stopIfTrue="1">
      <formula>IF(AND(BA129&lt;&gt;"Y",BA129&lt;&gt;"N",BA129&lt;&gt;""),TRUE,FALSE)</formula>
    </cfRule>
  </conditionalFormatting>
  <conditionalFormatting sqref="BA179:BC179 BA163:BC163 BA147:BC147 BA131:BC131">
    <cfRule type="expression" dxfId="103" priority="14" stopIfTrue="1">
      <formula>IF(OR(BR129=0,BJ129=""),TRUE,FALSE)</formula>
    </cfRule>
    <cfRule type="expression" dxfId="102" priority="15" stopIfTrue="1">
      <formula>IF(BA131="x",TRUE,FALSE)</formula>
    </cfRule>
    <cfRule type="cellIs" dxfId="101" priority="16" stopIfTrue="1" operator="greaterThan">
      <formula>2</formula>
    </cfRule>
  </conditionalFormatting>
  <conditionalFormatting sqref="BA186:BC186 BA170:BC170 BA154:BC154 BA138:BC138">
    <cfRule type="expression" dxfId="100" priority="17" stopIfTrue="1">
      <formula>IF(OR(BR129=0,BJ129=""),TRUE,FALSE)</formula>
    </cfRule>
    <cfRule type="expression" dxfId="99" priority="18" stopIfTrue="1">
      <formula>IF(BA138="x",TRUE,FALSE)</formula>
    </cfRule>
    <cfRule type="cellIs" dxfId="98" priority="19" stopIfTrue="1" operator="greaterThan">
      <formula>2</formula>
    </cfRule>
  </conditionalFormatting>
  <conditionalFormatting sqref="BA188:BC188 BA172:BC172 BA156:BC156 BA140:BC140">
    <cfRule type="expression" dxfId="97" priority="20" stopIfTrue="1">
      <formula>IF(OR(BR129=0,BJ129=""),TRUE,FALSE)</formula>
    </cfRule>
    <cfRule type="expression" dxfId="96" priority="21" stopIfTrue="1">
      <formula>IF(BA140="x",TRUE,FALSE)</formula>
    </cfRule>
    <cfRule type="cellIs" dxfId="95" priority="22" stopIfTrue="1" operator="greaterThan">
      <formula>2</formula>
    </cfRule>
  </conditionalFormatting>
  <conditionalFormatting sqref="AS7">
    <cfRule type="cellIs" dxfId="94" priority="23" stopIfTrue="1" operator="equal">
      <formula>"X"</formula>
    </cfRule>
  </conditionalFormatting>
  <conditionalFormatting sqref="BP5">
    <cfRule type="expression" dxfId="93" priority="24" stopIfTrue="1">
      <formula>IF(AND(BP5="",#REF!&gt;""),TRUE,FALSE)</formula>
    </cfRule>
  </conditionalFormatting>
  <conditionalFormatting sqref="BA113:BC113 BA81:BC81 BA65:BC65 BA49:BC49 BA33:BC33 BA97:BC97">
    <cfRule type="expression" dxfId="92" priority="25" stopIfTrue="1">
      <formula>IF(BJ33="No",TRUE,FALSE)</formula>
    </cfRule>
    <cfRule type="expression" dxfId="91" priority="26" stopIfTrue="1">
      <formula>IF(OR(I33="",BA33="x",BR33=0),TRUE,FALSE)</formula>
    </cfRule>
    <cfRule type="expression" dxfId="90" priority="27" stopIfTrue="1">
      <formula>IF(AND(BA33&lt;&gt;"Y",BA33&lt;&gt;"N",BA33&lt;&gt;""),TRUE,FALSE)</formula>
    </cfRule>
  </conditionalFormatting>
  <conditionalFormatting sqref="BA115:BC115 BA99:BC99 BA83:BC83 BA67:BC67 BA51:BC51 BA35:BC35">
    <cfRule type="expression" dxfId="89" priority="28" stopIfTrue="1">
      <formula>IF(OR(BR33=0,BJ33="No"),TRUE,FALSE)</formula>
    </cfRule>
    <cfRule type="expression" dxfId="88" priority="29" stopIfTrue="1">
      <formula>IF(BA33="x",TRUE,FALSE)</formula>
    </cfRule>
    <cfRule type="cellIs" dxfId="87" priority="30" stopIfTrue="1" operator="greaterThan">
      <formula>2</formula>
    </cfRule>
  </conditionalFormatting>
  <conditionalFormatting sqref="BA122:BC122 BA106:BC106 BA90:BC90 BA74:BC74 BA58:BC58 BA42:BC42">
    <cfRule type="expression" dxfId="86" priority="31" stopIfTrue="1">
      <formula>IF(OR(BR33=0,BJ33="No"),TRUE,FALSE)</formula>
    </cfRule>
    <cfRule type="expression" dxfId="85" priority="32" stopIfTrue="1">
      <formula>IF(BA33="x",TRUE,FALSE)</formula>
    </cfRule>
    <cfRule type="cellIs" dxfId="84" priority="33" stopIfTrue="1" operator="greaterThan">
      <formula>2</formula>
    </cfRule>
  </conditionalFormatting>
  <conditionalFormatting sqref="BA124:BC124 BA108:BC108 BA92:BC92 BA76:BC76 BA60:BC60 BA44:BC44">
    <cfRule type="expression" dxfId="83" priority="34" stopIfTrue="1">
      <formula>IF(OR(BR33=0,BJ33="No"),TRUE,FALSE)</formula>
    </cfRule>
    <cfRule type="expression" dxfId="82" priority="35" stopIfTrue="1">
      <formula>IF(BA33="x",TRUE,FALSE)</formula>
    </cfRule>
    <cfRule type="cellIs" dxfId="81" priority="36" stopIfTrue="1" operator="greaterThan">
      <formula>2</formula>
    </cfRule>
  </conditionalFormatting>
  <conditionalFormatting sqref="AZ23:BD23">
    <cfRule type="cellIs" dxfId="80" priority="40" stopIfTrue="1" operator="between">
      <formula>0.85</formula>
      <formula>1.1</formula>
    </cfRule>
    <cfRule type="cellIs" dxfId="79" priority="41" stopIfTrue="1" operator="between">
      <formula>0.75</formula>
      <formula>0.8499</formula>
    </cfRule>
    <cfRule type="cellIs" dxfId="78" priority="42" stopIfTrue="1" operator="between">
      <formula>0</formula>
      <formula>0.7499</formula>
    </cfRule>
  </conditionalFormatting>
  <conditionalFormatting sqref="AY5:BC5">
    <cfRule type="cellIs" dxfId="77" priority="4" stopIfTrue="1" operator="between">
      <formula>0.85</formula>
      <formula>1.1</formula>
    </cfRule>
    <cfRule type="cellIs" dxfId="76" priority="5" stopIfTrue="1" operator="between">
      <formula>0.75</formula>
      <formula>0.8499</formula>
    </cfRule>
    <cfRule type="cellIs" dxfId="75" priority="6" stopIfTrue="1" operator="between">
      <formula>0</formula>
      <formula>0.7499</formula>
    </cfRule>
  </conditionalFormatting>
  <conditionalFormatting sqref="AZ17:BD22">
    <cfRule type="cellIs" dxfId="74" priority="1" stopIfTrue="1" operator="between">
      <formula>0.85</formula>
      <formula>1.1</formula>
    </cfRule>
    <cfRule type="cellIs" dxfId="73" priority="2" stopIfTrue="1" operator="between">
      <formula>0.75</formula>
      <formula>0.8499</formula>
    </cfRule>
    <cfRule type="cellIs" dxfId="72" priority="3" stopIfTrue="1" operator="between">
      <formula>0</formula>
      <formula>0.7499</formula>
    </cfRule>
  </conditionalFormatting>
  <printOptions horizontalCentered="1"/>
  <pageMargins left="0.5" right="0.5" top="0.5" bottom="0.75" header="0.5" footer="0.5"/>
  <pageSetup scale="94" orientation="portrait" r:id="rId1"/>
  <headerFooter alignWithMargins="0">
    <oddFooter xml:space="preserve">&amp;L&amp;8&amp;A&amp;C&amp;8PAGE &amp;P OF &amp;N&amp;R&amp;8Printed : &amp;D &amp;T </oddFooter>
  </headerFooter>
  <rowBreaks count="2" manualBreakCount="2">
    <brk id="62" min="1" max="55" man="1"/>
    <brk id="126" min="1" max="55"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sheetPr>
  <dimension ref="A1:CO221"/>
  <sheetViews>
    <sheetView showGridLines="0" topLeftCell="A154" zoomScaleNormal="100" zoomScaleSheetLayoutView="100" workbookViewId="0">
      <selection activeCell="B159" sqref="B159:BC159"/>
    </sheetView>
  </sheetViews>
  <sheetFormatPr baseColWidth="10" defaultColWidth="9.140625" defaultRowHeight="12.75"/>
  <cols>
    <col min="1" max="1" width="0.85546875" style="269" customWidth="1"/>
    <col min="2" max="2" width="2.7109375" style="269" customWidth="1"/>
    <col min="3" max="3" width="0.85546875" style="269" customWidth="1"/>
    <col min="4" max="4" width="2.7109375" style="269" customWidth="1"/>
    <col min="5" max="5" width="0.85546875" style="269" customWidth="1"/>
    <col min="6" max="6" width="2.7109375" style="269" customWidth="1"/>
    <col min="7" max="7" width="0.85546875" style="269" customWidth="1"/>
    <col min="8" max="8" width="2.7109375" style="269" customWidth="1"/>
    <col min="9" max="9" width="0.85546875" style="269" customWidth="1"/>
    <col min="10" max="10" width="2.7109375" style="269" customWidth="1"/>
    <col min="11" max="11" width="0.85546875" style="269" customWidth="1"/>
    <col min="12" max="12" width="2.7109375" style="269" customWidth="1"/>
    <col min="13" max="13" width="0.85546875" style="269" customWidth="1"/>
    <col min="14" max="14" width="2.7109375" style="269" customWidth="1"/>
    <col min="15" max="15" width="0.85546875" style="269" customWidth="1"/>
    <col min="16" max="16" width="2.7109375" style="269" customWidth="1"/>
    <col min="17" max="17" width="0.85546875" style="269" customWidth="1"/>
    <col min="18" max="18" width="2.7109375" style="269" customWidth="1"/>
    <col min="19" max="19" width="0.85546875" style="269" customWidth="1"/>
    <col min="20" max="20" width="2.7109375" style="269" customWidth="1"/>
    <col min="21" max="21" width="0.85546875" style="269" customWidth="1"/>
    <col min="22" max="22" width="2.7109375" style="269" customWidth="1"/>
    <col min="23" max="23" width="0.85546875" style="269" customWidth="1"/>
    <col min="24" max="24" width="2.7109375" style="269" customWidth="1"/>
    <col min="25" max="25" width="0.85546875" style="269" customWidth="1"/>
    <col min="26" max="26" width="2.7109375" style="269" customWidth="1"/>
    <col min="27" max="27" width="0.85546875" style="269" customWidth="1"/>
    <col min="28" max="28" width="2.7109375" style="269" customWidth="1"/>
    <col min="29" max="29" width="0.85546875" style="269" customWidth="1"/>
    <col min="30" max="30" width="2.7109375" style="269" customWidth="1"/>
    <col min="31" max="31" width="0.85546875" style="269" customWidth="1"/>
    <col min="32" max="32" width="2.7109375" style="269" customWidth="1"/>
    <col min="33" max="33" width="0.85546875" style="269" customWidth="1"/>
    <col min="34" max="34" width="2.7109375" style="269" customWidth="1"/>
    <col min="35" max="35" width="0.85546875" style="269" customWidth="1"/>
    <col min="36" max="36" width="2.7109375" style="269" customWidth="1"/>
    <col min="37" max="37" width="0.85546875" style="269" customWidth="1"/>
    <col min="38" max="38" width="2.7109375" style="269" customWidth="1"/>
    <col min="39" max="39" width="0.85546875" style="269" customWidth="1"/>
    <col min="40" max="40" width="2.7109375" style="269" customWidth="1"/>
    <col min="41" max="41" width="0.85546875" style="269" customWidth="1"/>
    <col min="42" max="42" width="2.7109375" style="269" customWidth="1"/>
    <col min="43" max="43" width="0.85546875" style="269" customWidth="1"/>
    <col min="44" max="44" width="2.7109375" style="269" customWidth="1"/>
    <col min="45" max="45" width="0.85546875" style="269" customWidth="1"/>
    <col min="46" max="46" width="2.7109375" style="269" customWidth="1"/>
    <col min="47" max="47" width="0.85546875" style="269" customWidth="1"/>
    <col min="48" max="48" width="2.7109375" style="269" customWidth="1"/>
    <col min="49" max="49" width="0.85546875" style="269" customWidth="1"/>
    <col min="50" max="50" width="2.7109375" style="269" customWidth="1"/>
    <col min="51" max="51" width="0.85546875" style="269" customWidth="1"/>
    <col min="52" max="52" width="2.7109375" style="269" customWidth="1"/>
    <col min="53" max="53" width="0.85546875" style="269" customWidth="1"/>
    <col min="54" max="54" width="2.7109375" style="269" customWidth="1"/>
    <col min="55" max="55" width="0.85546875" style="269" customWidth="1"/>
    <col min="56" max="56" width="0.85546875" style="460" customWidth="1"/>
    <col min="57" max="57" width="7.7109375" style="267" customWidth="1"/>
    <col min="58" max="64" width="7.7109375" style="268" customWidth="1"/>
    <col min="65" max="65" width="7.7109375" style="280" customWidth="1"/>
    <col min="66" max="66" width="7.7109375" style="268" customWidth="1"/>
    <col min="67" max="67" width="7.7109375" style="281" customWidth="1"/>
    <col min="68" max="73" width="7.7109375" style="268" customWidth="1"/>
    <col min="74" max="79" width="9.140625" style="268"/>
    <col min="80" max="80" width="9.140625" style="282"/>
    <col min="81" max="16384" width="9.140625" style="269"/>
  </cols>
  <sheetData>
    <row r="1" spans="1:93" s="19" customFormat="1" ht="4.5" customHeight="1">
      <c r="A1" s="204"/>
      <c r="B1" s="169"/>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32"/>
      <c r="AT1" s="32"/>
      <c r="AU1" s="32"/>
      <c r="AV1" s="32"/>
      <c r="AW1" s="32"/>
      <c r="AX1" s="32"/>
      <c r="AY1" s="32"/>
      <c r="AZ1" s="32"/>
      <c r="BA1" s="32"/>
      <c r="BB1" s="32"/>
      <c r="BC1" s="461"/>
      <c r="BD1" s="465"/>
      <c r="BE1" s="59"/>
      <c r="BF1" s="59"/>
      <c r="BG1" s="59"/>
      <c r="BH1" s="59"/>
      <c r="BI1" s="59"/>
      <c r="BJ1" s="59"/>
      <c r="BK1" s="59"/>
      <c r="BL1" s="60"/>
      <c r="BM1" s="60"/>
      <c r="BN1" s="60"/>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row>
    <row r="2" spans="1:93" s="19" customFormat="1" ht="4.5" customHeight="1">
      <c r="A2" s="204"/>
      <c r="B2" s="14"/>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6"/>
      <c r="AT2" s="16"/>
      <c r="AU2" s="16"/>
      <c r="AV2" s="16"/>
      <c r="AW2" s="16"/>
      <c r="AX2" s="16"/>
      <c r="AY2" s="16"/>
      <c r="AZ2" s="16"/>
      <c r="BA2" s="16"/>
      <c r="BB2" s="16"/>
      <c r="BC2" s="462"/>
      <c r="BD2" s="466"/>
      <c r="BE2" s="59"/>
      <c r="BF2" s="59"/>
      <c r="BG2" s="59"/>
      <c r="BH2" s="59"/>
      <c r="BI2" s="59"/>
      <c r="BJ2" s="59"/>
      <c r="BK2" s="59"/>
      <c r="BL2" s="60"/>
      <c r="BM2" s="60"/>
      <c r="BN2" s="60"/>
      <c r="BO2" s="59"/>
      <c r="BP2" s="63"/>
      <c r="BQ2" s="63"/>
      <c r="BR2" s="59"/>
      <c r="BS2" s="59"/>
      <c r="BT2" s="59"/>
      <c r="BU2" s="59"/>
      <c r="BV2" s="59"/>
      <c r="BW2" s="59"/>
      <c r="BX2" s="59"/>
      <c r="BY2" s="59"/>
      <c r="BZ2" s="59"/>
      <c r="CA2" s="59"/>
      <c r="CB2" s="59"/>
      <c r="CC2" s="59"/>
      <c r="CD2" s="59"/>
      <c r="CE2" s="59"/>
      <c r="CF2" s="59"/>
      <c r="CG2" s="59"/>
      <c r="CH2" s="59"/>
      <c r="CI2" s="59"/>
      <c r="CJ2" s="59"/>
      <c r="CK2" s="59"/>
      <c r="CL2" s="59"/>
    </row>
    <row r="3" spans="1:93" s="19" customFormat="1" ht="12.75" customHeight="1">
      <c r="A3" s="190"/>
      <c r="B3" s="20"/>
      <c r="C3" s="21"/>
      <c r="D3" s="21"/>
      <c r="E3" s="21"/>
      <c r="F3" s="21"/>
      <c r="G3" s="21"/>
      <c r="H3" s="21"/>
      <c r="I3" s="21"/>
      <c r="J3" s="21"/>
      <c r="K3" s="21"/>
      <c r="L3" s="21"/>
      <c r="M3" s="21"/>
      <c r="N3" s="21"/>
      <c r="O3" s="21"/>
      <c r="P3" s="21"/>
      <c r="Q3" s="770" t="s">
        <v>56</v>
      </c>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P3" s="771"/>
      <c r="AQ3" s="95"/>
      <c r="AR3" s="102"/>
      <c r="AS3" s="102"/>
      <c r="AT3" s="102"/>
      <c r="AU3" s="102"/>
      <c r="AV3" s="102"/>
      <c r="AW3" s="103" t="s">
        <v>57</v>
      </c>
      <c r="AX3" s="928" t="str">
        <f>IF(ISBLANK(auditDate),"",auditDate)</f>
        <v/>
      </c>
      <c r="AY3" s="929"/>
      <c r="AZ3" s="929"/>
      <c r="BA3" s="929"/>
      <c r="BB3" s="930"/>
      <c r="BC3" s="463"/>
      <c r="BD3" s="466"/>
      <c r="BE3" s="59"/>
      <c r="BF3" s="59"/>
      <c r="BG3" s="59"/>
      <c r="BH3" s="59"/>
      <c r="BI3" s="59"/>
      <c r="BJ3" s="59"/>
      <c r="BK3" s="59"/>
      <c r="BL3" s="60"/>
      <c r="BM3" s="60"/>
      <c r="BN3" s="60"/>
      <c r="BO3" s="59"/>
      <c r="BP3" s="63"/>
      <c r="BQ3" s="63"/>
      <c r="BR3" s="59"/>
      <c r="BS3" s="59"/>
      <c r="BT3" s="59"/>
      <c r="BU3" s="59"/>
      <c r="BV3" s="59"/>
      <c r="BW3" s="59"/>
      <c r="BX3" s="59"/>
      <c r="BY3" s="59"/>
      <c r="BZ3" s="59"/>
      <c r="CA3" s="59"/>
      <c r="CB3" s="59"/>
      <c r="CC3" s="59"/>
      <c r="CD3" s="59"/>
      <c r="CE3" s="59"/>
      <c r="CF3" s="59"/>
      <c r="CG3" s="59"/>
      <c r="CH3" s="59"/>
      <c r="CI3" s="59"/>
      <c r="CJ3" s="59"/>
      <c r="CK3" s="59"/>
      <c r="CL3" s="59"/>
    </row>
    <row r="4" spans="1:93" s="19" customFormat="1" ht="4.5" customHeight="1">
      <c r="A4" s="190"/>
      <c r="B4" s="20"/>
      <c r="C4" s="21"/>
      <c r="D4" s="21"/>
      <c r="E4" s="21"/>
      <c r="F4" s="21"/>
      <c r="G4" s="21"/>
      <c r="H4" s="21"/>
      <c r="I4" s="21"/>
      <c r="J4" s="21"/>
      <c r="K4" s="21"/>
      <c r="L4" s="21"/>
      <c r="M4" s="21"/>
      <c r="N4" s="21"/>
      <c r="O4" s="21"/>
      <c r="P4" s="21"/>
      <c r="Q4" s="772"/>
      <c r="R4" s="773"/>
      <c r="S4" s="773"/>
      <c r="T4" s="773"/>
      <c r="U4" s="773"/>
      <c r="V4" s="773"/>
      <c r="W4" s="773"/>
      <c r="X4" s="773"/>
      <c r="Y4" s="773"/>
      <c r="Z4" s="773"/>
      <c r="AA4" s="773"/>
      <c r="AB4" s="773"/>
      <c r="AC4" s="773"/>
      <c r="AD4" s="773"/>
      <c r="AE4" s="773"/>
      <c r="AF4" s="773"/>
      <c r="AG4" s="773"/>
      <c r="AH4" s="773"/>
      <c r="AI4" s="773"/>
      <c r="AJ4" s="773"/>
      <c r="AK4" s="773"/>
      <c r="AL4" s="773"/>
      <c r="AM4" s="773"/>
      <c r="AN4" s="773"/>
      <c r="AO4" s="773"/>
      <c r="AP4" s="773"/>
      <c r="AQ4" s="97"/>
      <c r="AR4" s="104"/>
      <c r="AS4" s="105"/>
      <c r="AT4" s="105"/>
      <c r="AU4" s="105"/>
      <c r="AV4" s="105"/>
      <c r="AW4" s="105"/>
      <c r="AX4" s="105"/>
      <c r="AY4" s="32"/>
      <c r="AZ4" s="191"/>
      <c r="BA4" s="191"/>
      <c r="BB4" s="191"/>
      <c r="BC4" s="463"/>
      <c r="BD4" s="466"/>
      <c r="BE4" s="59"/>
      <c r="BF4" s="59"/>
      <c r="BG4" s="59"/>
      <c r="BH4" s="59"/>
      <c r="BI4" s="59"/>
      <c r="BJ4" s="59"/>
      <c r="BK4" s="59"/>
      <c r="BL4" s="60"/>
      <c r="BM4" s="60"/>
      <c r="BN4" s="60"/>
      <c r="BO4" s="59"/>
      <c r="BP4" s="59"/>
      <c r="BQ4" s="63"/>
      <c r="BR4" s="59"/>
      <c r="BS4" s="59"/>
      <c r="BT4" s="59"/>
      <c r="BU4" s="59"/>
      <c r="BV4" s="59"/>
      <c r="BW4" s="59"/>
      <c r="BX4" s="59"/>
      <c r="BY4" s="59"/>
      <c r="BZ4" s="59"/>
      <c r="CA4" s="59"/>
      <c r="CB4" s="59"/>
      <c r="CC4" s="59"/>
      <c r="CD4" s="59"/>
      <c r="CE4" s="59"/>
      <c r="CF4" s="59"/>
      <c r="CG4" s="59"/>
      <c r="CH4" s="59"/>
      <c r="CI4" s="59"/>
      <c r="CJ4" s="59"/>
      <c r="CK4" s="59"/>
      <c r="CL4" s="59"/>
    </row>
    <row r="5" spans="1:93" s="19" customFormat="1" ht="12.75" customHeight="1">
      <c r="A5" s="190"/>
      <c r="B5" s="20"/>
      <c r="C5" s="21"/>
      <c r="D5" s="21"/>
      <c r="E5" s="21"/>
      <c r="F5" s="21"/>
      <c r="G5" s="21"/>
      <c r="H5" s="21"/>
      <c r="I5" s="21"/>
      <c r="J5" s="21"/>
      <c r="K5" s="21"/>
      <c r="L5" s="21"/>
      <c r="M5" s="21"/>
      <c r="N5" s="21"/>
      <c r="O5" s="21"/>
      <c r="P5" s="21"/>
      <c r="Q5" s="772"/>
      <c r="R5" s="773"/>
      <c r="S5" s="773"/>
      <c r="T5" s="773"/>
      <c r="U5" s="773"/>
      <c r="V5" s="773"/>
      <c r="W5" s="773"/>
      <c r="X5" s="773"/>
      <c r="Y5" s="773"/>
      <c r="Z5" s="773"/>
      <c r="AA5" s="773"/>
      <c r="AB5" s="773"/>
      <c r="AC5" s="773"/>
      <c r="AD5" s="773"/>
      <c r="AE5" s="773"/>
      <c r="AF5" s="773"/>
      <c r="AG5" s="773"/>
      <c r="AH5" s="773"/>
      <c r="AI5" s="773"/>
      <c r="AJ5" s="773"/>
      <c r="AK5" s="773"/>
      <c r="AL5" s="773"/>
      <c r="AM5" s="773"/>
      <c r="AN5" s="773"/>
      <c r="AO5" s="773"/>
      <c r="AP5" s="773"/>
      <c r="AQ5" s="88"/>
      <c r="AR5" s="106"/>
      <c r="AS5" s="107"/>
      <c r="AT5" s="106"/>
      <c r="AU5" s="107"/>
      <c r="AV5" s="106"/>
      <c r="AW5" s="92" t="s">
        <v>51</v>
      </c>
      <c r="AX5" s="767" t="str">
        <f>'Cover Page'!AY5</f>
        <v/>
      </c>
      <c r="AY5" s="768"/>
      <c r="AZ5" s="768"/>
      <c r="BA5" s="768"/>
      <c r="BB5" s="769"/>
      <c r="BC5" s="463"/>
      <c r="BD5" s="466"/>
      <c r="BE5" s="59"/>
      <c r="BF5" s="59"/>
      <c r="BG5" s="59"/>
      <c r="BH5" s="59"/>
      <c r="BI5" s="59"/>
      <c r="BJ5" s="59"/>
      <c r="BK5" s="59"/>
      <c r="BL5" s="60"/>
      <c r="BM5" s="60"/>
      <c r="BN5" s="60"/>
      <c r="BO5" s="59"/>
      <c r="BP5" s="59"/>
      <c r="BQ5" s="59"/>
      <c r="BR5" s="59"/>
      <c r="BS5" s="59"/>
      <c r="BT5" s="59"/>
      <c r="BU5" s="59"/>
      <c r="BV5" s="59"/>
      <c r="BW5" s="59"/>
      <c r="BX5" s="59"/>
      <c r="BY5" s="59"/>
      <c r="BZ5" s="59"/>
      <c r="CA5" s="59"/>
      <c r="CB5" s="59"/>
      <c r="CC5" s="59"/>
      <c r="CD5" s="59"/>
      <c r="CE5" s="59"/>
      <c r="CF5" s="59"/>
      <c r="CG5" s="59"/>
      <c r="CH5" s="59"/>
      <c r="CI5" s="59"/>
      <c r="CJ5" s="59"/>
      <c r="CK5" s="59"/>
      <c r="CL5" s="59"/>
    </row>
    <row r="6" spans="1:93" s="19" customFormat="1" ht="4.5" customHeight="1">
      <c r="A6" s="190"/>
      <c r="B6" s="20"/>
      <c r="C6" s="21"/>
      <c r="D6" s="21"/>
      <c r="E6" s="21"/>
      <c r="F6" s="21"/>
      <c r="G6" s="21"/>
      <c r="H6" s="21"/>
      <c r="I6" s="21"/>
      <c r="J6" s="21"/>
      <c r="K6" s="21"/>
      <c r="L6" s="21"/>
      <c r="M6" s="21"/>
      <c r="N6" s="21"/>
      <c r="O6" s="21"/>
      <c r="P6" s="21"/>
      <c r="Q6" s="774"/>
      <c r="R6" s="775"/>
      <c r="S6" s="775"/>
      <c r="T6" s="775"/>
      <c r="U6" s="775"/>
      <c r="V6" s="775"/>
      <c r="W6" s="775"/>
      <c r="X6" s="775"/>
      <c r="Y6" s="775"/>
      <c r="Z6" s="775"/>
      <c r="AA6" s="775"/>
      <c r="AB6" s="775"/>
      <c r="AC6" s="775"/>
      <c r="AD6" s="775"/>
      <c r="AE6" s="775"/>
      <c r="AF6" s="775"/>
      <c r="AG6" s="775"/>
      <c r="AH6" s="775"/>
      <c r="AI6" s="775"/>
      <c r="AJ6" s="775"/>
      <c r="AK6" s="775"/>
      <c r="AL6" s="775"/>
      <c r="AM6" s="775"/>
      <c r="AN6" s="775"/>
      <c r="AO6" s="775"/>
      <c r="AP6" s="775"/>
      <c r="AQ6" s="55"/>
      <c r="AR6" s="91"/>
      <c r="AS6" s="91"/>
      <c r="AT6" s="91"/>
      <c r="AU6" s="91"/>
      <c r="AV6" s="91"/>
      <c r="AW6" s="91"/>
      <c r="AX6" s="91"/>
      <c r="AY6" s="32"/>
      <c r="AZ6" s="191"/>
      <c r="BA6" s="191"/>
      <c r="BB6" s="191"/>
      <c r="BC6" s="463"/>
      <c r="BD6" s="466"/>
      <c r="BE6" s="59"/>
      <c r="BF6" s="59"/>
      <c r="BG6" s="59"/>
      <c r="BH6" s="59"/>
      <c r="BI6" s="59"/>
      <c r="BJ6" s="59"/>
      <c r="BK6" s="59"/>
      <c r="BL6" s="60"/>
      <c r="BM6" s="60"/>
      <c r="BN6" s="60"/>
      <c r="BO6" s="59"/>
      <c r="BP6" s="63"/>
      <c r="BQ6" s="59"/>
      <c r="BR6" s="59"/>
      <c r="BS6" s="59"/>
      <c r="BT6" s="59"/>
      <c r="BU6" s="59"/>
      <c r="BV6" s="59"/>
      <c r="BW6" s="59"/>
      <c r="BX6" s="59"/>
      <c r="BY6" s="59"/>
      <c r="BZ6" s="59"/>
      <c r="CA6" s="59"/>
      <c r="CB6" s="59"/>
      <c r="CC6" s="59"/>
      <c r="CD6" s="59"/>
      <c r="CE6" s="59"/>
      <c r="CF6" s="59"/>
      <c r="CG6" s="59"/>
      <c r="CH6" s="59"/>
      <c r="CI6" s="59"/>
      <c r="CJ6" s="59"/>
      <c r="CK6" s="59"/>
      <c r="CL6" s="59"/>
    </row>
    <row r="7" spans="1:93" s="19" customFormat="1" ht="12.75" customHeight="1">
      <c r="A7" s="190"/>
      <c r="B7" s="20"/>
      <c r="C7" s="21"/>
      <c r="D7" s="21"/>
      <c r="E7" s="21"/>
      <c r="F7" s="21"/>
      <c r="G7" s="21"/>
      <c r="H7" s="21"/>
      <c r="I7" s="109" t="s">
        <v>39</v>
      </c>
      <c r="J7" s="953">
        <f>'Cover Page'!J7</f>
        <v>5</v>
      </c>
      <c r="K7" s="953"/>
      <c r="L7" s="21"/>
      <c r="M7" s="21"/>
      <c r="N7" s="21"/>
      <c r="O7" s="21"/>
      <c r="P7" s="21"/>
      <c r="Q7" s="774"/>
      <c r="R7" s="775"/>
      <c r="S7" s="775"/>
      <c r="T7" s="775"/>
      <c r="U7" s="775"/>
      <c r="V7" s="775"/>
      <c r="W7" s="775"/>
      <c r="X7" s="775"/>
      <c r="Y7" s="775"/>
      <c r="Z7" s="775"/>
      <c r="AA7" s="775"/>
      <c r="AB7" s="775"/>
      <c r="AC7" s="775"/>
      <c r="AD7" s="775"/>
      <c r="AE7" s="775"/>
      <c r="AF7" s="775"/>
      <c r="AG7" s="775"/>
      <c r="AH7" s="775"/>
      <c r="AI7" s="775"/>
      <c r="AJ7" s="775"/>
      <c r="AK7" s="775"/>
      <c r="AL7" s="775"/>
      <c r="AM7" s="775"/>
      <c r="AN7" s="775"/>
      <c r="AO7" s="775"/>
      <c r="AP7" s="775"/>
      <c r="AQ7" s="92"/>
      <c r="AR7" s="91"/>
      <c r="AS7" s="90"/>
      <c r="AT7" s="91"/>
      <c r="AU7" s="91"/>
      <c r="AV7" s="91"/>
      <c r="AW7" s="89" t="s">
        <v>407</v>
      </c>
      <c r="AX7" s="933" t="str">
        <f>IF('Cover Page'!AY7="","",'Cover Page'!AY7)</f>
        <v/>
      </c>
      <c r="AY7" s="934"/>
      <c r="AZ7" s="934"/>
      <c r="BA7" s="934"/>
      <c r="BB7" s="935"/>
      <c r="BC7" s="463"/>
      <c r="BD7" s="466"/>
      <c r="BE7" s="59"/>
      <c r="BF7" s="59"/>
      <c r="BG7" s="59"/>
      <c r="BH7" s="59"/>
      <c r="BI7" s="59"/>
      <c r="BJ7" s="59"/>
      <c r="BK7" s="59"/>
      <c r="BL7" s="60"/>
      <c r="BM7" s="60"/>
      <c r="BN7" s="60"/>
      <c r="BO7" s="59"/>
      <c r="BP7" s="63"/>
      <c r="BQ7" s="59"/>
      <c r="BR7" s="59"/>
      <c r="BS7" s="59"/>
      <c r="BT7" s="59"/>
      <c r="BU7" s="59"/>
      <c r="BV7" s="59"/>
      <c r="BW7" s="59"/>
      <c r="BX7" s="59"/>
      <c r="BY7" s="59"/>
      <c r="BZ7" s="59"/>
      <c r="CA7" s="59"/>
      <c r="CB7" s="59"/>
      <c r="CC7" s="59"/>
      <c r="CD7" s="59"/>
      <c r="CE7" s="59"/>
      <c r="CF7" s="59"/>
      <c r="CG7" s="59"/>
      <c r="CH7" s="59"/>
      <c r="CI7" s="59"/>
      <c r="CJ7" s="59"/>
      <c r="CK7" s="59"/>
      <c r="CL7" s="59"/>
    </row>
    <row r="8" spans="1:93" s="19" customFormat="1" ht="4.5" customHeight="1">
      <c r="A8" s="205"/>
      <c r="B8" s="24"/>
      <c r="C8" s="25"/>
      <c r="D8" s="25"/>
      <c r="E8" s="25"/>
      <c r="F8" s="25"/>
      <c r="G8" s="25"/>
      <c r="H8" s="25"/>
      <c r="I8" s="25"/>
      <c r="J8" s="23"/>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6"/>
      <c r="AP8" s="25"/>
      <c r="AQ8" s="25"/>
      <c r="AR8" s="25"/>
      <c r="AS8" s="464"/>
      <c r="AT8" s="23"/>
      <c r="AU8" s="23"/>
      <c r="AV8" s="23"/>
      <c r="AW8" s="464"/>
      <c r="AX8" s="464"/>
      <c r="AY8" s="464"/>
      <c r="AZ8" s="464"/>
      <c r="BA8" s="464"/>
      <c r="BB8" s="464"/>
      <c r="BC8" s="463"/>
      <c r="BD8" s="466"/>
      <c r="BE8" s="59"/>
      <c r="BF8" s="59"/>
      <c r="BG8" s="59"/>
      <c r="BH8" s="59"/>
      <c r="BI8" s="59"/>
      <c r="BJ8" s="59"/>
      <c r="BK8" s="59"/>
      <c r="BL8" s="60"/>
      <c r="BM8" s="60"/>
      <c r="BN8" s="60"/>
      <c r="BO8" s="59"/>
      <c r="BP8" s="59"/>
      <c r="BQ8" s="59"/>
      <c r="BR8" s="59"/>
      <c r="BS8" s="59"/>
      <c r="BT8" s="59"/>
      <c r="BU8" s="59"/>
      <c r="BV8" s="59"/>
      <c r="BW8" s="59"/>
      <c r="BX8" s="59"/>
      <c r="BY8" s="59"/>
      <c r="BZ8" s="59"/>
      <c r="CA8" s="59"/>
      <c r="CB8" s="59"/>
      <c r="CC8" s="59"/>
      <c r="CD8" s="59"/>
      <c r="CE8" s="59"/>
      <c r="CF8" s="59"/>
      <c r="CG8" s="59"/>
      <c r="CH8" s="59"/>
      <c r="CI8" s="59"/>
      <c r="CJ8" s="59"/>
      <c r="CK8" s="59"/>
      <c r="CL8" s="59"/>
    </row>
    <row r="9" spans="1:93" s="19" customFormat="1">
      <c r="A9" s="55"/>
      <c r="B9" s="916" t="s">
        <v>71</v>
      </c>
      <c r="C9" s="917"/>
      <c r="D9" s="917"/>
      <c r="E9" s="917"/>
      <c r="F9" s="917"/>
      <c r="G9" s="917"/>
      <c r="H9" s="917"/>
      <c r="I9" s="917"/>
      <c r="J9" s="917"/>
      <c r="K9" s="910" t="str">
        <f>IF('Cover Page'!K9="","",'Cover Page'!K9)</f>
        <v/>
      </c>
      <c r="L9" s="911"/>
      <c r="M9" s="911"/>
      <c r="N9" s="911"/>
      <c r="O9" s="911"/>
      <c r="P9" s="911"/>
      <c r="Q9" s="911"/>
      <c r="R9" s="911"/>
      <c r="S9" s="911"/>
      <c r="T9" s="911"/>
      <c r="U9" s="911"/>
      <c r="V9" s="911"/>
      <c r="W9" s="911"/>
      <c r="X9" s="911"/>
      <c r="Y9" s="911"/>
      <c r="Z9" s="912"/>
      <c r="AA9" s="917" t="s">
        <v>208</v>
      </c>
      <c r="AB9" s="917"/>
      <c r="AC9" s="917"/>
      <c r="AD9" s="917"/>
      <c r="AE9" s="917"/>
      <c r="AF9" s="917"/>
      <c r="AG9" s="922" t="str">
        <f>IF('Cover Page'!AK9="","",'Cover Page'!AK9)</f>
        <v/>
      </c>
      <c r="AH9" s="923"/>
      <c r="AI9" s="923"/>
      <c r="AJ9" s="923"/>
      <c r="AK9" s="923"/>
      <c r="AL9" s="923"/>
      <c r="AM9" s="923"/>
      <c r="AN9" s="924"/>
      <c r="AO9" s="916" t="s">
        <v>81</v>
      </c>
      <c r="AP9" s="917"/>
      <c r="AQ9" s="917"/>
      <c r="AR9" s="918"/>
      <c r="AS9" s="910" t="str">
        <f>IF('Cover Page'!F53="","",'Cover Page'!F53)</f>
        <v/>
      </c>
      <c r="AT9" s="911"/>
      <c r="AU9" s="911"/>
      <c r="AV9" s="911"/>
      <c r="AW9" s="911"/>
      <c r="AX9" s="911"/>
      <c r="AY9" s="911"/>
      <c r="AZ9" s="911"/>
      <c r="BA9" s="911"/>
      <c r="BB9" s="911"/>
      <c r="BC9" s="912"/>
      <c r="BD9" s="463"/>
      <c r="BE9" s="59"/>
      <c r="BF9" s="59"/>
      <c r="BG9" s="59"/>
      <c r="BH9" s="59"/>
      <c r="BI9" s="59"/>
      <c r="BJ9" s="59"/>
      <c r="BK9" s="59"/>
      <c r="BL9" s="60"/>
      <c r="BM9" s="60"/>
      <c r="BN9" s="60"/>
      <c r="BO9" s="59"/>
      <c r="BP9" s="59"/>
      <c r="BQ9" s="59"/>
      <c r="BR9" s="59"/>
      <c r="BS9" s="59"/>
      <c r="BT9" s="59"/>
      <c r="BU9" s="59"/>
      <c r="BV9" s="59"/>
      <c r="BW9" s="59"/>
      <c r="BX9" s="59"/>
      <c r="BY9" s="59"/>
      <c r="BZ9" s="59"/>
      <c r="CA9" s="59"/>
      <c r="CB9" s="59"/>
      <c r="CC9" s="59"/>
      <c r="CD9" s="59"/>
      <c r="CE9" s="59"/>
      <c r="CF9" s="59"/>
      <c r="CG9" s="59"/>
      <c r="CH9" s="59"/>
      <c r="CI9" s="59"/>
      <c r="CJ9" s="59"/>
      <c r="CK9" s="59"/>
      <c r="CL9" s="59"/>
    </row>
    <row r="10" spans="1:93" s="19" customFormat="1" ht="4.5" customHeight="1">
      <c r="A10" s="55"/>
      <c r="B10" s="919"/>
      <c r="C10" s="920"/>
      <c r="D10" s="920"/>
      <c r="E10" s="920"/>
      <c r="F10" s="920"/>
      <c r="G10" s="920"/>
      <c r="H10" s="920"/>
      <c r="I10" s="920"/>
      <c r="J10" s="920"/>
      <c r="K10" s="913"/>
      <c r="L10" s="914"/>
      <c r="M10" s="914"/>
      <c r="N10" s="914"/>
      <c r="O10" s="914"/>
      <c r="P10" s="914"/>
      <c r="Q10" s="914"/>
      <c r="R10" s="914"/>
      <c r="S10" s="914"/>
      <c r="T10" s="914"/>
      <c r="U10" s="914"/>
      <c r="V10" s="914"/>
      <c r="W10" s="914"/>
      <c r="X10" s="914"/>
      <c r="Y10" s="914"/>
      <c r="Z10" s="915"/>
      <c r="AA10" s="920"/>
      <c r="AB10" s="920"/>
      <c r="AC10" s="920"/>
      <c r="AD10" s="920"/>
      <c r="AE10" s="920"/>
      <c r="AF10" s="920"/>
      <c r="AG10" s="925"/>
      <c r="AH10" s="926"/>
      <c r="AI10" s="926"/>
      <c r="AJ10" s="926"/>
      <c r="AK10" s="926"/>
      <c r="AL10" s="926"/>
      <c r="AM10" s="926"/>
      <c r="AN10" s="927"/>
      <c r="AO10" s="919"/>
      <c r="AP10" s="920"/>
      <c r="AQ10" s="920"/>
      <c r="AR10" s="921"/>
      <c r="AS10" s="913"/>
      <c r="AT10" s="914"/>
      <c r="AU10" s="914"/>
      <c r="AV10" s="914"/>
      <c r="AW10" s="914"/>
      <c r="AX10" s="914"/>
      <c r="AY10" s="914"/>
      <c r="AZ10" s="914"/>
      <c r="BA10" s="914"/>
      <c r="BB10" s="914"/>
      <c r="BC10" s="915"/>
      <c r="BD10" s="463"/>
      <c r="BE10" s="59"/>
      <c r="BF10" s="59"/>
      <c r="BG10" s="59"/>
      <c r="BH10" s="59"/>
      <c r="BI10" s="59"/>
      <c r="BJ10" s="59"/>
      <c r="BK10" s="59"/>
      <c r="BL10" s="60"/>
      <c r="BM10" s="60"/>
      <c r="BN10" s="60"/>
      <c r="BO10" s="59"/>
      <c r="BP10" s="63"/>
      <c r="BQ10" s="63"/>
      <c r="BR10" s="59"/>
      <c r="BS10" s="59"/>
      <c r="BT10" s="59"/>
      <c r="BU10" s="59"/>
      <c r="BV10" s="59"/>
      <c r="BW10" s="59"/>
      <c r="BX10" s="59"/>
      <c r="BY10" s="59"/>
      <c r="BZ10" s="59"/>
      <c r="CA10" s="59"/>
      <c r="CB10" s="59"/>
      <c r="CC10" s="59"/>
      <c r="CD10" s="59"/>
      <c r="CE10" s="59"/>
      <c r="CF10" s="59"/>
      <c r="CG10" s="59"/>
      <c r="CH10" s="59"/>
      <c r="CI10" s="59"/>
      <c r="CJ10" s="59"/>
      <c r="CK10" s="59"/>
      <c r="CL10" s="59"/>
    </row>
    <row r="11" spans="1:93" s="19" customFormat="1" ht="4.5" customHeight="1">
      <c r="A11" s="98"/>
      <c r="B11" s="916" t="s">
        <v>72</v>
      </c>
      <c r="C11" s="917"/>
      <c r="D11" s="917"/>
      <c r="E11" s="917"/>
      <c r="F11" s="917"/>
      <c r="G11" s="917"/>
      <c r="H11" s="917"/>
      <c r="I11" s="917"/>
      <c r="J11" s="918"/>
      <c r="K11" s="910" t="str">
        <f>IF('Cover Page'!K10="","",'Cover Page'!K10)</f>
        <v/>
      </c>
      <c r="L11" s="911"/>
      <c r="M11" s="911"/>
      <c r="N11" s="911"/>
      <c r="O11" s="911"/>
      <c r="P11" s="911"/>
      <c r="Q11" s="911"/>
      <c r="R11" s="911"/>
      <c r="S11" s="911"/>
      <c r="T11" s="911"/>
      <c r="U11" s="911"/>
      <c r="V11" s="911"/>
      <c r="W11" s="911"/>
      <c r="X11" s="911"/>
      <c r="Y11" s="911"/>
      <c r="Z11" s="912"/>
      <c r="AA11" s="916" t="s">
        <v>73</v>
      </c>
      <c r="AB11" s="917"/>
      <c r="AC11" s="917"/>
      <c r="AD11" s="918"/>
      <c r="AE11" s="910" t="str">
        <f>IF('Cover Page'!AE10="","",'Cover Page'!AE10)</f>
        <v/>
      </c>
      <c r="AF11" s="911"/>
      <c r="AG11" s="911"/>
      <c r="AH11" s="911"/>
      <c r="AI11" s="911"/>
      <c r="AJ11" s="911"/>
      <c r="AK11" s="911"/>
      <c r="AL11" s="911"/>
      <c r="AM11" s="911"/>
      <c r="AN11" s="912"/>
      <c r="AO11" s="916" t="s">
        <v>74</v>
      </c>
      <c r="AP11" s="917"/>
      <c r="AQ11" s="917"/>
      <c r="AR11" s="918"/>
      <c r="AS11" s="1103" t="str">
        <f>IF('Cover Page'!AS10="","",'Cover Page'!AS10)</f>
        <v/>
      </c>
      <c r="AT11" s="1104"/>
      <c r="AU11" s="1105"/>
      <c r="AV11" s="1106" t="s">
        <v>75</v>
      </c>
      <c r="AW11" s="1107"/>
      <c r="AX11" s="1108"/>
      <c r="AY11" s="945" t="str">
        <f>IF('Cover Page'!AY10:BD10="","",'Cover Page'!AY10)</f>
        <v/>
      </c>
      <c r="AZ11" s="946"/>
      <c r="BA11" s="946"/>
      <c r="BB11" s="946"/>
      <c r="BC11" s="947"/>
      <c r="BD11" s="463"/>
      <c r="BE11" s="59"/>
      <c r="BF11" s="59"/>
      <c r="BG11" s="59"/>
      <c r="BH11" s="59"/>
      <c r="BI11" s="59"/>
      <c r="BJ11" s="59"/>
      <c r="BK11" s="59"/>
      <c r="BL11" s="60"/>
      <c r="BM11" s="60"/>
      <c r="BN11" s="60"/>
      <c r="BO11" s="59"/>
      <c r="BP11" s="63"/>
      <c r="BQ11" s="63"/>
      <c r="BR11" s="59"/>
      <c r="BS11" s="59"/>
      <c r="BT11" s="59"/>
      <c r="BU11" s="59"/>
      <c r="BV11" s="59"/>
      <c r="BW11" s="59"/>
      <c r="BX11" s="59"/>
      <c r="BY11" s="59"/>
      <c r="BZ11" s="59"/>
      <c r="CA11" s="59"/>
      <c r="CB11" s="59"/>
      <c r="CC11" s="59"/>
      <c r="CD11" s="59"/>
      <c r="CE11" s="59"/>
      <c r="CF11" s="59"/>
      <c r="CG11" s="59"/>
      <c r="CH11" s="59"/>
      <c r="CI11" s="59"/>
      <c r="CJ11" s="59"/>
      <c r="CK11" s="59"/>
      <c r="CL11" s="59"/>
    </row>
    <row r="12" spans="1:93" s="19" customFormat="1" ht="12.75" customHeight="1">
      <c r="A12" s="193"/>
      <c r="B12" s="919"/>
      <c r="C12" s="920"/>
      <c r="D12" s="920"/>
      <c r="E12" s="920"/>
      <c r="F12" s="920"/>
      <c r="G12" s="920"/>
      <c r="H12" s="920"/>
      <c r="I12" s="920"/>
      <c r="J12" s="921"/>
      <c r="K12" s="913"/>
      <c r="L12" s="914"/>
      <c r="M12" s="914"/>
      <c r="N12" s="914"/>
      <c r="O12" s="914"/>
      <c r="P12" s="914"/>
      <c r="Q12" s="914"/>
      <c r="R12" s="914"/>
      <c r="S12" s="914"/>
      <c r="T12" s="914"/>
      <c r="U12" s="914"/>
      <c r="V12" s="914"/>
      <c r="W12" s="914"/>
      <c r="X12" s="914"/>
      <c r="Y12" s="914"/>
      <c r="Z12" s="915"/>
      <c r="AA12" s="919"/>
      <c r="AB12" s="920"/>
      <c r="AC12" s="920"/>
      <c r="AD12" s="921"/>
      <c r="AE12" s="913"/>
      <c r="AF12" s="914"/>
      <c r="AG12" s="914"/>
      <c r="AH12" s="914"/>
      <c r="AI12" s="914"/>
      <c r="AJ12" s="914"/>
      <c r="AK12" s="914"/>
      <c r="AL12" s="914"/>
      <c r="AM12" s="914"/>
      <c r="AN12" s="915"/>
      <c r="AO12" s="919"/>
      <c r="AP12" s="920"/>
      <c r="AQ12" s="920"/>
      <c r="AR12" s="921"/>
      <c r="AS12" s="925"/>
      <c r="AT12" s="926"/>
      <c r="AU12" s="927"/>
      <c r="AV12" s="919"/>
      <c r="AW12" s="920"/>
      <c r="AX12" s="921"/>
      <c r="AY12" s="948"/>
      <c r="AZ12" s="949"/>
      <c r="BA12" s="949"/>
      <c r="BB12" s="949"/>
      <c r="BC12" s="950"/>
      <c r="BD12" s="463"/>
      <c r="BE12" s="59"/>
      <c r="BF12" s="59"/>
      <c r="BG12" s="59"/>
      <c r="BH12" s="59"/>
      <c r="BI12" s="59"/>
      <c r="BJ12" s="59"/>
      <c r="BK12" s="59"/>
      <c r="BL12" s="60"/>
      <c r="BM12" s="60"/>
      <c r="BN12" s="60"/>
      <c r="BO12" s="59"/>
      <c r="BP12" s="63"/>
      <c r="BQ12" s="63"/>
      <c r="BR12" s="59"/>
      <c r="BS12" s="59"/>
      <c r="BT12" s="59"/>
      <c r="BU12" s="59"/>
      <c r="BV12" s="59"/>
      <c r="BW12" s="59"/>
      <c r="BX12" s="59"/>
      <c r="BY12" s="59"/>
      <c r="BZ12" s="59"/>
      <c r="CA12" s="59"/>
      <c r="CB12" s="59"/>
      <c r="CC12" s="59"/>
      <c r="CD12" s="59"/>
      <c r="CE12" s="59"/>
      <c r="CF12" s="59"/>
      <c r="CG12" s="59"/>
      <c r="CH12" s="59"/>
      <c r="CI12" s="59"/>
      <c r="CJ12" s="59"/>
      <c r="CK12" s="59"/>
      <c r="CL12" s="59"/>
    </row>
    <row r="13" spans="1:93" s="19" customFormat="1" ht="4.5" customHeight="1">
      <c r="A13" s="289"/>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32"/>
      <c r="AT13" s="32"/>
      <c r="AU13" s="32"/>
      <c r="AV13" s="32"/>
      <c r="AW13" s="32"/>
      <c r="AX13" s="32"/>
      <c r="AY13" s="32"/>
      <c r="AZ13" s="32"/>
      <c r="BA13" s="32"/>
      <c r="BB13" s="32"/>
      <c r="BC13" s="32"/>
      <c r="BD13" s="457"/>
      <c r="BE13" s="59"/>
      <c r="BF13" s="59"/>
      <c r="BG13" s="59"/>
      <c r="BH13" s="59"/>
      <c r="BI13" s="59"/>
      <c r="BJ13" s="59"/>
      <c r="BK13" s="59"/>
      <c r="BL13" s="60"/>
      <c r="BM13" s="60"/>
      <c r="BN13" s="60"/>
      <c r="BO13" s="59"/>
      <c r="BP13" s="63"/>
      <c r="BQ13" s="63"/>
      <c r="BR13" s="59"/>
      <c r="BS13" s="59"/>
      <c r="BT13" s="59"/>
      <c r="BU13" s="59"/>
      <c r="BV13" s="59"/>
      <c r="BW13" s="59"/>
      <c r="BX13" s="59"/>
      <c r="BY13" s="59"/>
      <c r="BZ13" s="59"/>
      <c r="CA13" s="59"/>
      <c r="CB13" s="59"/>
      <c r="CC13" s="59"/>
      <c r="CD13" s="59"/>
      <c r="CE13" s="59"/>
      <c r="CF13" s="59"/>
      <c r="CG13" s="59"/>
      <c r="CH13" s="59"/>
      <c r="CI13" s="59"/>
      <c r="CJ13" s="59"/>
      <c r="CK13" s="59"/>
      <c r="CL13" s="59"/>
    </row>
    <row r="14" spans="1:93" s="274" customFormat="1" ht="12" customHeight="1">
      <c r="A14" s="289"/>
      <c r="B14" s="1101" t="s">
        <v>192</v>
      </c>
      <c r="C14" s="1102"/>
      <c r="D14" s="1102"/>
      <c r="E14" s="1102"/>
      <c r="F14" s="1102"/>
      <c r="G14" s="1102"/>
      <c r="H14" s="1102"/>
      <c r="I14" s="1102"/>
      <c r="J14" s="1102"/>
      <c r="K14" s="1102"/>
      <c r="L14" s="1102"/>
      <c r="M14" s="1102"/>
      <c r="N14" s="1102"/>
      <c r="O14" s="1109" t="str">
        <f>IF('Cover Page'!K9="","",CONCATENATE('Cover Page'!K9&amp;" Audited on  "&amp;TEXT('Cover Page'!AY3,"dd-mmm-yy")&amp;"."))</f>
        <v/>
      </c>
      <c r="P14" s="1109"/>
      <c r="Q14" s="1109"/>
      <c r="R14" s="1109"/>
      <c r="S14" s="1109"/>
      <c r="T14" s="1109"/>
      <c r="U14" s="1109"/>
      <c r="V14" s="1109"/>
      <c r="W14" s="1109"/>
      <c r="X14" s="1109"/>
      <c r="Y14" s="1109"/>
      <c r="Z14" s="1109"/>
      <c r="AA14" s="1109"/>
      <c r="AB14" s="1109"/>
      <c r="AC14" s="1109"/>
      <c r="AD14" s="1109"/>
      <c r="AE14" s="1109"/>
      <c r="AF14" s="1109"/>
      <c r="AG14" s="1109"/>
      <c r="AH14" s="1109"/>
      <c r="AI14" s="1109"/>
      <c r="AJ14" s="1109"/>
      <c r="AK14" s="1109"/>
      <c r="AL14" s="1109"/>
      <c r="AM14" s="1109"/>
      <c r="AN14" s="1109"/>
      <c r="AO14" s="1109"/>
      <c r="AP14" s="1109"/>
      <c r="AQ14" s="1109"/>
      <c r="AR14" s="1109"/>
      <c r="AS14" s="1109"/>
      <c r="AT14" s="1109"/>
      <c r="AU14" s="1109"/>
      <c r="AV14" s="1109"/>
      <c r="AW14" s="1109"/>
      <c r="AX14" s="1109"/>
      <c r="AY14" s="1109"/>
      <c r="AZ14" s="1109"/>
      <c r="BA14" s="1109"/>
      <c r="BB14" s="1109"/>
      <c r="BC14" s="1110"/>
      <c r="BD14" s="467"/>
      <c r="BE14" s="272"/>
      <c r="BF14" s="268"/>
      <c r="BG14" s="272"/>
      <c r="BH14" s="272"/>
      <c r="BI14" s="272"/>
      <c r="BJ14" s="272"/>
      <c r="BK14" s="272"/>
      <c r="BL14" s="272"/>
      <c r="BM14" s="272"/>
      <c r="BN14" s="272"/>
      <c r="BO14" s="272"/>
      <c r="BP14" s="272"/>
      <c r="BQ14" s="272"/>
      <c r="BR14" s="272"/>
      <c r="BS14" s="272"/>
      <c r="BT14" s="272"/>
      <c r="BU14" s="272"/>
      <c r="BV14" s="272"/>
      <c r="BW14" s="272"/>
      <c r="BX14" s="272"/>
      <c r="BY14" s="272"/>
      <c r="BZ14" s="272"/>
      <c r="CA14" s="272"/>
      <c r="CB14" s="273"/>
    </row>
    <row r="15" spans="1:93" s="274" customFormat="1" ht="3.75" customHeight="1">
      <c r="A15" s="289"/>
      <c r="B15" s="275"/>
      <c r="C15" s="275"/>
      <c r="D15" s="275"/>
      <c r="E15" s="275"/>
      <c r="F15" s="275"/>
      <c r="G15" s="275"/>
      <c r="H15" s="275"/>
      <c r="I15" s="275"/>
      <c r="J15" s="275"/>
      <c r="K15" s="275"/>
      <c r="L15" s="275"/>
      <c r="M15" s="275"/>
      <c r="N15" s="275"/>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6"/>
      <c r="AU15" s="276"/>
      <c r="AV15" s="276"/>
      <c r="AW15" s="276"/>
      <c r="AX15" s="276"/>
      <c r="AY15" s="276"/>
      <c r="AZ15" s="276"/>
      <c r="BA15" s="276"/>
      <c r="BB15" s="276"/>
      <c r="BC15" s="276"/>
      <c r="BD15" s="270"/>
      <c r="BE15" s="271"/>
      <c r="BF15" s="272"/>
      <c r="BG15" s="272"/>
      <c r="BH15" s="272"/>
      <c r="BI15" s="272"/>
      <c r="BJ15" s="272"/>
      <c r="BK15" s="272"/>
      <c r="BL15" s="272"/>
      <c r="BM15" s="272"/>
      <c r="BN15" s="272"/>
      <c r="BO15" s="272"/>
      <c r="BP15" s="272"/>
      <c r="BQ15" s="272"/>
      <c r="BR15" s="272"/>
      <c r="BS15" s="272"/>
      <c r="BT15" s="272"/>
      <c r="BU15" s="272"/>
      <c r="BV15" s="272"/>
      <c r="BW15" s="272"/>
      <c r="BX15" s="272"/>
      <c r="BY15" s="272"/>
      <c r="BZ15" s="272"/>
      <c r="CA15" s="272"/>
      <c r="CB15" s="273"/>
    </row>
    <row r="16" spans="1:93" s="274" customFormat="1" ht="277.5" customHeight="1">
      <c r="A16" s="289"/>
      <c r="B16" s="1092"/>
      <c r="C16" s="1093"/>
      <c r="D16" s="1093"/>
      <c r="E16" s="1093"/>
      <c r="F16" s="1093"/>
      <c r="G16" s="1093"/>
      <c r="H16" s="1093"/>
      <c r="I16" s="1093"/>
      <c r="J16" s="1093"/>
      <c r="K16" s="1093"/>
      <c r="L16" s="1093"/>
      <c r="M16" s="1093"/>
      <c r="N16" s="1093"/>
      <c r="O16" s="1093"/>
      <c r="P16" s="1093"/>
      <c r="Q16" s="1093"/>
      <c r="R16" s="1093"/>
      <c r="S16" s="1093"/>
      <c r="T16" s="1093"/>
      <c r="U16" s="1093"/>
      <c r="V16" s="1093"/>
      <c r="W16" s="1093"/>
      <c r="X16" s="1093"/>
      <c r="Y16" s="1093"/>
      <c r="Z16" s="1093"/>
      <c r="AA16" s="1093"/>
      <c r="AB16" s="1093"/>
      <c r="AC16" s="1093"/>
      <c r="AD16" s="1093"/>
      <c r="AE16" s="1093"/>
      <c r="AF16" s="1093"/>
      <c r="AG16" s="1093"/>
      <c r="AH16" s="1093"/>
      <c r="AI16" s="1093"/>
      <c r="AJ16" s="1093"/>
      <c r="AK16" s="1093"/>
      <c r="AL16" s="1093"/>
      <c r="AM16" s="1093"/>
      <c r="AN16" s="1093"/>
      <c r="AO16" s="1093"/>
      <c r="AP16" s="1093"/>
      <c r="AQ16" s="1093"/>
      <c r="AR16" s="1093"/>
      <c r="AS16" s="1093"/>
      <c r="AT16" s="1093"/>
      <c r="AU16" s="1093"/>
      <c r="AV16" s="1093"/>
      <c r="AW16" s="1093"/>
      <c r="AX16" s="1093"/>
      <c r="AY16" s="1093"/>
      <c r="AZ16" s="1093"/>
      <c r="BA16" s="1093"/>
      <c r="BB16" s="1093"/>
      <c r="BC16" s="1094"/>
      <c r="BD16" s="287"/>
      <c r="BE16" s="271"/>
      <c r="BF16" s="272"/>
      <c r="BG16" s="272"/>
      <c r="BH16" s="272"/>
      <c r="BI16" s="272"/>
      <c r="BJ16" s="272"/>
      <c r="BK16" s="272"/>
      <c r="BL16" s="272"/>
      <c r="BM16" s="272"/>
      <c r="BN16" s="272"/>
      <c r="BO16" s="272"/>
      <c r="BP16" s="272"/>
      <c r="BQ16" s="272"/>
      <c r="BR16" s="272"/>
      <c r="BS16" s="272"/>
      <c r="BT16" s="272"/>
      <c r="BU16" s="272"/>
      <c r="BV16" s="272"/>
      <c r="BW16" s="272"/>
      <c r="BX16" s="272"/>
      <c r="BY16" s="272"/>
      <c r="BZ16" s="272"/>
      <c r="CA16" s="272"/>
      <c r="CB16" s="273"/>
    </row>
    <row r="17" spans="1:80" s="274" customFormat="1" ht="266.45" customHeight="1">
      <c r="A17" s="289"/>
      <c r="B17" s="1095"/>
      <c r="C17" s="1096"/>
      <c r="D17" s="1096"/>
      <c r="E17" s="1096"/>
      <c r="F17" s="1096"/>
      <c r="G17" s="1096"/>
      <c r="H17" s="1096"/>
      <c r="I17" s="1096"/>
      <c r="J17" s="1096"/>
      <c r="K17" s="1096"/>
      <c r="L17" s="1096"/>
      <c r="M17" s="1096"/>
      <c r="N17" s="1096"/>
      <c r="O17" s="1096"/>
      <c r="P17" s="1096"/>
      <c r="Q17" s="1096"/>
      <c r="R17" s="1096"/>
      <c r="S17" s="1096"/>
      <c r="T17" s="1096"/>
      <c r="U17" s="1096"/>
      <c r="V17" s="1096"/>
      <c r="W17" s="1096"/>
      <c r="X17" s="1096"/>
      <c r="Y17" s="1096"/>
      <c r="Z17" s="1096"/>
      <c r="AA17" s="1096"/>
      <c r="AB17" s="1096"/>
      <c r="AC17" s="1096"/>
      <c r="AD17" s="1096"/>
      <c r="AE17" s="1096"/>
      <c r="AF17" s="1096"/>
      <c r="AG17" s="1096"/>
      <c r="AH17" s="1096"/>
      <c r="AI17" s="1096"/>
      <c r="AJ17" s="1096"/>
      <c r="AK17" s="1096"/>
      <c r="AL17" s="1096"/>
      <c r="AM17" s="1096"/>
      <c r="AN17" s="1096"/>
      <c r="AO17" s="1096"/>
      <c r="AP17" s="1096"/>
      <c r="AQ17" s="1096"/>
      <c r="AR17" s="1096"/>
      <c r="AS17" s="1096"/>
      <c r="AT17" s="1096"/>
      <c r="AU17" s="1096"/>
      <c r="AV17" s="1096"/>
      <c r="AW17" s="1096"/>
      <c r="AX17" s="1096"/>
      <c r="AY17" s="1096"/>
      <c r="AZ17" s="1096"/>
      <c r="BA17" s="1096"/>
      <c r="BB17" s="1096"/>
      <c r="BC17" s="1097"/>
      <c r="BD17" s="287"/>
      <c r="BE17" s="271"/>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3"/>
    </row>
    <row r="18" spans="1:80" s="274" customFormat="1" ht="19.149999999999999" customHeight="1">
      <c r="A18" s="289"/>
      <c r="B18" s="1098" t="s">
        <v>419</v>
      </c>
      <c r="C18" s="1099"/>
      <c r="D18" s="1099"/>
      <c r="E18" s="1099"/>
      <c r="F18" s="1099"/>
      <c r="G18" s="1099"/>
      <c r="H18" s="1099"/>
      <c r="I18" s="1099"/>
      <c r="J18" s="1099"/>
      <c r="K18" s="1099"/>
      <c r="L18" s="1099"/>
      <c r="M18" s="1099"/>
      <c r="N18" s="1099"/>
      <c r="O18" s="1099"/>
      <c r="P18" s="1099"/>
      <c r="Q18" s="1099"/>
      <c r="R18" s="1099"/>
      <c r="S18" s="1099"/>
      <c r="T18" s="1099"/>
      <c r="U18" s="1099"/>
      <c r="V18" s="1099"/>
      <c r="W18" s="1099"/>
      <c r="X18" s="1099"/>
      <c r="Y18" s="1099"/>
      <c r="Z18" s="1099"/>
      <c r="AA18" s="1099"/>
      <c r="AB18" s="1099"/>
      <c r="AC18" s="1099"/>
      <c r="AD18" s="1099"/>
      <c r="AE18" s="1099"/>
      <c r="AF18" s="1099"/>
      <c r="AG18" s="1099"/>
      <c r="AH18" s="1099"/>
      <c r="AI18" s="1099"/>
      <c r="AJ18" s="1099"/>
      <c r="AK18" s="1099"/>
      <c r="AL18" s="1099"/>
      <c r="AM18" s="1099"/>
      <c r="AN18" s="1099"/>
      <c r="AO18" s="1099"/>
      <c r="AP18" s="1099"/>
      <c r="AQ18" s="1099"/>
      <c r="AR18" s="1099"/>
      <c r="AS18" s="1099"/>
      <c r="AT18" s="1099"/>
      <c r="AU18" s="1099"/>
      <c r="AV18" s="1099"/>
      <c r="AW18" s="1099"/>
      <c r="AX18" s="1099"/>
      <c r="AY18" s="1099"/>
      <c r="AZ18" s="1099"/>
      <c r="BA18" s="1099"/>
      <c r="BB18" s="1099"/>
      <c r="BC18" s="1100"/>
      <c r="BD18" s="287"/>
      <c r="BE18" s="271"/>
      <c r="BF18" s="272"/>
      <c r="BG18" s="272"/>
      <c r="BH18" s="272"/>
      <c r="BI18" s="272"/>
      <c r="BJ18" s="272"/>
      <c r="BK18" s="272"/>
      <c r="BL18" s="272"/>
      <c r="BM18" s="272"/>
      <c r="BN18" s="272"/>
      <c r="BO18" s="272"/>
      <c r="BP18" s="272"/>
      <c r="BQ18" s="272"/>
      <c r="BR18" s="272"/>
      <c r="BS18" s="272"/>
      <c r="BT18" s="272"/>
      <c r="BU18" s="272"/>
      <c r="BV18" s="272"/>
      <c r="BW18" s="272"/>
      <c r="BX18" s="272"/>
      <c r="BY18" s="272"/>
      <c r="BZ18" s="272"/>
      <c r="CA18" s="272"/>
      <c r="CB18" s="273"/>
    </row>
    <row r="19" spans="1:80" s="274" customFormat="1" ht="16.5" customHeight="1">
      <c r="A19" s="289"/>
      <c r="B19" s="523"/>
      <c r="C19" s="285"/>
      <c r="D19" s="284"/>
      <c r="E19" s="285"/>
      <c r="F19" s="284"/>
      <c r="G19" s="286"/>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5"/>
      <c r="BA19" s="285"/>
      <c r="BB19" s="285"/>
      <c r="BC19" s="140"/>
      <c r="BD19" s="287"/>
      <c r="BE19" s="271"/>
      <c r="BF19" s="272"/>
      <c r="BG19" s="272"/>
      <c r="BH19" s="272"/>
      <c r="BI19" s="272"/>
      <c r="BJ19" s="272"/>
      <c r="BK19" s="272"/>
      <c r="BL19" s="272"/>
      <c r="BM19" s="272"/>
      <c r="BN19" s="272"/>
      <c r="BO19" s="272"/>
      <c r="BP19" s="272"/>
      <c r="BQ19" s="272"/>
      <c r="BR19" s="272"/>
      <c r="BS19" s="272"/>
      <c r="BT19" s="272"/>
      <c r="BU19" s="272"/>
      <c r="BV19" s="272"/>
      <c r="BW19" s="272"/>
      <c r="BX19" s="272"/>
      <c r="BY19" s="272"/>
      <c r="BZ19" s="272"/>
      <c r="CA19" s="272"/>
      <c r="CB19" s="273"/>
    </row>
    <row r="20" spans="1:80" s="274" customFormat="1" ht="12.75" customHeight="1">
      <c r="A20" s="289"/>
      <c r="B20" s="1089" t="s">
        <v>102</v>
      </c>
      <c r="C20" s="1090"/>
      <c r="D20" s="1090"/>
      <c r="E20" s="1090"/>
      <c r="F20" s="1090"/>
      <c r="G20" s="1090"/>
      <c r="H20" s="1090"/>
      <c r="I20" s="1090"/>
      <c r="J20" s="1090"/>
      <c r="K20" s="1090"/>
      <c r="L20" s="1090"/>
      <c r="M20" s="1090"/>
      <c r="N20" s="1090"/>
      <c r="O20" s="1090"/>
      <c r="P20" s="1090"/>
      <c r="Q20" s="1090"/>
      <c r="R20" s="1090"/>
      <c r="S20" s="1090"/>
      <c r="T20" s="1090"/>
      <c r="U20" s="1090"/>
      <c r="V20" s="1090"/>
      <c r="W20" s="1090"/>
      <c r="X20" s="1090"/>
      <c r="Y20" s="1090"/>
      <c r="Z20" s="1090"/>
      <c r="AA20" s="1090"/>
      <c r="AB20" s="1090"/>
      <c r="AC20" s="1090"/>
      <c r="AD20" s="1090"/>
      <c r="AE20" s="1090"/>
      <c r="AF20" s="1090"/>
      <c r="AG20" s="1090"/>
      <c r="AH20" s="1090"/>
      <c r="AI20" s="1090"/>
      <c r="AJ20" s="1090"/>
      <c r="AK20" s="1090"/>
      <c r="AL20" s="1090"/>
      <c r="AM20" s="1090"/>
      <c r="AN20" s="1090"/>
      <c r="AO20" s="1090"/>
      <c r="AP20" s="1090"/>
      <c r="AQ20" s="1090"/>
      <c r="AR20" s="1090"/>
      <c r="AS20" s="1090"/>
      <c r="AT20" s="1090"/>
      <c r="AU20" s="1090"/>
      <c r="AV20" s="1090"/>
      <c r="AW20" s="1090"/>
      <c r="AX20" s="1090"/>
      <c r="AY20" s="1090"/>
      <c r="AZ20" s="1090"/>
      <c r="BA20" s="1090"/>
      <c r="BB20" s="1090"/>
      <c r="BC20" s="1091"/>
      <c r="BD20" s="287"/>
      <c r="BE20" s="271"/>
      <c r="BF20" s="272"/>
      <c r="BG20" s="272"/>
      <c r="BH20" s="272"/>
      <c r="BI20" s="272"/>
      <c r="BJ20" s="272"/>
      <c r="BK20" s="272"/>
      <c r="BL20" s="272"/>
      <c r="BM20" s="272"/>
      <c r="BN20" s="272"/>
      <c r="BO20" s="272"/>
      <c r="BP20" s="272"/>
      <c r="BQ20" s="272"/>
      <c r="BR20" s="272"/>
      <c r="BS20" s="272"/>
      <c r="BT20" s="272"/>
      <c r="BU20" s="272"/>
      <c r="BV20" s="272"/>
      <c r="BW20" s="272"/>
      <c r="BX20" s="272"/>
      <c r="BY20" s="272"/>
      <c r="BZ20" s="272"/>
      <c r="CA20" s="272"/>
      <c r="CB20" s="273"/>
    </row>
    <row r="21" spans="1:80" s="274" customFormat="1" ht="6" customHeight="1">
      <c r="A21" s="289"/>
      <c r="B21" s="41"/>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7"/>
      <c r="BA21" s="277"/>
      <c r="BB21" s="277"/>
      <c r="BC21" s="41"/>
      <c r="BD21" s="287"/>
      <c r="BE21" s="271"/>
      <c r="BF21" s="272"/>
      <c r="BG21" s="272"/>
      <c r="BH21" s="272"/>
      <c r="BI21" s="272"/>
      <c r="BJ21" s="272"/>
      <c r="BK21" s="272"/>
      <c r="BL21" s="272"/>
      <c r="BM21" s="272"/>
      <c r="BN21" s="272"/>
      <c r="BO21" s="272"/>
      <c r="BP21" s="272"/>
      <c r="BQ21" s="272"/>
      <c r="BR21" s="272"/>
      <c r="BS21" s="272"/>
      <c r="BT21" s="272"/>
      <c r="BU21" s="272"/>
      <c r="BV21" s="272"/>
      <c r="BW21" s="272"/>
      <c r="BX21" s="272"/>
      <c r="BY21" s="272"/>
      <c r="BZ21" s="272"/>
      <c r="CA21" s="272"/>
      <c r="CB21" s="273"/>
    </row>
    <row r="22" spans="1:80" s="274" customFormat="1">
      <c r="A22" s="289"/>
      <c r="B22" s="1080" t="s">
        <v>285</v>
      </c>
      <c r="C22" s="1081"/>
      <c r="D22" s="1081"/>
      <c r="E22" s="1081"/>
      <c r="F22" s="1081"/>
      <c r="G22" s="1081"/>
      <c r="H22" s="1081"/>
      <c r="I22" s="1081"/>
      <c r="J22" s="1081"/>
      <c r="K22" s="1081"/>
      <c r="L22" s="1081"/>
      <c r="M22" s="1081"/>
      <c r="N22" s="1081"/>
      <c r="O22" s="1081"/>
      <c r="P22" s="1081"/>
      <c r="Q22" s="1081"/>
      <c r="R22" s="1081"/>
      <c r="S22" s="1081"/>
      <c r="T22" s="1081"/>
      <c r="U22" s="1081"/>
      <c r="V22" s="1081"/>
      <c r="W22" s="1081"/>
      <c r="X22" s="1081"/>
      <c r="Y22" s="1081"/>
      <c r="Z22" s="1081"/>
      <c r="AA22" s="1081"/>
      <c r="AB22" s="1081"/>
      <c r="AC22" s="1081"/>
      <c r="AD22" s="1081"/>
      <c r="AE22" s="1081"/>
      <c r="AF22" s="1081"/>
      <c r="AG22" s="1081"/>
      <c r="AH22" s="1081"/>
      <c r="AI22" s="1081"/>
      <c r="AJ22" s="1081"/>
      <c r="AK22" s="1081"/>
      <c r="AL22" s="1081"/>
      <c r="AM22" s="1081"/>
      <c r="AN22" s="1081"/>
      <c r="AO22" s="1081"/>
      <c r="AP22" s="1081"/>
      <c r="AQ22" s="1081"/>
      <c r="AR22" s="1081"/>
      <c r="AS22" s="1081"/>
      <c r="AT22" s="1081"/>
      <c r="AU22" s="1081"/>
      <c r="AV22" s="1081"/>
      <c r="AW22" s="1081"/>
      <c r="AX22" s="1081"/>
      <c r="AY22" s="1081"/>
      <c r="AZ22" s="1081"/>
      <c r="BA22" s="1081"/>
      <c r="BB22" s="1081"/>
      <c r="BC22" s="1082"/>
      <c r="BD22" s="287"/>
      <c r="BE22" s="271"/>
      <c r="BF22" s="272"/>
      <c r="BG22" s="272"/>
      <c r="BH22" s="272"/>
      <c r="BI22" s="272"/>
      <c r="BJ22" s="272"/>
      <c r="BK22" s="272"/>
      <c r="BL22" s="272"/>
      <c r="BM22" s="272"/>
      <c r="BN22" s="272"/>
      <c r="BO22" s="272"/>
      <c r="BP22" s="272"/>
      <c r="BQ22" s="272"/>
      <c r="BR22" s="272"/>
      <c r="BS22" s="272"/>
      <c r="BT22" s="272"/>
      <c r="BU22" s="272"/>
      <c r="BV22" s="272"/>
      <c r="BW22" s="272"/>
      <c r="BX22" s="272"/>
      <c r="BY22" s="272"/>
      <c r="BZ22" s="272"/>
      <c r="CA22" s="272"/>
      <c r="CB22" s="273"/>
    </row>
    <row r="23" spans="1:80" s="274" customFormat="1" ht="75" customHeight="1">
      <c r="A23" s="289"/>
      <c r="B23" s="1083"/>
      <c r="C23" s="1084"/>
      <c r="D23" s="1084"/>
      <c r="E23" s="1084"/>
      <c r="F23" s="1084"/>
      <c r="G23" s="1084"/>
      <c r="H23" s="1084"/>
      <c r="I23" s="1084"/>
      <c r="J23" s="1084"/>
      <c r="K23" s="1084"/>
      <c r="L23" s="1084"/>
      <c r="M23" s="1084"/>
      <c r="N23" s="1084"/>
      <c r="O23" s="1084"/>
      <c r="P23" s="1084"/>
      <c r="Q23" s="1084"/>
      <c r="R23" s="1084"/>
      <c r="S23" s="1084"/>
      <c r="T23" s="1084"/>
      <c r="U23" s="1084"/>
      <c r="V23" s="1084"/>
      <c r="W23" s="1084"/>
      <c r="X23" s="1084"/>
      <c r="Y23" s="1084"/>
      <c r="Z23" s="1084"/>
      <c r="AA23" s="1084"/>
      <c r="AB23" s="1084"/>
      <c r="AC23" s="1084"/>
      <c r="AD23" s="1084"/>
      <c r="AE23" s="1084"/>
      <c r="AF23" s="1084"/>
      <c r="AG23" s="1084"/>
      <c r="AH23" s="1084"/>
      <c r="AI23" s="1084"/>
      <c r="AJ23" s="1084"/>
      <c r="AK23" s="1084"/>
      <c r="AL23" s="1084"/>
      <c r="AM23" s="1084"/>
      <c r="AN23" s="1084"/>
      <c r="AO23" s="1084"/>
      <c r="AP23" s="1084"/>
      <c r="AQ23" s="1084"/>
      <c r="AR23" s="1084"/>
      <c r="AS23" s="1084"/>
      <c r="AT23" s="1084"/>
      <c r="AU23" s="1084"/>
      <c r="AV23" s="1084"/>
      <c r="AW23" s="1084"/>
      <c r="AX23" s="1084"/>
      <c r="AY23" s="1084"/>
      <c r="AZ23" s="1084"/>
      <c r="BA23" s="1084"/>
      <c r="BB23" s="1084"/>
      <c r="BC23" s="1085"/>
      <c r="BD23" s="287"/>
      <c r="BE23" s="271"/>
      <c r="BF23" s="272"/>
      <c r="BG23" s="272"/>
      <c r="BH23" s="272"/>
      <c r="BI23" s="272"/>
      <c r="BJ23" s="272"/>
      <c r="BK23" s="272"/>
      <c r="BL23" s="272"/>
      <c r="BM23" s="272"/>
      <c r="BN23" s="272"/>
      <c r="BO23" s="272"/>
      <c r="BP23" s="272"/>
      <c r="BQ23" s="272"/>
      <c r="BR23" s="272"/>
      <c r="BS23" s="272"/>
      <c r="BT23" s="272"/>
      <c r="BU23" s="272"/>
      <c r="BV23" s="272"/>
      <c r="BW23" s="272"/>
      <c r="BX23" s="272"/>
      <c r="BY23" s="272"/>
      <c r="BZ23" s="272"/>
      <c r="CA23" s="272"/>
      <c r="CB23" s="273"/>
    </row>
    <row r="24" spans="1:80" s="274" customFormat="1">
      <c r="B24" s="277"/>
      <c r="C24" s="278"/>
      <c r="D24" s="277"/>
      <c r="E24" s="278"/>
      <c r="F24" s="277"/>
      <c r="G24" s="279"/>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278"/>
      <c r="AY24" s="278"/>
      <c r="AZ24" s="278"/>
      <c r="BA24" s="278"/>
      <c r="BB24" s="278"/>
      <c r="BC24" s="42"/>
      <c r="BD24" s="287"/>
      <c r="BE24" s="271"/>
      <c r="BF24" s="272"/>
      <c r="BG24" s="272"/>
      <c r="BH24" s="272"/>
      <c r="BI24" s="272"/>
      <c r="BJ24" s="272"/>
      <c r="BK24" s="272"/>
      <c r="BL24" s="272"/>
      <c r="BM24" s="272"/>
      <c r="BN24" s="272"/>
      <c r="BO24" s="272"/>
      <c r="BP24" s="272"/>
      <c r="BQ24" s="272"/>
      <c r="BR24" s="272"/>
      <c r="BS24" s="272"/>
      <c r="BT24" s="272"/>
      <c r="BU24" s="272"/>
      <c r="BV24" s="272"/>
      <c r="BW24" s="272"/>
      <c r="BX24" s="272"/>
      <c r="BY24" s="272"/>
      <c r="BZ24" s="272"/>
      <c r="CA24" s="272"/>
      <c r="CB24" s="273"/>
    </row>
    <row r="25" spans="1:80" s="274" customFormat="1">
      <c r="A25" s="289"/>
      <c r="B25" s="1080" t="s">
        <v>286</v>
      </c>
      <c r="C25" s="1081"/>
      <c r="D25" s="1081"/>
      <c r="E25" s="1081"/>
      <c r="F25" s="1081"/>
      <c r="G25" s="1081"/>
      <c r="H25" s="1081"/>
      <c r="I25" s="1081"/>
      <c r="J25" s="1081"/>
      <c r="K25" s="1081"/>
      <c r="L25" s="1081"/>
      <c r="M25" s="1081"/>
      <c r="N25" s="1081"/>
      <c r="O25" s="1081"/>
      <c r="P25" s="1081"/>
      <c r="Q25" s="1081"/>
      <c r="R25" s="1081"/>
      <c r="S25" s="1081"/>
      <c r="T25" s="1081"/>
      <c r="U25" s="1081"/>
      <c r="V25" s="1081"/>
      <c r="W25" s="1081"/>
      <c r="X25" s="1081"/>
      <c r="Y25" s="1081"/>
      <c r="Z25" s="1081"/>
      <c r="AA25" s="1081"/>
      <c r="AB25" s="1081"/>
      <c r="AC25" s="1081"/>
      <c r="AD25" s="1081"/>
      <c r="AE25" s="1081"/>
      <c r="AF25" s="1081"/>
      <c r="AG25" s="1081"/>
      <c r="AH25" s="1081"/>
      <c r="AI25" s="1081"/>
      <c r="AJ25" s="1081"/>
      <c r="AK25" s="1081"/>
      <c r="AL25" s="1081"/>
      <c r="AM25" s="1081"/>
      <c r="AN25" s="1081"/>
      <c r="AO25" s="1081"/>
      <c r="AP25" s="1081"/>
      <c r="AQ25" s="1081"/>
      <c r="AR25" s="1081"/>
      <c r="AS25" s="1081"/>
      <c r="AT25" s="1081"/>
      <c r="AU25" s="1081"/>
      <c r="AV25" s="1081"/>
      <c r="AW25" s="1081"/>
      <c r="AX25" s="1081"/>
      <c r="AY25" s="1081"/>
      <c r="AZ25" s="1081"/>
      <c r="BA25" s="1081"/>
      <c r="BB25" s="1081"/>
      <c r="BC25" s="1082"/>
      <c r="BD25" s="287"/>
      <c r="BE25" s="271"/>
      <c r="BF25" s="272"/>
      <c r="BG25" s="272"/>
      <c r="BH25" s="272"/>
      <c r="BI25" s="272"/>
      <c r="BJ25" s="272"/>
      <c r="BK25" s="272"/>
      <c r="BL25" s="272"/>
      <c r="BM25" s="272"/>
      <c r="BN25" s="272"/>
      <c r="BO25" s="272"/>
      <c r="BP25" s="272"/>
      <c r="BQ25" s="272"/>
      <c r="BR25" s="272"/>
      <c r="BS25" s="272"/>
      <c r="BT25" s="272"/>
      <c r="BU25" s="272"/>
      <c r="BV25" s="272"/>
      <c r="BW25" s="272"/>
      <c r="BX25" s="272"/>
      <c r="BY25" s="272"/>
      <c r="BZ25" s="272"/>
      <c r="CA25" s="272"/>
      <c r="CB25" s="273"/>
    </row>
    <row r="26" spans="1:80" s="274" customFormat="1" ht="63.75" customHeight="1">
      <c r="A26" s="289"/>
      <c r="B26" s="1083"/>
      <c r="C26" s="1084"/>
      <c r="D26" s="1084"/>
      <c r="E26" s="1084"/>
      <c r="F26" s="1084"/>
      <c r="G26" s="1084"/>
      <c r="H26" s="1084"/>
      <c r="I26" s="1084"/>
      <c r="J26" s="1084"/>
      <c r="K26" s="1084"/>
      <c r="L26" s="1084"/>
      <c r="M26" s="1084"/>
      <c r="N26" s="1084"/>
      <c r="O26" s="1084"/>
      <c r="P26" s="1084"/>
      <c r="Q26" s="1084"/>
      <c r="R26" s="1084"/>
      <c r="S26" s="1084"/>
      <c r="T26" s="1084"/>
      <c r="U26" s="1084"/>
      <c r="V26" s="1084"/>
      <c r="W26" s="1084"/>
      <c r="X26" s="1084"/>
      <c r="Y26" s="1084"/>
      <c r="Z26" s="1084"/>
      <c r="AA26" s="1084"/>
      <c r="AB26" s="1084"/>
      <c r="AC26" s="1084"/>
      <c r="AD26" s="1084"/>
      <c r="AE26" s="1084"/>
      <c r="AF26" s="1084"/>
      <c r="AG26" s="1084"/>
      <c r="AH26" s="1084"/>
      <c r="AI26" s="1084"/>
      <c r="AJ26" s="1084"/>
      <c r="AK26" s="1084"/>
      <c r="AL26" s="1084"/>
      <c r="AM26" s="1084"/>
      <c r="AN26" s="1084"/>
      <c r="AO26" s="1084"/>
      <c r="AP26" s="1084"/>
      <c r="AQ26" s="1084"/>
      <c r="AR26" s="1084"/>
      <c r="AS26" s="1084"/>
      <c r="AT26" s="1084"/>
      <c r="AU26" s="1084"/>
      <c r="AV26" s="1084"/>
      <c r="AW26" s="1084"/>
      <c r="AX26" s="1084"/>
      <c r="AY26" s="1084"/>
      <c r="AZ26" s="1084"/>
      <c r="BA26" s="1084"/>
      <c r="BB26" s="1084"/>
      <c r="BC26" s="1085"/>
      <c r="BD26" s="287"/>
      <c r="BE26" s="271"/>
      <c r="BF26" s="272"/>
      <c r="BG26" s="272"/>
      <c r="BH26" s="272"/>
      <c r="BI26" s="272"/>
      <c r="BJ26" s="272"/>
      <c r="BK26" s="272"/>
      <c r="BL26" s="272"/>
      <c r="BM26" s="272"/>
      <c r="BN26" s="272"/>
      <c r="BO26" s="272"/>
      <c r="BP26" s="272"/>
      <c r="BQ26" s="272"/>
      <c r="BR26" s="272"/>
      <c r="BS26" s="272"/>
      <c r="BT26" s="272"/>
      <c r="BU26" s="272"/>
      <c r="BV26" s="272"/>
      <c r="BW26" s="272"/>
      <c r="BX26" s="272"/>
      <c r="BY26" s="272"/>
      <c r="BZ26" s="272"/>
      <c r="CA26" s="272"/>
      <c r="CB26" s="273"/>
    </row>
    <row r="27" spans="1:80" s="274" customFormat="1" ht="6" customHeight="1">
      <c r="B27" s="277"/>
      <c r="C27" s="278"/>
      <c r="D27" s="277"/>
      <c r="E27" s="278"/>
      <c r="F27" s="277"/>
      <c r="G27" s="279"/>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278"/>
      <c r="AZ27" s="278"/>
      <c r="BA27" s="278"/>
      <c r="BB27" s="278"/>
      <c r="BC27" s="42"/>
      <c r="BD27" s="287"/>
      <c r="BE27" s="271"/>
      <c r="BF27" s="272"/>
      <c r="BG27" s="272"/>
      <c r="BH27" s="272"/>
      <c r="BI27" s="272"/>
      <c r="BJ27" s="272"/>
      <c r="BK27" s="272"/>
      <c r="BL27" s="272"/>
      <c r="BM27" s="272"/>
      <c r="BN27" s="272"/>
      <c r="BO27" s="272"/>
      <c r="BP27" s="272"/>
      <c r="BQ27" s="272"/>
      <c r="BR27" s="272"/>
      <c r="BS27" s="272"/>
      <c r="BT27" s="272"/>
      <c r="BU27" s="272"/>
      <c r="BV27" s="272"/>
      <c r="BW27" s="272"/>
      <c r="BX27" s="272"/>
      <c r="BY27" s="272"/>
      <c r="BZ27" s="272"/>
      <c r="CA27" s="272"/>
      <c r="CB27" s="273"/>
    </row>
    <row r="28" spans="1:80" s="274" customFormat="1">
      <c r="A28" s="289"/>
      <c r="B28" s="1080" t="s">
        <v>287</v>
      </c>
      <c r="C28" s="1081"/>
      <c r="D28" s="1081"/>
      <c r="E28" s="1081"/>
      <c r="F28" s="1081"/>
      <c r="G28" s="1081"/>
      <c r="H28" s="1081"/>
      <c r="I28" s="1081"/>
      <c r="J28" s="1081"/>
      <c r="K28" s="1081"/>
      <c r="L28" s="1081"/>
      <c r="M28" s="1081"/>
      <c r="N28" s="1081"/>
      <c r="O28" s="1081"/>
      <c r="P28" s="1081"/>
      <c r="Q28" s="1081"/>
      <c r="R28" s="1081"/>
      <c r="S28" s="1081"/>
      <c r="T28" s="1081"/>
      <c r="U28" s="1081"/>
      <c r="V28" s="1081"/>
      <c r="W28" s="1081"/>
      <c r="X28" s="1081"/>
      <c r="Y28" s="1081"/>
      <c r="Z28" s="1081"/>
      <c r="AA28" s="1081"/>
      <c r="AB28" s="1081"/>
      <c r="AC28" s="1081"/>
      <c r="AD28" s="1081"/>
      <c r="AE28" s="1081"/>
      <c r="AF28" s="1081"/>
      <c r="AG28" s="1081"/>
      <c r="AH28" s="1081"/>
      <c r="AI28" s="1081"/>
      <c r="AJ28" s="1081"/>
      <c r="AK28" s="1081"/>
      <c r="AL28" s="1081"/>
      <c r="AM28" s="1081"/>
      <c r="AN28" s="1081"/>
      <c r="AO28" s="1081"/>
      <c r="AP28" s="1081"/>
      <c r="AQ28" s="1081"/>
      <c r="AR28" s="1081"/>
      <c r="AS28" s="1081"/>
      <c r="AT28" s="1081"/>
      <c r="AU28" s="1081"/>
      <c r="AV28" s="1081"/>
      <c r="AW28" s="1081"/>
      <c r="AX28" s="1081"/>
      <c r="AY28" s="1081"/>
      <c r="AZ28" s="1081"/>
      <c r="BA28" s="1081"/>
      <c r="BB28" s="1081"/>
      <c r="BC28" s="1082"/>
      <c r="BD28" s="287"/>
      <c r="BE28" s="271"/>
      <c r="BF28" s="272"/>
      <c r="BG28" s="272"/>
      <c r="BH28" s="272"/>
      <c r="BI28" s="272"/>
      <c r="BJ28" s="272"/>
      <c r="BK28" s="272"/>
      <c r="BL28" s="272"/>
      <c r="BM28" s="272"/>
      <c r="BN28" s="272"/>
      <c r="BO28" s="272"/>
      <c r="BP28" s="272"/>
      <c r="BQ28" s="272"/>
      <c r="BR28" s="272"/>
      <c r="BS28" s="272"/>
      <c r="BT28" s="272"/>
      <c r="BU28" s="272"/>
      <c r="BV28" s="272"/>
      <c r="BW28" s="272"/>
      <c r="BX28" s="272"/>
      <c r="BY28" s="272"/>
      <c r="BZ28" s="272"/>
      <c r="CA28" s="272"/>
      <c r="CB28" s="273"/>
    </row>
    <row r="29" spans="1:80" s="274" customFormat="1" ht="75" customHeight="1">
      <c r="A29" s="289"/>
      <c r="B29" s="1083"/>
      <c r="C29" s="1084"/>
      <c r="D29" s="1084"/>
      <c r="E29" s="1084"/>
      <c r="F29" s="1084"/>
      <c r="G29" s="1084"/>
      <c r="H29" s="1084"/>
      <c r="I29" s="1084"/>
      <c r="J29" s="1084"/>
      <c r="K29" s="1084"/>
      <c r="L29" s="1084"/>
      <c r="M29" s="1084"/>
      <c r="N29" s="1084"/>
      <c r="O29" s="1084"/>
      <c r="P29" s="1084"/>
      <c r="Q29" s="1084"/>
      <c r="R29" s="1084"/>
      <c r="S29" s="1084"/>
      <c r="T29" s="1084"/>
      <c r="U29" s="1084"/>
      <c r="V29" s="1084"/>
      <c r="W29" s="1084"/>
      <c r="X29" s="1084"/>
      <c r="Y29" s="1084"/>
      <c r="Z29" s="1084"/>
      <c r="AA29" s="1084"/>
      <c r="AB29" s="1084"/>
      <c r="AC29" s="1084"/>
      <c r="AD29" s="1084"/>
      <c r="AE29" s="1084"/>
      <c r="AF29" s="1084"/>
      <c r="AG29" s="1084"/>
      <c r="AH29" s="1084"/>
      <c r="AI29" s="1084"/>
      <c r="AJ29" s="1084"/>
      <c r="AK29" s="1084"/>
      <c r="AL29" s="1084"/>
      <c r="AM29" s="1084"/>
      <c r="AN29" s="1084"/>
      <c r="AO29" s="1084"/>
      <c r="AP29" s="1084"/>
      <c r="AQ29" s="1084"/>
      <c r="AR29" s="1084"/>
      <c r="AS29" s="1084"/>
      <c r="AT29" s="1084"/>
      <c r="AU29" s="1084"/>
      <c r="AV29" s="1084"/>
      <c r="AW29" s="1084"/>
      <c r="AX29" s="1084"/>
      <c r="AY29" s="1084"/>
      <c r="AZ29" s="1084"/>
      <c r="BA29" s="1084"/>
      <c r="BB29" s="1084"/>
      <c r="BC29" s="1085"/>
      <c r="BD29" s="287"/>
      <c r="BE29" s="271"/>
      <c r="BF29" s="272"/>
      <c r="BG29" s="272"/>
      <c r="BH29" s="272"/>
      <c r="BI29" s="272"/>
      <c r="BJ29" s="272"/>
      <c r="BK29" s="272"/>
      <c r="BL29" s="272"/>
      <c r="BM29" s="272"/>
      <c r="BN29" s="272"/>
      <c r="BO29" s="272"/>
      <c r="BP29" s="272"/>
      <c r="BQ29" s="272"/>
      <c r="BR29" s="272"/>
      <c r="BS29" s="272"/>
      <c r="BT29" s="272"/>
      <c r="BU29" s="272"/>
      <c r="BV29" s="272"/>
      <c r="BW29" s="272"/>
      <c r="BX29" s="272"/>
      <c r="BY29" s="272"/>
      <c r="BZ29" s="272"/>
      <c r="CA29" s="272"/>
      <c r="CB29" s="273"/>
    </row>
    <row r="30" spans="1:80" s="274" customFormat="1" ht="6" customHeight="1">
      <c r="B30" s="277"/>
      <c r="C30" s="278"/>
      <c r="D30" s="277"/>
      <c r="E30" s="278"/>
      <c r="F30" s="277"/>
      <c r="G30" s="279"/>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78"/>
      <c r="AY30" s="278"/>
      <c r="AZ30" s="278"/>
      <c r="BA30" s="278"/>
      <c r="BB30" s="278"/>
      <c r="BC30" s="42"/>
      <c r="BD30" s="287"/>
      <c r="BE30" s="271"/>
      <c r="BF30" s="272"/>
      <c r="BG30" s="272"/>
      <c r="BH30" s="272"/>
      <c r="BI30" s="272"/>
      <c r="BJ30" s="272"/>
      <c r="BK30" s="272"/>
      <c r="BL30" s="272"/>
      <c r="BM30" s="272"/>
      <c r="BN30" s="272"/>
      <c r="BO30" s="272"/>
      <c r="BP30" s="272"/>
      <c r="BQ30" s="272"/>
      <c r="BR30" s="272"/>
      <c r="BS30" s="272"/>
      <c r="BT30" s="272"/>
      <c r="BU30" s="272"/>
      <c r="BV30" s="272"/>
      <c r="BW30" s="272"/>
      <c r="BX30" s="272"/>
      <c r="BY30" s="272"/>
      <c r="BZ30" s="272"/>
      <c r="CA30" s="272"/>
      <c r="CB30" s="273"/>
    </row>
    <row r="31" spans="1:80" s="274" customFormat="1">
      <c r="A31" s="289"/>
      <c r="B31" s="1080" t="s">
        <v>288</v>
      </c>
      <c r="C31" s="1081"/>
      <c r="D31" s="1081"/>
      <c r="E31" s="1081"/>
      <c r="F31" s="1081"/>
      <c r="G31" s="1081"/>
      <c r="H31" s="1081"/>
      <c r="I31" s="1081"/>
      <c r="J31" s="1081"/>
      <c r="K31" s="1081"/>
      <c r="L31" s="1081"/>
      <c r="M31" s="1081"/>
      <c r="N31" s="1081"/>
      <c r="O31" s="1081"/>
      <c r="P31" s="1081"/>
      <c r="Q31" s="1081"/>
      <c r="R31" s="1081"/>
      <c r="S31" s="1081"/>
      <c r="T31" s="1081"/>
      <c r="U31" s="1081"/>
      <c r="V31" s="1081"/>
      <c r="W31" s="1081"/>
      <c r="X31" s="1081"/>
      <c r="Y31" s="1081"/>
      <c r="Z31" s="1081"/>
      <c r="AA31" s="1081"/>
      <c r="AB31" s="1081"/>
      <c r="AC31" s="1081"/>
      <c r="AD31" s="1081"/>
      <c r="AE31" s="1081"/>
      <c r="AF31" s="1081"/>
      <c r="AG31" s="1081"/>
      <c r="AH31" s="1081"/>
      <c r="AI31" s="1081"/>
      <c r="AJ31" s="1081"/>
      <c r="AK31" s="1081"/>
      <c r="AL31" s="1081"/>
      <c r="AM31" s="1081"/>
      <c r="AN31" s="1081"/>
      <c r="AO31" s="1081"/>
      <c r="AP31" s="1081"/>
      <c r="AQ31" s="1081"/>
      <c r="AR31" s="1081"/>
      <c r="AS31" s="1081"/>
      <c r="AT31" s="1081"/>
      <c r="AU31" s="1081"/>
      <c r="AV31" s="1081"/>
      <c r="AW31" s="1081"/>
      <c r="AX31" s="1081"/>
      <c r="AY31" s="1081"/>
      <c r="AZ31" s="1081"/>
      <c r="BA31" s="1081"/>
      <c r="BB31" s="1081"/>
      <c r="BC31" s="1082"/>
      <c r="BD31" s="287"/>
      <c r="BE31" s="271"/>
      <c r="BF31" s="272"/>
      <c r="BG31" s="272"/>
      <c r="BH31" s="272"/>
      <c r="BI31" s="272"/>
      <c r="BJ31" s="272"/>
      <c r="BK31" s="272"/>
      <c r="BL31" s="272"/>
      <c r="BM31" s="272"/>
      <c r="BN31" s="272"/>
      <c r="BO31" s="272"/>
      <c r="BP31" s="272"/>
      <c r="BQ31" s="272"/>
      <c r="BR31" s="272"/>
      <c r="BS31" s="272"/>
      <c r="BT31" s="272"/>
      <c r="BU31" s="272"/>
      <c r="BV31" s="272"/>
      <c r="BW31" s="272"/>
      <c r="BX31" s="272"/>
      <c r="BY31" s="272"/>
      <c r="BZ31" s="272"/>
      <c r="CA31" s="272"/>
      <c r="CB31" s="273"/>
    </row>
    <row r="32" spans="1:80" s="274" customFormat="1" ht="75" customHeight="1">
      <c r="A32" s="289"/>
      <c r="B32" s="1083"/>
      <c r="C32" s="1084"/>
      <c r="D32" s="1084"/>
      <c r="E32" s="1084"/>
      <c r="F32" s="1084"/>
      <c r="G32" s="1084"/>
      <c r="H32" s="1084"/>
      <c r="I32" s="1084"/>
      <c r="J32" s="1084"/>
      <c r="K32" s="1084"/>
      <c r="L32" s="1084"/>
      <c r="M32" s="1084"/>
      <c r="N32" s="1084"/>
      <c r="O32" s="1084"/>
      <c r="P32" s="1084"/>
      <c r="Q32" s="1084"/>
      <c r="R32" s="1084"/>
      <c r="S32" s="1084"/>
      <c r="T32" s="1084"/>
      <c r="U32" s="1084"/>
      <c r="V32" s="1084"/>
      <c r="W32" s="1084"/>
      <c r="X32" s="1084"/>
      <c r="Y32" s="1084"/>
      <c r="Z32" s="1084"/>
      <c r="AA32" s="1084"/>
      <c r="AB32" s="1084"/>
      <c r="AC32" s="1084"/>
      <c r="AD32" s="1084"/>
      <c r="AE32" s="1084"/>
      <c r="AF32" s="1084"/>
      <c r="AG32" s="1084"/>
      <c r="AH32" s="1084"/>
      <c r="AI32" s="1084"/>
      <c r="AJ32" s="1084"/>
      <c r="AK32" s="1084"/>
      <c r="AL32" s="1084"/>
      <c r="AM32" s="1084"/>
      <c r="AN32" s="1084"/>
      <c r="AO32" s="1084"/>
      <c r="AP32" s="1084"/>
      <c r="AQ32" s="1084"/>
      <c r="AR32" s="1084"/>
      <c r="AS32" s="1084"/>
      <c r="AT32" s="1084"/>
      <c r="AU32" s="1084"/>
      <c r="AV32" s="1084"/>
      <c r="AW32" s="1084"/>
      <c r="AX32" s="1084"/>
      <c r="AY32" s="1084"/>
      <c r="AZ32" s="1084"/>
      <c r="BA32" s="1084"/>
      <c r="BB32" s="1084"/>
      <c r="BC32" s="1085"/>
      <c r="BD32" s="287"/>
      <c r="BE32" s="271"/>
      <c r="BF32" s="272"/>
      <c r="BG32" s="272"/>
      <c r="BH32" s="272"/>
      <c r="BI32" s="272"/>
      <c r="BJ32" s="272"/>
      <c r="BK32" s="272"/>
      <c r="BL32" s="272"/>
      <c r="BM32" s="272"/>
      <c r="BN32" s="272"/>
      <c r="BO32" s="272"/>
      <c r="BP32" s="272"/>
      <c r="BQ32" s="272"/>
      <c r="BR32" s="272"/>
      <c r="BS32" s="272"/>
      <c r="BT32" s="272"/>
      <c r="BU32" s="272"/>
      <c r="BV32" s="272"/>
      <c r="BW32" s="272"/>
      <c r="BX32" s="272"/>
      <c r="BY32" s="272"/>
      <c r="BZ32" s="272"/>
      <c r="CA32" s="272"/>
      <c r="CB32" s="273"/>
    </row>
    <row r="33" spans="1:80" s="274" customFormat="1" ht="6" customHeight="1">
      <c r="B33" s="277"/>
      <c r="C33" s="278"/>
      <c r="D33" s="277"/>
      <c r="E33" s="278"/>
      <c r="F33" s="277"/>
      <c r="G33" s="279"/>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42"/>
      <c r="BD33" s="287"/>
      <c r="BE33" s="271"/>
      <c r="BF33" s="272"/>
      <c r="BG33" s="272"/>
      <c r="BH33" s="272"/>
      <c r="BI33" s="272"/>
      <c r="BJ33" s="272"/>
      <c r="BK33" s="272"/>
      <c r="BL33" s="272"/>
      <c r="BM33" s="272"/>
      <c r="BN33" s="272"/>
      <c r="BO33" s="272"/>
      <c r="BP33" s="272"/>
      <c r="BQ33" s="272"/>
      <c r="BR33" s="272"/>
      <c r="BS33" s="272"/>
      <c r="BT33" s="272"/>
      <c r="BU33" s="272"/>
      <c r="BV33" s="272"/>
      <c r="BW33" s="272"/>
      <c r="BX33" s="272"/>
      <c r="BY33" s="272"/>
      <c r="BZ33" s="272"/>
      <c r="CA33" s="272"/>
      <c r="CB33" s="273"/>
    </row>
    <row r="34" spans="1:80" s="274" customFormat="1">
      <c r="A34" s="289"/>
      <c r="B34" s="1080" t="s">
        <v>289</v>
      </c>
      <c r="C34" s="1081"/>
      <c r="D34" s="1081"/>
      <c r="E34" s="1081"/>
      <c r="F34" s="1081"/>
      <c r="G34" s="1081"/>
      <c r="H34" s="1081"/>
      <c r="I34" s="1081"/>
      <c r="J34" s="1081"/>
      <c r="K34" s="1081"/>
      <c r="L34" s="1081"/>
      <c r="M34" s="1081"/>
      <c r="N34" s="1081"/>
      <c r="O34" s="1081"/>
      <c r="P34" s="1081"/>
      <c r="Q34" s="1081"/>
      <c r="R34" s="1081"/>
      <c r="S34" s="1081"/>
      <c r="T34" s="1081"/>
      <c r="U34" s="1081"/>
      <c r="V34" s="1081"/>
      <c r="W34" s="1081"/>
      <c r="X34" s="1081"/>
      <c r="Y34" s="1081"/>
      <c r="Z34" s="1081"/>
      <c r="AA34" s="1081"/>
      <c r="AB34" s="1081"/>
      <c r="AC34" s="1081"/>
      <c r="AD34" s="1081"/>
      <c r="AE34" s="1081"/>
      <c r="AF34" s="1081"/>
      <c r="AG34" s="1081"/>
      <c r="AH34" s="1081"/>
      <c r="AI34" s="1081"/>
      <c r="AJ34" s="1081"/>
      <c r="AK34" s="1081"/>
      <c r="AL34" s="1081"/>
      <c r="AM34" s="1081"/>
      <c r="AN34" s="1081"/>
      <c r="AO34" s="1081"/>
      <c r="AP34" s="1081"/>
      <c r="AQ34" s="1081"/>
      <c r="AR34" s="1081"/>
      <c r="AS34" s="1081"/>
      <c r="AT34" s="1081"/>
      <c r="AU34" s="1081"/>
      <c r="AV34" s="1081"/>
      <c r="AW34" s="1081"/>
      <c r="AX34" s="1081"/>
      <c r="AY34" s="1081"/>
      <c r="AZ34" s="1081"/>
      <c r="BA34" s="1081"/>
      <c r="BB34" s="1081"/>
      <c r="BC34" s="1082"/>
      <c r="BD34" s="287"/>
      <c r="BE34" s="271"/>
      <c r="BF34" s="272"/>
      <c r="BG34" s="272"/>
      <c r="BH34" s="272"/>
      <c r="BI34" s="272"/>
      <c r="BJ34" s="272"/>
      <c r="BK34" s="272"/>
      <c r="BL34" s="272"/>
      <c r="BM34" s="272"/>
      <c r="BN34" s="272"/>
      <c r="BO34" s="272"/>
      <c r="BP34" s="272"/>
      <c r="BQ34" s="272"/>
      <c r="BR34" s="272"/>
      <c r="BS34" s="272"/>
      <c r="BT34" s="272"/>
      <c r="BU34" s="272"/>
      <c r="BV34" s="272"/>
      <c r="BW34" s="272"/>
      <c r="BX34" s="272"/>
      <c r="BY34" s="272"/>
      <c r="BZ34" s="272"/>
      <c r="CA34" s="272"/>
      <c r="CB34" s="273"/>
    </row>
    <row r="35" spans="1:80" s="274" customFormat="1" ht="75" customHeight="1">
      <c r="A35" s="289"/>
      <c r="B35" s="1083"/>
      <c r="C35" s="1084"/>
      <c r="D35" s="1084"/>
      <c r="E35" s="1084"/>
      <c r="F35" s="1084"/>
      <c r="G35" s="1084"/>
      <c r="H35" s="1084"/>
      <c r="I35" s="1084"/>
      <c r="J35" s="1084"/>
      <c r="K35" s="1084"/>
      <c r="L35" s="1084"/>
      <c r="M35" s="1084"/>
      <c r="N35" s="1084"/>
      <c r="O35" s="1084"/>
      <c r="P35" s="1084"/>
      <c r="Q35" s="1084"/>
      <c r="R35" s="1084"/>
      <c r="S35" s="1084"/>
      <c r="T35" s="1084"/>
      <c r="U35" s="1084"/>
      <c r="V35" s="1084"/>
      <c r="W35" s="1084"/>
      <c r="X35" s="1084"/>
      <c r="Y35" s="1084"/>
      <c r="Z35" s="1084"/>
      <c r="AA35" s="1084"/>
      <c r="AB35" s="1084"/>
      <c r="AC35" s="1084"/>
      <c r="AD35" s="1084"/>
      <c r="AE35" s="1084"/>
      <c r="AF35" s="1084"/>
      <c r="AG35" s="1084"/>
      <c r="AH35" s="1084"/>
      <c r="AI35" s="1084"/>
      <c r="AJ35" s="1084"/>
      <c r="AK35" s="1084"/>
      <c r="AL35" s="1084"/>
      <c r="AM35" s="1084"/>
      <c r="AN35" s="1084"/>
      <c r="AO35" s="1084"/>
      <c r="AP35" s="1084"/>
      <c r="AQ35" s="1084"/>
      <c r="AR35" s="1084"/>
      <c r="AS35" s="1084"/>
      <c r="AT35" s="1084"/>
      <c r="AU35" s="1084"/>
      <c r="AV35" s="1084"/>
      <c r="AW35" s="1084"/>
      <c r="AX35" s="1084"/>
      <c r="AY35" s="1084"/>
      <c r="AZ35" s="1084"/>
      <c r="BA35" s="1084"/>
      <c r="BB35" s="1084"/>
      <c r="BC35" s="1085"/>
      <c r="BD35" s="287"/>
      <c r="BE35" s="271"/>
      <c r="BF35" s="272"/>
      <c r="BG35" s="272"/>
      <c r="BH35" s="272"/>
      <c r="BI35" s="272"/>
      <c r="BJ35" s="272"/>
      <c r="BK35" s="272"/>
      <c r="BL35" s="272"/>
      <c r="BM35" s="272"/>
      <c r="BN35" s="272"/>
      <c r="BO35" s="272"/>
      <c r="BP35" s="272"/>
      <c r="BQ35" s="272"/>
      <c r="BR35" s="272"/>
      <c r="BS35" s="272"/>
      <c r="BT35" s="272"/>
      <c r="BU35" s="272"/>
      <c r="BV35" s="272"/>
      <c r="BW35" s="272"/>
      <c r="BX35" s="272"/>
      <c r="BY35" s="272"/>
      <c r="BZ35" s="272"/>
      <c r="CA35" s="272"/>
      <c r="CB35" s="273"/>
    </row>
    <row r="36" spans="1:80" s="274" customFormat="1" ht="6" customHeight="1">
      <c r="B36" s="277"/>
      <c r="C36" s="278"/>
      <c r="D36" s="277"/>
      <c r="E36" s="278"/>
      <c r="F36" s="277"/>
      <c r="G36" s="279"/>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42"/>
      <c r="BD36" s="287"/>
      <c r="BE36" s="271"/>
      <c r="BF36" s="272"/>
      <c r="BG36" s="272"/>
      <c r="BH36" s="272"/>
      <c r="BI36" s="272"/>
      <c r="BJ36" s="272"/>
      <c r="BK36" s="272"/>
      <c r="BL36" s="272"/>
      <c r="BM36" s="272"/>
      <c r="BN36" s="272"/>
      <c r="BO36" s="272"/>
      <c r="BP36" s="272"/>
      <c r="BQ36" s="272"/>
      <c r="BR36" s="272"/>
      <c r="BS36" s="272"/>
      <c r="BT36" s="272"/>
      <c r="BU36" s="272"/>
      <c r="BV36" s="272"/>
      <c r="BW36" s="272"/>
      <c r="BX36" s="272"/>
      <c r="BY36" s="272"/>
      <c r="BZ36" s="272"/>
      <c r="CA36" s="272"/>
      <c r="CB36" s="273"/>
    </row>
    <row r="37" spans="1:80" s="274" customFormat="1">
      <c r="A37" s="289"/>
      <c r="B37" s="1080" t="s">
        <v>290</v>
      </c>
      <c r="C37" s="1081"/>
      <c r="D37" s="1081"/>
      <c r="E37" s="1081"/>
      <c r="F37" s="1081"/>
      <c r="G37" s="1081"/>
      <c r="H37" s="1081"/>
      <c r="I37" s="1081"/>
      <c r="J37" s="1081"/>
      <c r="K37" s="1081"/>
      <c r="L37" s="1081"/>
      <c r="M37" s="1081"/>
      <c r="N37" s="1081"/>
      <c r="O37" s="1081"/>
      <c r="P37" s="1081"/>
      <c r="Q37" s="1081"/>
      <c r="R37" s="1081"/>
      <c r="S37" s="1081"/>
      <c r="T37" s="1081"/>
      <c r="U37" s="1081"/>
      <c r="V37" s="1081"/>
      <c r="W37" s="1081"/>
      <c r="X37" s="1081"/>
      <c r="Y37" s="1081"/>
      <c r="Z37" s="1081"/>
      <c r="AA37" s="1081"/>
      <c r="AB37" s="1081"/>
      <c r="AC37" s="1081"/>
      <c r="AD37" s="1081"/>
      <c r="AE37" s="1081"/>
      <c r="AF37" s="1081"/>
      <c r="AG37" s="1081"/>
      <c r="AH37" s="1081"/>
      <c r="AI37" s="1081"/>
      <c r="AJ37" s="1081"/>
      <c r="AK37" s="1081"/>
      <c r="AL37" s="1081"/>
      <c r="AM37" s="1081"/>
      <c r="AN37" s="1081"/>
      <c r="AO37" s="1081"/>
      <c r="AP37" s="1081"/>
      <c r="AQ37" s="1081"/>
      <c r="AR37" s="1081"/>
      <c r="AS37" s="1081"/>
      <c r="AT37" s="1081"/>
      <c r="AU37" s="1081"/>
      <c r="AV37" s="1081"/>
      <c r="AW37" s="1081"/>
      <c r="AX37" s="1081"/>
      <c r="AY37" s="1081"/>
      <c r="AZ37" s="1081"/>
      <c r="BA37" s="1081"/>
      <c r="BB37" s="1081"/>
      <c r="BC37" s="1082"/>
      <c r="BD37" s="287"/>
      <c r="BE37" s="271"/>
      <c r="BF37" s="272"/>
      <c r="BG37" s="272"/>
      <c r="BH37" s="272"/>
      <c r="BI37" s="272"/>
      <c r="BJ37" s="272"/>
      <c r="BK37" s="272"/>
      <c r="BL37" s="272"/>
      <c r="BM37" s="272"/>
      <c r="BN37" s="272"/>
      <c r="BO37" s="272"/>
      <c r="BP37" s="272"/>
      <c r="BQ37" s="272"/>
      <c r="BR37" s="272"/>
      <c r="BS37" s="272"/>
      <c r="BT37" s="272"/>
      <c r="BU37" s="272"/>
      <c r="BV37" s="272"/>
      <c r="BW37" s="272"/>
      <c r="BX37" s="272"/>
      <c r="BY37" s="272"/>
      <c r="BZ37" s="272"/>
      <c r="CA37" s="272"/>
      <c r="CB37" s="273"/>
    </row>
    <row r="38" spans="1:80" s="274" customFormat="1" ht="75" customHeight="1">
      <c r="A38" s="289"/>
      <c r="B38" s="1083"/>
      <c r="C38" s="1084"/>
      <c r="D38" s="1084"/>
      <c r="E38" s="1084"/>
      <c r="F38" s="1084"/>
      <c r="G38" s="1084"/>
      <c r="H38" s="1084"/>
      <c r="I38" s="1084"/>
      <c r="J38" s="1084"/>
      <c r="K38" s="1084"/>
      <c r="L38" s="1084"/>
      <c r="M38" s="1084"/>
      <c r="N38" s="1084"/>
      <c r="O38" s="1084"/>
      <c r="P38" s="1084"/>
      <c r="Q38" s="1084"/>
      <c r="R38" s="1084"/>
      <c r="S38" s="1084"/>
      <c r="T38" s="1084"/>
      <c r="U38" s="1084"/>
      <c r="V38" s="1084"/>
      <c r="W38" s="1084"/>
      <c r="X38" s="1084"/>
      <c r="Y38" s="1084"/>
      <c r="Z38" s="1084"/>
      <c r="AA38" s="1084"/>
      <c r="AB38" s="1084"/>
      <c r="AC38" s="1084"/>
      <c r="AD38" s="1084"/>
      <c r="AE38" s="1084"/>
      <c r="AF38" s="1084"/>
      <c r="AG38" s="1084"/>
      <c r="AH38" s="1084"/>
      <c r="AI38" s="1084"/>
      <c r="AJ38" s="1084"/>
      <c r="AK38" s="1084"/>
      <c r="AL38" s="1084"/>
      <c r="AM38" s="1084"/>
      <c r="AN38" s="1084"/>
      <c r="AO38" s="1084"/>
      <c r="AP38" s="1084"/>
      <c r="AQ38" s="1084"/>
      <c r="AR38" s="1084"/>
      <c r="AS38" s="1084"/>
      <c r="AT38" s="1084"/>
      <c r="AU38" s="1084"/>
      <c r="AV38" s="1084"/>
      <c r="AW38" s="1084"/>
      <c r="AX38" s="1084"/>
      <c r="AY38" s="1084"/>
      <c r="AZ38" s="1084"/>
      <c r="BA38" s="1084"/>
      <c r="BB38" s="1084"/>
      <c r="BC38" s="1085"/>
      <c r="BD38" s="287"/>
      <c r="BE38" s="271"/>
      <c r="BF38" s="272"/>
      <c r="BG38" s="272"/>
      <c r="BH38" s="272"/>
      <c r="BI38" s="272"/>
      <c r="BJ38" s="272"/>
      <c r="BK38" s="272"/>
      <c r="BL38" s="272"/>
      <c r="BM38" s="272"/>
      <c r="BN38" s="272"/>
      <c r="BO38" s="272"/>
      <c r="BP38" s="272"/>
      <c r="BQ38" s="272"/>
      <c r="BR38" s="272"/>
      <c r="BS38" s="272"/>
      <c r="BT38" s="272"/>
      <c r="BU38" s="272"/>
      <c r="BV38" s="272"/>
      <c r="BW38" s="272"/>
      <c r="BX38" s="272"/>
      <c r="BY38" s="272"/>
      <c r="BZ38" s="272"/>
      <c r="CA38" s="272"/>
      <c r="CB38" s="273"/>
    </row>
    <row r="39" spans="1:80" s="274" customFormat="1" ht="6" customHeight="1">
      <c r="B39" s="277"/>
      <c r="C39" s="278"/>
      <c r="D39" s="277"/>
      <c r="E39" s="278"/>
      <c r="F39" s="277"/>
      <c r="G39" s="279"/>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8"/>
      <c r="AZ39" s="278"/>
      <c r="BA39" s="278"/>
      <c r="BB39" s="278"/>
      <c r="BC39" s="42"/>
      <c r="BD39" s="287"/>
      <c r="BE39" s="271"/>
      <c r="BF39" s="272"/>
      <c r="BG39" s="272"/>
      <c r="BH39" s="272"/>
      <c r="BI39" s="272"/>
      <c r="BJ39" s="272"/>
      <c r="BK39" s="272"/>
      <c r="BL39" s="272"/>
      <c r="BM39" s="272"/>
      <c r="BN39" s="272"/>
      <c r="BO39" s="272"/>
      <c r="BP39" s="272"/>
      <c r="BQ39" s="272"/>
      <c r="BR39" s="272"/>
      <c r="BS39" s="272"/>
      <c r="BT39" s="272"/>
      <c r="BU39" s="272"/>
      <c r="BV39" s="272"/>
      <c r="BW39" s="272"/>
      <c r="BX39" s="272"/>
      <c r="BY39" s="272"/>
      <c r="BZ39" s="272"/>
      <c r="CA39" s="272"/>
      <c r="CB39" s="273"/>
    </row>
    <row r="40" spans="1:80" s="274" customFormat="1">
      <c r="A40" s="289"/>
      <c r="B40" s="1080" t="s">
        <v>490</v>
      </c>
      <c r="C40" s="1081"/>
      <c r="D40" s="1081"/>
      <c r="E40" s="1081"/>
      <c r="F40" s="1081"/>
      <c r="G40" s="1081"/>
      <c r="H40" s="1081"/>
      <c r="I40" s="1081"/>
      <c r="J40" s="1081"/>
      <c r="K40" s="1081"/>
      <c r="L40" s="1081"/>
      <c r="M40" s="1081"/>
      <c r="N40" s="1081"/>
      <c r="O40" s="1081"/>
      <c r="P40" s="1081"/>
      <c r="Q40" s="1081"/>
      <c r="R40" s="1081"/>
      <c r="S40" s="1081"/>
      <c r="T40" s="1081"/>
      <c r="U40" s="1081"/>
      <c r="V40" s="1081"/>
      <c r="W40" s="1081"/>
      <c r="X40" s="1081"/>
      <c r="Y40" s="1081"/>
      <c r="Z40" s="1081"/>
      <c r="AA40" s="1081"/>
      <c r="AB40" s="1081"/>
      <c r="AC40" s="1081"/>
      <c r="AD40" s="1081"/>
      <c r="AE40" s="1081"/>
      <c r="AF40" s="1081"/>
      <c r="AG40" s="1081"/>
      <c r="AH40" s="1081"/>
      <c r="AI40" s="1081"/>
      <c r="AJ40" s="1081"/>
      <c r="AK40" s="1081"/>
      <c r="AL40" s="1081"/>
      <c r="AM40" s="1081"/>
      <c r="AN40" s="1081"/>
      <c r="AO40" s="1081"/>
      <c r="AP40" s="1081"/>
      <c r="AQ40" s="1081"/>
      <c r="AR40" s="1081"/>
      <c r="AS40" s="1081"/>
      <c r="AT40" s="1081"/>
      <c r="AU40" s="1081"/>
      <c r="AV40" s="1081"/>
      <c r="AW40" s="1081"/>
      <c r="AX40" s="1081"/>
      <c r="AY40" s="1081"/>
      <c r="AZ40" s="1081"/>
      <c r="BA40" s="1081"/>
      <c r="BB40" s="1081"/>
      <c r="BC40" s="1082"/>
      <c r="BD40" s="287"/>
      <c r="BE40" s="271"/>
      <c r="BF40" s="272"/>
      <c r="BG40" s="272"/>
      <c r="BH40" s="272"/>
      <c r="BI40" s="272"/>
      <c r="BJ40" s="272"/>
      <c r="BK40" s="272"/>
      <c r="BL40" s="272"/>
      <c r="BM40" s="272"/>
      <c r="BN40" s="272"/>
      <c r="BO40" s="272"/>
      <c r="BP40" s="272"/>
      <c r="BQ40" s="272"/>
      <c r="BR40" s="272"/>
      <c r="BS40" s="272"/>
      <c r="BT40" s="272"/>
      <c r="BU40" s="272"/>
      <c r="BV40" s="272"/>
      <c r="BW40" s="272"/>
      <c r="BX40" s="272"/>
      <c r="BY40" s="272"/>
      <c r="BZ40" s="272"/>
      <c r="CA40" s="272"/>
      <c r="CB40" s="273"/>
    </row>
    <row r="41" spans="1:80" s="274" customFormat="1" ht="75" customHeight="1">
      <c r="A41" s="289"/>
      <c r="B41" s="1083"/>
      <c r="C41" s="1084"/>
      <c r="D41" s="1084"/>
      <c r="E41" s="1084"/>
      <c r="F41" s="1084"/>
      <c r="G41" s="1084"/>
      <c r="H41" s="1084"/>
      <c r="I41" s="1084"/>
      <c r="J41" s="1084"/>
      <c r="K41" s="1084"/>
      <c r="L41" s="1084"/>
      <c r="M41" s="1084"/>
      <c r="N41" s="1084"/>
      <c r="O41" s="1084"/>
      <c r="P41" s="1084"/>
      <c r="Q41" s="1084"/>
      <c r="R41" s="1084"/>
      <c r="S41" s="1084"/>
      <c r="T41" s="1084"/>
      <c r="U41" s="1084"/>
      <c r="V41" s="1084"/>
      <c r="W41" s="1084"/>
      <c r="X41" s="1084"/>
      <c r="Y41" s="1084"/>
      <c r="Z41" s="1084"/>
      <c r="AA41" s="1084"/>
      <c r="AB41" s="1084"/>
      <c r="AC41" s="1084"/>
      <c r="AD41" s="1084"/>
      <c r="AE41" s="1084"/>
      <c r="AF41" s="1084"/>
      <c r="AG41" s="1084"/>
      <c r="AH41" s="1084"/>
      <c r="AI41" s="1084"/>
      <c r="AJ41" s="1084"/>
      <c r="AK41" s="1084"/>
      <c r="AL41" s="1084"/>
      <c r="AM41" s="1084"/>
      <c r="AN41" s="1084"/>
      <c r="AO41" s="1084"/>
      <c r="AP41" s="1084"/>
      <c r="AQ41" s="1084"/>
      <c r="AR41" s="1084"/>
      <c r="AS41" s="1084"/>
      <c r="AT41" s="1084"/>
      <c r="AU41" s="1084"/>
      <c r="AV41" s="1084"/>
      <c r="AW41" s="1084"/>
      <c r="AX41" s="1084"/>
      <c r="AY41" s="1084"/>
      <c r="AZ41" s="1084"/>
      <c r="BA41" s="1084"/>
      <c r="BB41" s="1084"/>
      <c r="BC41" s="1085"/>
      <c r="BD41" s="287"/>
      <c r="BE41" s="271"/>
      <c r="BF41" s="272"/>
      <c r="BG41" s="272"/>
      <c r="BH41" s="272"/>
      <c r="BI41" s="272"/>
      <c r="BJ41" s="272"/>
      <c r="BK41" s="272"/>
      <c r="BL41" s="272"/>
      <c r="BM41" s="272"/>
      <c r="BN41" s="272"/>
      <c r="BO41" s="272"/>
      <c r="BP41" s="272"/>
      <c r="BQ41" s="272"/>
      <c r="BR41" s="272"/>
      <c r="BS41" s="272"/>
      <c r="BT41" s="272"/>
      <c r="BU41" s="272"/>
      <c r="BV41" s="272"/>
      <c r="BW41" s="272"/>
      <c r="BX41" s="272"/>
      <c r="BY41" s="272"/>
      <c r="BZ41" s="272"/>
      <c r="CA41" s="272"/>
      <c r="CB41" s="273"/>
    </row>
    <row r="42" spans="1:80" s="274" customFormat="1" ht="6" customHeight="1">
      <c r="B42" s="277"/>
      <c r="C42" s="278"/>
      <c r="D42" s="277"/>
      <c r="E42" s="278"/>
      <c r="F42" s="277"/>
      <c r="G42" s="279"/>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78"/>
      <c r="AW42" s="278"/>
      <c r="AX42" s="278"/>
      <c r="AY42" s="278"/>
      <c r="AZ42" s="278"/>
      <c r="BA42" s="278"/>
      <c r="BB42" s="278"/>
      <c r="BC42" s="42"/>
      <c r="BD42" s="287"/>
      <c r="BE42" s="271"/>
      <c r="BF42" s="272"/>
      <c r="BG42" s="272"/>
      <c r="BH42" s="272"/>
      <c r="BI42" s="272"/>
      <c r="BJ42" s="272"/>
      <c r="BK42" s="272"/>
      <c r="BL42" s="272"/>
      <c r="BM42" s="272"/>
      <c r="BN42" s="272"/>
      <c r="BO42" s="272"/>
      <c r="BP42" s="272"/>
      <c r="BQ42" s="272"/>
      <c r="BR42" s="272"/>
      <c r="BS42" s="272"/>
      <c r="BT42" s="272"/>
      <c r="BU42" s="272"/>
      <c r="BV42" s="272"/>
      <c r="BW42" s="272"/>
      <c r="BX42" s="272"/>
      <c r="BY42" s="272"/>
      <c r="BZ42" s="272"/>
      <c r="CA42" s="272"/>
      <c r="CB42" s="273"/>
    </row>
    <row r="43" spans="1:80" s="274" customFormat="1" ht="12.75" customHeight="1">
      <c r="A43" s="289"/>
      <c r="B43" s="1089" t="s">
        <v>11</v>
      </c>
      <c r="C43" s="1090"/>
      <c r="D43" s="1090"/>
      <c r="E43" s="1090"/>
      <c r="F43" s="1090"/>
      <c r="G43" s="1090"/>
      <c r="H43" s="1090"/>
      <c r="I43" s="1090"/>
      <c r="J43" s="1090"/>
      <c r="K43" s="1090"/>
      <c r="L43" s="1090"/>
      <c r="M43" s="1090"/>
      <c r="N43" s="1090"/>
      <c r="O43" s="1090"/>
      <c r="P43" s="1090"/>
      <c r="Q43" s="1090"/>
      <c r="R43" s="1090"/>
      <c r="S43" s="1090"/>
      <c r="T43" s="1090"/>
      <c r="U43" s="1090"/>
      <c r="V43" s="1090"/>
      <c r="W43" s="1090"/>
      <c r="X43" s="1090"/>
      <c r="Y43" s="1090"/>
      <c r="Z43" s="1090"/>
      <c r="AA43" s="1090"/>
      <c r="AB43" s="1090"/>
      <c r="AC43" s="1090"/>
      <c r="AD43" s="1090"/>
      <c r="AE43" s="1090"/>
      <c r="AF43" s="1090"/>
      <c r="AG43" s="1090"/>
      <c r="AH43" s="1090"/>
      <c r="AI43" s="1090"/>
      <c r="AJ43" s="1090"/>
      <c r="AK43" s="1090"/>
      <c r="AL43" s="1090"/>
      <c r="AM43" s="1090"/>
      <c r="AN43" s="1090"/>
      <c r="AO43" s="1090"/>
      <c r="AP43" s="1090"/>
      <c r="AQ43" s="1090"/>
      <c r="AR43" s="1090"/>
      <c r="AS43" s="1090"/>
      <c r="AT43" s="1090"/>
      <c r="AU43" s="1090"/>
      <c r="AV43" s="1090"/>
      <c r="AW43" s="1090"/>
      <c r="AX43" s="1090"/>
      <c r="AY43" s="1090"/>
      <c r="AZ43" s="1090"/>
      <c r="BA43" s="1090"/>
      <c r="BB43" s="1090"/>
      <c r="BC43" s="1091"/>
      <c r="BD43" s="287"/>
      <c r="BE43" s="271"/>
      <c r="BF43" s="272"/>
      <c r="BG43" s="272"/>
      <c r="BH43" s="272"/>
      <c r="BI43" s="272"/>
      <c r="BJ43" s="272"/>
      <c r="BK43" s="272"/>
      <c r="BL43" s="272"/>
      <c r="BM43" s="272"/>
      <c r="BN43" s="272"/>
      <c r="BO43" s="272"/>
      <c r="BP43" s="272"/>
      <c r="BQ43" s="272"/>
      <c r="BR43" s="272"/>
      <c r="BS43" s="272"/>
      <c r="BT43" s="272"/>
      <c r="BU43" s="272"/>
      <c r="BV43" s="272"/>
      <c r="BW43" s="272"/>
      <c r="BX43" s="272"/>
      <c r="BY43" s="272"/>
      <c r="BZ43" s="272"/>
      <c r="CA43" s="272"/>
      <c r="CB43" s="273"/>
    </row>
    <row r="44" spans="1:80" s="274" customFormat="1" ht="6" customHeight="1">
      <c r="A44" s="289"/>
      <c r="B44" s="277"/>
      <c r="C44" s="277"/>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41"/>
      <c r="BD44" s="287"/>
      <c r="BE44" s="271"/>
      <c r="BF44" s="272"/>
      <c r="BG44" s="272"/>
      <c r="BH44" s="272"/>
      <c r="BI44" s="272"/>
      <c r="BJ44" s="272"/>
      <c r="BK44" s="272"/>
      <c r="BL44" s="272"/>
      <c r="BM44" s="272"/>
      <c r="BN44" s="272"/>
      <c r="BO44" s="272"/>
      <c r="BP44" s="272"/>
      <c r="BQ44" s="272"/>
      <c r="BR44" s="272"/>
      <c r="BS44" s="272"/>
      <c r="BT44" s="272"/>
      <c r="BU44" s="272"/>
      <c r="BV44" s="272"/>
      <c r="BW44" s="272"/>
      <c r="BX44" s="272"/>
      <c r="BY44" s="272"/>
      <c r="BZ44" s="272"/>
      <c r="CA44" s="272"/>
      <c r="CB44" s="273"/>
    </row>
    <row r="45" spans="1:80" s="274" customFormat="1">
      <c r="A45" s="289"/>
      <c r="B45" s="1080" t="s">
        <v>291</v>
      </c>
      <c r="C45" s="1081"/>
      <c r="D45" s="1081"/>
      <c r="E45" s="1081"/>
      <c r="F45" s="1081"/>
      <c r="G45" s="1081"/>
      <c r="H45" s="1081"/>
      <c r="I45" s="1081"/>
      <c r="J45" s="1081"/>
      <c r="K45" s="1081"/>
      <c r="L45" s="1081"/>
      <c r="M45" s="1081"/>
      <c r="N45" s="1081"/>
      <c r="O45" s="1081"/>
      <c r="P45" s="1081"/>
      <c r="Q45" s="1081"/>
      <c r="R45" s="1081"/>
      <c r="S45" s="1081"/>
      <c r="T45" s="1081"/>
      <c r="U45" s="1081"/>
      <c r="V45" s="1081"/>
      <c r="W45" s="1081"/>
      <c r="X45" s="1081"/>
      <c r="Y45" s="1081"/>
      <c r="Z45" s="1081"/>
      <c r="AA45" s="1081"/>
      <c r="AB45" s="1081"/>
      <c r="AC45" s="1081"/>
      <c r="AD45" s="1081"/>
      <c r="AE45" s="1081"/>
      <c r="AF45" s="1081"/>
      <c r="AG45" s="1081"/>
      <c r="AH45" s="1081"/>
      <c r="AI45" s="1081"/>
      <c r="AJ45" s="1081"/>
      <c r="AK45" s="1081"/>
      <c r="AL45" s="1081"/>
      <c r="AM45" s="1081"/>
      <c r="AN45" s="1081"/>
      <c r="AO45" s="1081"/>
      <c r="AP45" s="1081"/>
      <c r="AQ45" s="1081"/>
      <c r="AR45" s="1081"/>
      <c r="AS45" s="1081"/>
      <c r="AT45" s="1081"/>
      <c r="AU45" s="1081"/>
      <c r="AV45" s="1081"/>
      <c r="AW45" s="1081"/>
      <c r="AX45" s="1081"/>
      <c r="AY45" s="1081"/>
      <c r="AZ45" s="1081"/>
      <c r="BA45" s="1081"/>
      <c r="BB45" s="1081"/>
      <c r="BC45" s="1082"/>
      <c r="BD45" s="287"/>
      <c r="BE45" s="271"/>
      <c r="BF45" s="272"/>
      <c r="BG45" s="272"/>
      <c r="BH45" s="272"/>
      <c r="BI45" s="272"/>
      <c r="BJ45" s="272"/>
      <c r="BK45" s="272"/>
      <c r="BL45" s="272"/>
      <c r="BM45" s="272"/>
      <c r="BN45" s="272"/>
      <c r="BO45" s="272"/>
      <c r="BP45" s="272"/>
      <c r="BQ45" s="272"/>
      <c r="BR45" s="272"/>
      <c r="BS45" s="272"/>
      <c r="BT45" s="272"/>
      <c r="BU45" s="272"/>
      <c r="BV45" s="272"/>
      <c r="BW45" s="272"/>
      <c r="BX45" s="272"/>
      <c r="BY45" s="272"/>
      <c r="BZ45" s="272"/>
      <c r="CA45" s="272"/>
      <c r="CB45" s="273"/>
    </row>
    <row r="46" spans="1:80" s="274" customFormat="1" ht="75" customHeight="1">
      <c r="A46" s="289"/>
      <c r="B46" s="1083"/>
      <c r="C46" s="1084"/>
      <c r="D46" s="1084"/>
      <c r="E46" s="1084"/>
      <c r="F46" s="1084"/>
      <c r="G46" s="1084"/>
      <c r="H46" s="1084"/>
      <c r="I46" s="1084"/>
      <c r="J46" s="1084"/>
      <c r="K46" s="1084"/>
      <c r="L46" s="1084"/>
      <c r="M46" s="1084"/>
      <c r="N46" s="1084"/>
      <c r="O46" s="1084"/>
      <c r="P46" s="1084"/>
      <c r="Q46" s="1084"/>
      <c r="R46" s="1084"/>
      <c r="S46" s="1084"/>
      <c r="T46" s="1084"/>
      <c r="U46" s="1084"/>
      <c r="V46" s="1084"/>
      <c r="W46" s="1084"/>
      <c r="X46" s="1084"/>
      <c r="Y46" s="1084"/>
      <c r="Z46" s="1084"/>
      <c r="AA46" s="1084"/>
      <c r="AB46" s="1084"/>
      <c r="AC46" s="1084"/>
      <c r="AD46" s="1084"/>
      <c r="AE46" s="1084"/>
      <c r="AF46" s="1084"/>
      <c r="AG46" s="1084"/>
      <c r="AH46" s="1084"/>
      <c r="AI46" s="1084"/>
      <c r="AJ46" s="1084"/>
      <c r="AK46" s="1084"/>
      <c r="AL46" s="1084"/>
      <c r="AM46" s="1084"/>
      <c r="AN46" s="1084"/>
      <c r="AO46" s="1084"/>
      <c r="AP46" s="1084"/>
      <c r="AQ46" s="1084"/>
      <c r="AR46" s="1084"/>
      <c r="AS46" s="1084"/>
      <c r="AT46" s="1084"/>
      <c r="AU46" s="1084"/>
      <c r="AV46" s="1084"/>
      <c r="AW46" s="1084"/>
      <c r="AX46" s="1084"/>
      <c r="AY46" s="1084"/>
      <c r="AZ46" s="1084"/>
      <c r="BA46" s="1084"/>
      <c r="BB46" s="1084"/>
      <c r="BC46" s="1085"/>
      <c r="BD46" s="287"/>
      <c r="BE46" s="271"/>
      <c r="BF46" s="272"/>
      <c r="BG46" s="272"/>
      <c r="BH46" s="272"/>
      <c r="BI46" s="272"/>
      <c r="BJ46" s="272"/>
      <c r="BK46" s="272"/>
      <c r="BL46" s="272"/>
      <c r="BM46" s="272"/>
      <c r="BN46" s="272"/>
      <c r="BO46" s="272"/>
      <c r="BP46" s="272"/>
      <c r="BQ46" s="272"/>
      <c r="BR46" s="272"/>
      <c r="BS46" s="272"/>
      <c r="BT46" s="272"/>
      <c r="BU46" s="272"/>
      <c r="BV46" s="272"/>
      <c r="BW46" s="272"/>
      <c r="BX46" s="272"/>
      <c r="BY46" s="272"/>
      <c r="BZ46" s="272"/>
      <c r="CA46" s="272"/>
      <c r="CB46" s="273"/>
    </row>
    <row r="47" spans="1:80" s="274" customFormat="1" ht="6" customHeight="1">
      <c r="B47" s="277"/>
      <c r="C47" s="278"/>
      <c r="D47" s="277"/>
      <c r="E47" s="278"/>
      <c r="F47" s="277"/>
      <c r="G47" s="279"/>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42"/>
      <c r="BD47" s="287"/>
      <c r="BE47" s="271"/>
      <c r="BF47" s="272"/>
      <c r="BG47" s="272"/>
      <c r="BH47" s="272"/>
      <c r="BI47" s="272"/>
      <c r="BJ47" s="272"/>
      <c r="BK47" s="272"/>
      <c r="BL47" s="272"/>
      <c r="BM47" s="272"/>
      <c r="BN47" s="272"/>
      <c r="BO47" s="272"/>
      <c r="BP47" s="272"/>
      <c r="BQ47" s="272"/>
      <c r="BR47" s="272"/>
      <c r="BS47" s="272"/>
      <c r="BT47" s="272"/>
      <c r="BU47" s="272"/>
      <c r="BV47" s="272"/>
      <c r="BW47" s="272"/>
      <c r="BX47" s="272"/>
      <c r="BY47" s="272"/>
      <c r="BZ47" s="272"/>
      <c r="CA47" s="272"/>
      <c r="CB47" s="273"/>
    </row>
    <row r="48" spans="1:80" s="274" customFormat="1">
      <c r="A48" s="289"/>
      <c r="B48" s="1080" t="s">
        <v>292</v>
      </c>
      <c r="C48" s="1081"/>
      <c r="D48" s="1081"/>
      <c r="E48" s="1081"/>
      <c r="F48" s="1081"/>
      <c r="G48" s="1081"/>
      <c r="H48" s="1081"/>
      <c r="I48" s="1081"/>
      <c r="J48" s="1081"/>
      <c r="K48" s="1081"/>
      <c r="L48" s="1081"/>
      <c r="M48" s="1081"/>
      <c r="N48" s="1081"/>
      <c r="O48" s="1081"/>
      <c r="P48" s="1081"/>
      <c r="Q48" s="1081"/>
      <c r="R48" s="1081"/>
      <c r="S48" s="1081"/>
      <c r="T48" s="1081"/>
      <c r="U48" s="1081"/>
      <c r="V48" s="1081"/>
      <c r="W48" s="1081"/>
      <c r="X48" s="1081"/>
      <c r="Y48" s="1081"/>
      <c r="Z48" s="1081"/>
      <c r="AA48" s="1081"/>
      <c r="AB48" s="1081"/>
      <c r="AC48" s="1081"/>
      <c r="AD48" s="1081"/>
      <c r="AE48" s="1081"/>
      <c r="AF48" s="1081"/>
      <c r="AG48" s="1081"/>
      <c r="AH48" s="1081"/>
      <c r="AI48" s="1081"/>
      <c r="AJ48" s="1081"/>
      <c r="AK48" s="1081"/>
      <c r="AL48" s="1081"/>
      <c r="AM48" s="1081"/>
      <c r="AN48" s="1081"/>
      <c r="AO48" s="1081"/>
      <c r="AP48" s="1081"/>
      <c r="AQ48" s="1081"/>
      <c r="AR48" s="1081"/>
      <c r="AS48" s="1081"/>
      <c r="AT48" s="1081"/>
      <c r="AU48" s="1081"/>
      <c r="AV48" s="1081"/>
      <c r="AW48" s="1081"/>
      <c r="AX48" s="1081"/>
      <c r="AY48" s="1081"/>
      <c r="AZ48" s="1081"/>
      <c r="BA48" s="1081"/>
      <c r="BB48" s="1081"/>
      <c r="BC48" s="1082"/>
      <c r="BD48" s="287"/>
      <c r="BE48" s="271"/>
      <c r="BF48" s="272"/>
      <c r="BG48" s="272"/>
      <c r="BH48" s="272"/>
      <c r="BI48" s="272"/>
      <c r="BJ48" s="272"/>
      <c r="BK48" s="272"/>
      <c r="BL48" s="272"/>
      <c r="BM48" s="272"/>
      <c r="BN48" s="272"/>
      <c r="BO48" s="272"/>
      <c r="BP48" s="272"/>
      <c r="BQ48" s="272"/>
      <c r="BR48" s="272"/>
      <c r="BS48" s="272"/>
      <c r="BT48" s="272"/>
      <c r="BU48" s="272"/>
      <c r="BV48" s="272"/>
      <c r="BW48" s="272"/>
      <c r="BX48" s="272"/>
      <c r="BY48" s="272"/>
      <c r="BZ48" s="272"/>
      <c r="CA48" s="272"/>
      <c r="CB48" s="273"/>
    </row>
    <row r="49" spans="1:80" s="274" customFormat="1" ht="75" customHeight="1">
      <c r="A49" s="289"/>
      <c r="B49" s="1083"/>
      <c r="C49" s="1084"/>
      <c r="D49" s="1084"/>
      <c r="E49" s="1084"/>
      <c r="F49" s="1084"/>
      <c r="G49" s="1084"/>
      <c r="H49" s="1084"/>
      <c r="I49" s="1084"/>
      <c r="J49" s="1084"/>
      <c r="K49" s="1084"/>
      <c r="L49" s="1084"/>
      <c r="M49" s="1084"/>
      <c r="N49" s="1084"/>
      <c r="O49" s="1084"/>
      <c r="P49" s="1084"/>
      <c r="Q49" s="1084"/>
      <c r="R49" s="1084"/>
      <c r="S49" s="1084"/>
      <c r="T49" s="1084"/>
      <c r="U49" s="1084"/>
      <c r="V49" s="1084"/>
      <c r="W49" s="1084"/>
      <c r="X49" s="1084"/>
      <c r="Y49" s="1084"/>
      <c r="Z49" s="1084"/>
      <c r="AA49" s="1084"/>
      <c r="AB49" s="1084"/>
      <c r="AC49" s="1084"/>
      <c r="AD49" s="1084"/>
      <c r="AE49" s="1084"/>
      <c r="AF49" s="1084"/>
      <c r="AG49" s="1084"/>
      <c r="AH49" s="1084"/>
      <c r="AI49" s="1084"/>
      <c r="AJ49" s="1084"/>
      <c r="AK49" s="1084"/>
      <c r="AL49" s="1084"/>
      <c r="AM49" s="1084"/>
      <c r="AN49" s="1084"/>
      <c r="AO49" s="1084"/>
      <c r="AP49" s="1084"/>
      <c r="AQ49" s="1084"/>
      <c r="AR49" s="1084"/>
      <c r="AS49" s="1084"/>
      <c r="AT49" s="1084"/>
      <c r="AU49" s="1084"/>
      <c r="AV49" s="1084"/>
      <c r="AW49" s="1084"/>
      <c r="AX49" s="1084"/>
      <c r="AY49" s="1084"/>
      <c r="AZ49" s="1084"/>
      <c r="BA49" s="1084"/>
      <c r="BB49" s="1084"/>
      <c r="BC49" s="1085"/>
      <c r="BD49" s="287"/>
      <c r="BE49" s="271"/>
      <c r="BF49" s="272"/>
      <c r="BG49" s="272"/>
      <c r="BH49" s="272"/>
      <c r="BI49" s="272"/>
      <c r="BJ49" s="272"/>
      <c r="BK49" s="272"/>
      <c r="BL49" s="272"/>
      <c r="BM49" s="272"/>
      <c r="BN49" s="272"/>
      <c r="BO49" s="272"/>
      <c r="BP49" s="272"/>
      <c r="BQ49" s="272"/>
      <c r="BR49" s="272"/>
      <c r="BS49" s="272"/>
      <c r="BT49" s="272"/>
      <c r="BU49" s="272"/>
      <c r="BV49" s="272"/>
      <c r="BW49" s="272"/>
      <c r="BX49" s="272"/>
      <c r="BY49" s="272"/>
      <c r="BZ49" s="272"/>
      <c r="CA49" s="272"/>
      <c r="CB49" s="273"/>
    </row>
    <row r="50" spans="1:80" s="274" customFormat="1" ht="6" customHeight="1">
      <c r="B50" s="277"/>
      <c r="C50" s="278"/>
      <c r="D50" s="277"/>
      <c r="E50" s="278"/>
      <c r="F50" s="277"/>
      <c r="G50" s="279"/>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8"/>
      <c r="AY50" s="278"/>
      <c r="AZ50" s="278"/>
      <c r="BA50" s="278"/>
      <c r="BB50" s="278"/>
      <c r="BC50" s="42"/>
      <c r="BD50" s="287"/>
      <c r="BE50" s="271"/>
      <c r="BF50" s="272"/>
      <c r="BG50" s="272"/>
      <c r="BH50" s="272"/>
      <c r="BI50" s="272"/>
      <c r="BJ50" s="272"/>
      <c r="BK50" s="272"/>
      <c r="BL50" s="272"/>
      <c r="BM50" s="272"/>
      <c r="BN50" s="272"/>
      <c r="BO50" s="272"/>
      <c r="BP50" s="272"/>
      <c r="BQ50" s="272"/>
      <c r="BR50" s="272"/>
      <c r="BS50" s="272"/>
      <c r="BT50" s="272"/>
      <c r="BU50" s="272"/>
      <c r="BV50" s="272"/>
      <c r="BW50" s="272"/>
      <c r="BX50" s="272"/>
      <c r="BY50" s="272"/>
      <c r="BZ50" s="272"/>
      <c r="CA50" s="272"/>
      <c r="CB50" s="273"/>
    </row>
    <row r="51" spans="1:80" s="274" customFormat="1">
      <c r="A51" s="289"/>
      <c r="B51" s="1080" t="s">
        <v>337</v>
      </c>
      <c r="C51" s="1081"/>
      <c r="D51" s="1081"/>
      <c r="E51" s="1081"/>
      <c r="F51" s="1081"/>
      <c r="G51" s="1081"/>
      <c r="H51" s="1081"/>
      <c r="I51" s="1081"/>
      <c r="J51" s="1081"/>
      <c r="K51" s="1081"/>
      <c r="L51" s="1081"/>
      <c r="M51" s="1081"/>
      <c r="N51" s="1081"/>
      <c r="O51" s="1081"/>
      <c r="P51" s="1081"/>
      <c r="Q51" s="1081"/>
      <c r="R51" s="1081"/>
      <c r="S51" s="1081"/>
      <c r="T51" s="1081"/>
      <c r="U51" s="1081"/>
      <c r="V51" s="1081"/>
      <c r="W51" s="1081"/>
      <c r="X51" s="1081"/>
      <c r="Y51" s="1081"/>
      <c r="Z51" s="1081"/>
      <c r="AA51" s="1081"/>
      <c r="AB51" s="1081"/>
      <c r="AC51" s="1081"/>
      <c r="AD51" s="1081"/>
      <c r="AE51" s="1081"/>
      <c r="AF51" s="1081"/>
      <c r="AG51" s="1081"/>
      <c r="AH51" s="1081"/>
      <c r="AI51" s="1081"/>
      <c r="AJ51" s="1081"/>
      <c r="AK51" s="1081"/>
      <c r="AL51" s="1081"/>
      <c r="AM51" s="1081"/>
      <c r="AN51" s="1081"/>
      <c r="AO51" s="1081"/>
      <c r="AP51" s="1081"/>
      <c r="AQ51" s="1081"/>
      <c r="AR51" s="1081"/>
      <c r="AS51" s="1081"/>
      <c r="AT51" s="1081"/>
      <c r="AU51" s="1081"/>
      <c r="AV51" s="1081"/>
      <c r="AW51" s="1081"/>
      <c r="AX51" s="1081"/>
      <c r="AY51" s="1081"/>
      <c r="AZ51" s="1081"/>
      <c r="BA51" s="1081"/>
      <c r="BB51" s="1081"/>
      <c r="BC51" s="1082"/>
      <c r="BD51" s="287"/>
      <c r="BE51" s="271"/>
      <c r="BF51" s="272"/>
      <c r="BG51" s="272"/>
      <c r="BH51" s="272"/>
      <c r="BI51" s="272"/>
      <c r="BJ51" s="272"/>
      <c r="BK51" s="272"/>
      <c r="BL51" s="272"/>
      <c r="BM51" s="272"/>
      <c r="BN51" s="272"/>
      <c r="BO51" s="272"/>
      <c r="BP51" s="272"/>
      <c r="BQ51" s="272"/>
      <c r="BR51" s="272"/>
      <c r="BS51" s="272"/>
      <c r="BT51" s="272"/>
      <c r="BU51" s="272"/>
      <c r="BV51" s="272"/>
      <c r="BW51" s="272"/>
      <c r="BX51" s="272"/>
      <c r="BY51" s="272"/>
      <c r="BZ51" s="272"/>
      <c r="CA51" s="272"/>
      <c r="CB51" s="273"/>
    </row>
    <row r="52" spans="1:80" s="274" customFormat="1" ht="75" customHeight="1">
      <c r="A52" s="289"/>
      <c r="B52" s="1083"/>
      <c r="C52" s="1084"/>
      <c r="D52" s="1084"/>
      <c r="E52" s="1084"/>
      <c r="F52" s="1084"/>
      <c r="G52" s="1084"/>
      <c r="H52" s="1084"/>
      <c r="I52" s="1084"/>
      <c r="J52" s="1084"/>
      <c r="K52" s="1084"/>
      <c r="L52" s="1084"/>
      <c r="M52" s="1084"/>
      <c r="N52" s="1084"/>
      <c r="O52" s="1084"/>
      <c r="P52" s="1084"/>
      <c r="Q52" s="1084"/>
      <c r="R52" s="1084"/>
      <c r="S52" s="1084"/>
      <c r="T52" s="1084"/>
      <c r="U52" s="1084"/>
      <c r="V52" s="1084"/>
      <c r="W52" s="1084"/>
      <c r="X52" s="1084"/>
      <c r="Y52" s="1084"/>
      <c r="Z52" s="1084"/>
      <c r="AA52" s="1084"/>
      <c r="AB52" s="1084"/>
      <c r="AC52" s="1084"/>
      <c r="AD52" s="1084"/>
      <c r="AE52" s="1084"/>
      <c r="AF52" s="1084"/>
      <c r="AG52" s="1084"/>
      <c r="AH52" s="1084"/>
      <c r="AI52" s="1084"/>
      <c r="AJ52" s="1084"/>
      <c r="AK52" s="1084"/>
      <c r="AL52" s="1084"/>
      <c r="AM52" s="1084"/>
      <c r="AN52" s="1084"/>
      <c r="AO52" s="1084"/>
      <c r="AP52" s="1084"/>
      <c r="AQ52" s="1084"/>
      <c r="AR52" s="1084"/>
      <c r="AS52" s="1084"/>
      <c r="AT52" s="1084"/>
      <c r="AU52" s="1084"/>
      <c r="AV52" s="1084"/>
      <c r="AW52" s="1084"/>
      <c r="AX52" s="1084"/>
      <c r="AY52" s="1084"/>
      <c r="AZ52" s="1084"/>
      <c r="BA52" s="1084"/>
      <c r="BB52" s="1084"/>
      <c r="BC52" s="1085"/>
      <c r="BD52" s="287"/>
      <c r="BE52" s="271"/>
      <c r="BF52" s="272"/>
      <c r="BG52" s="272"/>
      <c r="BH52" s="272"/>
      <c r="BI52" s="272"/>
      <c r="BJ52" s="272"/>
      <c r="BK52" s="272"/>
      <c r="BL52" s="272"/>
      <c r="BM52" s="272"/>
      <c r="BN52" s="272"/>
      <c r="BO52" s="272"/>
      <c r="BP52" s="272"/>
      <c r="BQ52" s="272"/>
      <c r="BR52" s="272"/>
      <c r="BS52" s="272"/>
      <c r="BT52" s="272"/>
      <c r="BU52" s="272"/>
      <c r="BV52" s="272"/>
      <c r="BW52" s="272"/>
      <c r="BX52" s="272"/>
      <c r="BY52" s="272"/>
      <c r="BZ52" s="272"/>
      <c r="CA52" s="272"/>
      <c r="CB52" s="273"/>
    </row>
    <row r="53" spans="1:80" s="274" customFormat="1" ht="6" customHeight="1">
      <c r="B53" s="277"/>
      <c r="C53" s="278"/>
      <c r="D53" s="277"/>
      <c r="E53" s="278"/>
      <c r="F53" s="277"/>
      <c r="G53" s="279"/>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78"/>
      <c r="AM53" s="278"/>
      <c r="AN53" s="278"/>
      <c r="AO53" s="278"/>
      <c r="AP53" s="278"/>
      <c r="AQ53" s="278"/>
      <c r="AR53" s="278"/>
      <c r="AS53" s="278"/>
      <c r="AT53" s="278"/>
      <c r="AU53" s="278"/>
      <c r="AV53" s="278"/>
      <c r="AW53" s="278"/>
      <c r="AX53" s="278"/>
      <c r="AY53" s="278"/>
      <c r="AZ53" s="278"/>
      <c r="BA53" s="278"/>
      <c r="BB53" s="278"/>
      <c r="BC53" s="42"/>
      <c r="BD53" s="287"/>
      <c r="BE53" s="271"/>
      <c r="BF53" s="272"/>
      <c r="BG53" s="272"/>
      <c r="BH53" s="272"/>
      <c r="BI53" s="272"/>
      <c r="BJ53" s="272"/>
      <c r="BK53" s="272"/>
      <c r="BL53" s="272"/>
      <c r="BM53" s="272"/>
      <c r="BN53" s="272"/>
      <c r="BO53" s="272"/>
      <c r="BP53" s="272"/>
      <c r="BQ53" s="272"/>
      <c r="BR53" s="272"/>
      <c r="BS53" s="272"/>
      <c r="BT53" s="272"/>
      <c r="BU53" s="272"/>
      <c r="BV53" s="272"/>
      <c r="BW53" s="272"/>
      <c r="BX53" s="272"/>
      <c r="BY53" s="272"/>
      <c r="BZ53" s="272"/>
      <c r="CA53" s="272"/>
      <c r="CB53" s="273"/>
    </row>
    <row r="54" spans="1:80" s="274" customFormat="1">
      <c r="A54" s="289"/>
      <c r="B54" s="1080" t="s">
        <v>293</v>
      </c>
      <c r="C54" s="1081"/>
      <c r="D54" s="1081"/>
      <c r="E54" s="1081"/>
      <c r="F54" s="1081"/>
      <c r="G54" s="1081"/>
      <c r="H54" s="1081"/>
      <c r="I54" s="1081"/>
      <c r="J54" s="1081"/>
      <c r="K54" s="1081"/>
      <c r="L54" s="1081"/>
      <c r="M54" s="1081"/>
      <c r="N54" s="1081"/>
      <c r="O54" s="1081"/>
      <c r="P54" s="1081"/>
      <c r="Q54" s="1081"/>
      <c r="R54" s="1081"/>
      <c r="S54" s="1081"/>
      <c r="T54" s="1081"/>
      <c r="U54" s="1081"/>
      <c r="V54" s="1081"/>
      <c r="W54" s="1081"/>
      <c r="X54" s="1081"/>
      <c r="Y54" s="1081"/>
      <c r="Z54" s="1081"/>
      <c r="AA54" s="1081"/>
      <c r="AB54" s="1081"/>
      <c r="AC54" s="1081"/>
      <c r="AD54" s="1081"/>
      <c r="AE54" s="1081"/>
      <c r="AF54" s="1081"/>
      <c r="AG54" s="1081"/>
      <c r="AH54" s="1081"/>
      <c r="AI54" s="1081"/>
      <c r="AJ54" s="1081"/>
      <c r="AK54" s="1081"/>
      <c r="AL54" s="1081"/>
      <c r="AM54" s="1081"/>
      <c r="AN54" s="1081"/>
      <c r="AO54" s="1081"/>
      <c r="AP54" s="1081"/>
      <c r="AQ54" s="1081"/>
      <c r="AR54" s="1081"/>
      <c r="AS54" s="1081"/>
      <c r="AT54" s="1081"/>
      <c r="AU54" s="1081"/>
      <c r="AV54" s="1081"/>
      <c r="AW54" s="1081"/>
      <c r="AX54" s="1081"/>
      <c r="AY54" s="1081"/>
      <c r="AZ54" s="1081"/>
      <c r="BA54" s="1081"/>
      <c r="BB54" s="1081"/>
      <c r="BC54" s="1082"/>
      <c r="BD54" s="287"/>
      <c r="BE54" s="271"/>
      <c r="BF54" s="272"/>
      <c r="BG54" s="272"/>
      <c r="BH54" s="272"/>
      <c r="BI54" s="272"/>
      <c r="BJ54" s="272"/>
      <c r="BK54" s="272"/>
      <c r="BL54" s="272"/>
      <c r="BM54" s="272"/>
      <c r="BN54" s="272"/>
      <c r="BO54" s="272"/>
      <c r="BP54" s="272"/>
      <c r="BQ54" s="272"/>
      <c r="BR54" s="272"/>
      <c r="BS54" s="272"/>
      <c r="BT54" s="272"/>
      <c r="BU54" s="272"/>
      <c r="BV54" s="272"/>
      <c r="BW54" s="272"/>
      <c r="BX54" s="272"/>
      <c r="BY54" s="272"/>
      <c r="BZ54" s="272"/>
      <c r="CA54" s="272"/>
      <c r="CB54" s="273"/>
    </row>
    <row r="55" spans="1:80" s="274" customFormat="1" ht="75" customHeight="1">
      <c r="A55" s="289"/>
      <c r="B55" s="1083"/>
      <c r="C55" s="1084"/>
      <c r="D55" s="1084"/>
      <c r="E55" s="1084"/>
      <c r="F55" s="1084"/>
      <c r="G55" s="1084"/>
      <c r="H55" s="1084"/>
      <c r="I55" s="1084"/>
      <c r="J55" s="1084"/>
      <c r="K55" s="1084"/>
      <c r="L55" s="1084"/>
      <c r="M55" s="1084"/>
      <c r="N55" s="1084"/>
      <c r="O55" s="1084"/>
      <c r="P55" s="1084"/>
      <c r="Q55" s="1084"/>
      <c r="R55" s="1084"/>
      <c r="S55" s="1084"/>
      <c r="T55" s="1084"/>
      <c r="U55" s="1084"/>
      <c r="V55" s="1084"/>
      <c r="W55" s="1084"/>
      <c r="X55" s="1084"/>
      <c r="Y55" s="1084"/>
      <c r="Z55" s="1084"/>
      <c r="AA55" s="1084"/>
      <c r="AB55" s="1084"/>
      <c r="AC55" s="1084"/>
      <c r="AD55" s="1084"/>
      <c r="AE55" s="1084"/>
      <c r="AF55" s="1084"/>
      <c r="AG55" s="1084"/>
      <c r="AH55" s="1084"/>
      <c r="AI55" s="1084"/>
      <c r="AJ55" s="1084"/>
      <c r="AK55" s="1084"/>
      <c r="AL55" s="1084"/>
      <c r="AM55" s="1084"/>
      <c r="AN55" s="1084"/>
      <c r="AO55" s="1084"/>
      <c r="AP55" s="1084"/>
      <c r="AQ55" s="1084"/>
      <c r="AR55" s="1084"/>
      <c r="AS55" s="1084"/>
      <c r="AT55" s="1084"/>
      <c r="AU55" s="1084"/>
      <c r="AV55" s="1084"/>
      <c r="AW55" s="1084"/>
      <c r="AX55" s="1084"/>
      <c r="AY55" s="1084"/>
      <c r="AZ55" s="1084"/>
      <c r="BA55" s="1084"/>
      <c r="BB55" s="1084"/>
      <c r="BC55" s="1085"/>
      <c r="BD55" s="287"/>
      <c r="BE55" s="271"/>
      <c r="BF55" s="272"/>
      <c r="BG55" s="272"/>
      <c r="BH55" s="272"/>
      <c r="BI55" s="272"/>
      <c r="BJ55" s="272"/>
      <c r="BK55" s="272"/>
      <c r="BL55" s="272"/>
      <c r="BM55" s="272"/>
      <c r="BN55" s="272"/>
      <c r="BO55" s="272"/>
      <c r="BP55" s="272"/>
      <c r="BQ55" s="272"/>
      <c r="BR55" s="272"/>
      <c r="BS55" s="272"/>
      <c r="BT55" s="272"/>
      <c r="BU55" s="272"/>
      <c r="BV55" s="272"/>
      <c r="BW55" s="272"/>
      <c r="BX55" s="272"/>
      <c r="BY55" s="272"/>
      <c r="BZ55" s="272"/>
      <c r="CA55" s="272"/>
      <c r="CB55" s="273"/>
    </row>
    <row r="56" spans="1:80" s="274" customFormat="1" ht="6" customHeight="1">
      <c r="B56" s="277"/>
      <c r="C56" s="278"/>
      <c r="D56" s="277"/>
      <c r="E56" s="278"/>
      <c r="F56" s="277"/>
      <c r="G56" s="279"/>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8"/>
      <c r="AY56" s="278"/>
      <c r="AZ56" s="278"/>
      <c r="BA56" s="278"/>
      <c r="BB56" s="278"/>
      <c r="BC56" s="42"/>
      <c r="BD56" s="287"/>
      <c r="BE56" s="271"/>
      <c r="BF56" s="272"/>
      <c r="BG56" s="272"/>
      <c r="BH56" s="272"/>
      <c r="BI56" s="272"/>
      <c r="BJ56" s="272"/>
      <c r="BK56" s="272"/>
      <c r="BL56" s="272"/>
      <c r="BM56" s="272"/>
      <c r="BN56" s="272"/>
      <c r="BO56" s="272"/>
      <c r="BP56" s="272"/>
      <c r="BQ56" s="272"/>
      <c r="BR56" s="272"/>
      <c r="BS56" s="272"/>
      <c r="BT56" s="272"/>
      <c r="BU56" s="272"/>
      <c r="BV56" s="272"/>
      <c r="BW56" s="272"/>
      <c r="BX56" s="272"/>
      <c r="BY56" s="272"/>
      <c r="BZ56" s="272"/>
      <c r="CA56" s="272"/>
      <c r="CB56" s="273"/>
    </row>
    <row r="57" spans="1:80" s="274" customFormat="1">
      <c r="A57" s="289"/>
      <c r="B57" s="1080" t="s">
        <v>294</v>
      </c>
      <c r="C57" s="1081"/>
      <c r="D57" s="1081"/>
      <c r="E57" s="1081"/>
      <c r="F57" s="1081"/>
      <c r="G57" s="1081"/>
      <c r="H57" s="1081"/>
      <c r="I57" s="1081"/>
      <c r="J57" s="1081"/>
      <c r="K57" s="1081"/>
      <c r="L57" s="1081"/>
      <c r="M57" s="1081"/>
      <c r="N57" s="1081"/>
      <c r="O57" s="1081"/>
      <c r="P57" s="1081"/>
      <c r="Q57" s="1081"/>
      <c r="R57" s="1081"/>
      <c r="S57" s="1081"/>
      <c r="T57" s="1081"/>
      <c r="U57" s="1081"/>
      <c r="V57" s="1081"/>
      <c r="W57" s="1081"/>
      <c r="X57" s="1081"/>
      <c r="Y57" s="1081"/>
      <c r="Z57" s="1081"/>
      <c r="AA57" s="1081"/>
      <c r="AB57" s="1081"/>
      <c r="AC57" s="1081"/>
      <c r="AD57" s="1081"/>
      <c r="AE57" s="1081"/>
      <c r="AF57" s="1081"/>
      <c r="AG57" s="1081"/>
      <c r="AH57" s="1081"/>
      <c r="AI57" s="1081"/>
      <c r="AJ57" s="1081"/>
      <c r="AK57" s="1081"/>
      <c r="AL57" s="1081"/>
      <c r="AM57" s="1081"/>
      <c r="AN57" s="1081"/>
      <c r="AO57" s="1081"/>
      <c r="AP57" s="1081"/>
      <c r="AQ57" s="1081"/>
      <c r="AR57" s="1081"/>
      <c r="AS57" s="1081"/>
      <c r="AT57" s="1081"/>
      <c r="AU57" s="1081"/>
      <c r="AV57" s="1081"/>
      <c r="AW57" s="1081"/>
      <c r="AX57" s="1081"/>
      <c r="AY57" s="1081"/>
      <c r="AZ57" s="1081"/>
      <c r="BA57" s="1081"/>
      <c r="BB57" s="1081"/>
      <c r="BC57" s="1082"/>
      <c r="BD57" s="287"/>
      <c r="BE57" s="271"/>
      <c r="BF57" s="272"/>
      <c r="BG57" s="272"/>
      <c r="BH57" s="272"/>
      <c r="BI57" s="272"/>
      <c r="BJ57" s="272"/>
      <c r="BK57" s="272"/>
      <c r="BL57" s="272"/>
      <c r="BM57" s="272"/>
      <c r="BN57" s="272"/>
      <c r="BO57" s="272"/>
      <c r="BP57" s="272"/>
      <c r="BQ57" s="272"/>
      <c r="BR57" s="272"/>
      <c r="BS57" s="272"/>
      <c r="BT57" s="272"/>
      <c r="BU57" s="272"/>
      <c r="BV57" s="272"/>
      <c r="BW57" s="272"/>
      <c r="BX57" s="272"/>
      <c r="BY57" s="272"/>
      <c r="BZ57" s="272"/>
      <c r="CA57" s="272"/>
      <c r="CB57" s="273"/>
    </row>
    <row r="58" spans="1:80" s="274" customFormat="1" ht="75" customHeight="1">
      <c r="A58" s="289"/>
      <c r="B58" s="1083"/>
      <c r="C58" s="1084"/>
      <c r="D58" s="1084"/>
      <c r="E58" s="1084"/>
      <c r="F58" s="1084"/>
      <c r="G58" s="1084"/>
      <c r="H58" s="1084"/>
      <c r="I58" s="1084"/>
      <c r="J58" s="1084"/>
      <c r="K58" s="1084"/>
      <c r="L58" s="1084"/>
      <c r="M58" s="1084"/>
      <c r="N58" s="1084"/>
      <c r="O58" s="1084"/>
      <c r="P58" s="1084"/>
      <c r="Q58" s="1084"/>
      <c r="R58" s="1084"/>
      <c r="S58" s="1084"/>
      <c r="T58" s="1084"/>
      <c r="U58" s="1084"/>
      <c r="V58" s="1084"/>
      <c r="W58" s="1084"/>
      <c r="X58" s="1084"/>
      <c r="Y58" s="1084"/>
      <c r="Z58" s="1084"/>
      <c r="AA58" s="1084"/>
      <c r="AB58" s="1084"/>
      <c r="AC58" s="1084"/>
      <c r="AD58" s="1084"/>
      <c r="AE58" s="1084"/>
      <c r="AF58" s="1084"/>
      <c r="AG58" s="1084"/>
      <c r="AH58" s="1084"/>
      <c r="AI58" s="1084"/>
      <c r="AJ58" s="1084"/>
      <c r="AK58" s="1084"/>
      <c r="AL58" s="1084"/>
      <c r="AM58" s="1084"/>
      <c r="AN58" s="1084"/>
      <c r="AO58" s="1084"/>
      <c r="AP58" s="1084"/>
      <c r="AQ58" s="1084"/>
      <c r="AR58" s="1084"/>
      <c r="AS58" s="1084"/>
      <c r="AT58" s="1084"/>
      <c r="AU58" s="1084"/>
      <c r="AV58" s="1084"/>
      <c r="AW58" s="1084"/>
      <c r="AX58" s="1084"/>
      <c r="AY58" s="1084"/>
      <c r="AZ58" s="1084"/>
      <c r="BA58" s="1084"/>
      <c r="BB58" s="1084"/>
      <c r="BC58" s="1085"/>
      <c r="BD58" s="287"/>
      <c r="BE58" s="271"/>
      <c r="BF58" s="272"/>
      <c r="BG58" s="272"/>
      <c r="BH58" s="272"/>
      <c r="BI58" s="272"/>
      <c r="BJ58" s="272"/>
      <c r="BK58" s="272"/>
      <c r="BL58" s="272"/>
      <c r="BM58" s="272"/>
      <c r="BN58" s="272"/>
      <c r="BO58" s="272"/>
      <c r="BP58" s="272"/>
      <c r="BQ58" s="272"/>
      <c r="BR58" s="272"/>
      <c r="BS58" s="272"/>
      <c r="BT58" s="272"/>
      <c r="BU58" s="272"/>
      <c r="BV58" s="272"/>
      <c r="BW58" s="272"/>
      <c r="BX58" s="272"/>
      <c r="BY58" s="272"/>
      <c r="BZ58" s="272"/>
      <c r="CA58" s="272"/>
      <c r="CB58" s="273"/>
    </row>
    <row r="59" spans="1:80" s="274" customFormat="1" ht="6" customHeight="1">
      <c r="B59" s="277"/>
      <c r="C59" s="278"/>
      <c r="D59" s="277"/>
      <c r="E59" s="278"/>
      <c r="F59" s="277"/>
      <c r="G59" s="279"/>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278"/>
      <c r="AL59" s="278"/>
      <c r="AM59" s="278"/>
      <c r="AN59" s="278"/>
      <c r="AO59" s="278"/>
      <c r="AP59" s="278"/>
      <c r="AQ59" s="278"/>
      <c r="AR59" s="278"/>
      <c r="AS59" s="278"/>
      <c r="AT59" s="278"/>
      <c r="AU59" s="278"/>
      <c r="AV59" s="278"/>
      <c r="AW59" s="278"/>
      <c r="AX59" s="278"/>
      <c r="AY59" s="278"/>
      <c r="AZ59" s="278"/>
      <c r="BA59" s="278"/>
      <c r="BB59" s="278"/>
      <c r="BC59" s="42"/>
      <c r="BD59" s="287"/>
      <c r="BE59" s="271"/>
      <c r="BF59" s="272"/>
      <c r="BG59" s="272"/>
      <c r="BH59" s="272"/>
      <c r="BI59" s="272"/>
      <c r="BJ59" s="272"/>
      <c r="BK59" s="272"/>
      <c r="BL59" s="272"/>
      <c r="BM59" s="272"/>
      <c r="BN59" s="272"/>
      <c r="BO59" s="272"/>
      <c r="BP59" s="272"/>
      <c r="BQ59" s="272"/>
      <c r="BR59" s="272"/>
      <c r="BS59" s="272"/>
      <c r="BT59" s="272"/>
      <c r="BU59" s="272"/>
      <c r="BV59" s="272"/>
      <c r="BW59" s="272"/>
      <c r="BX59" s="272"/>
      <c r="BY59" s="272"/>
      <c r="BZ59" s="272"/>
      <c r="CA59" s="272"/>
      <c r="CB59" s="273"/>
    </row>
    <row r="60" spans="1:80" s="274" customFormat="1">
      <c r="A60" s="289"/>
      <c r="B60" s="1080" t="s">
        <v>295</v>
      </c>
      <c r="C60" s="1081"/>
      <c r="D60" s="1081"/>
      <c r="E60" s="1081"/>
      <c r="F60" s="1081"/>
      <c r="G60" s="1081"/>
      <c r="H60" s="1081"/>
      <c r="I60" s="1081"/>
      <c r="J60" s="1081"/>
      <c r="K60" s="1081"/>
      <c r="L60" s="1081"/>
      <c r="M60" s="1081"/>
      <c r="N60" s="1081"/>
      <c r="O60" s="1081"/>
      <c r="P60" s="1081"/>
      <c r="Q60" s="1081"/>
      <c r="R60" s="1081"/>
      <c r="S60" s="1081"/>
      <c r="T60" s="1081"/>
      <c r="U60" s="1081"/>
      <c r="V60" s="1081"/>
      <c r="W60" s="1081"/>
      <c r="X60" s="1081"/>
      <c r="Y60" s="1081"/>
      <c r="Z60" s="1081"/>
      <c r="AA60" s="1081"/>
      <c r="AB60" s="1081"/>
      <c r="AC60" s="1081"/>
      <c r="AD60" s="1081"/>
      <c r="AE60" s="1081"/>
      <c r="AF60" s="1081"/>
      <c r="AG60" s="1081"/>
      <c r="AH60" s="1081"/>
      <c r="AI60" s="1081"/>
      <c r="AJ60" s="1081"/>
      <c r="AK60" s="1081"/>
      <c r="AL60" s="1081"/>
      <c r="AM60" s="1081"/>
      <c r="AN60" s="1081"/>
      <c r="AO60" s="1081"/>
      <c r="AP60" s="1081"/>
      <c r="AQ60" s="1081"/>
      <c r="AR60" s="1081"/>
      <c r="AS60" s="1081"/>
      <c r="AT60" s="1081"/>
      <c r="AU60" s="1081"/>
      <c r="AV60" s="1081"/>
      <c r="AW60" s="1081"/>
      <c r="AX60" s="1081"/>
      <c r="AY60" s="1081"/>
      <c r="AZ60" s="1081"/>
      <c r="BA60" s="1081"/>
      <c r="BB60" s="1081"/>
      <c r="BC60" s="1082"/>
      <c r="BD60" s="287"/>
      <c r="BE60" s="271"/>
      <c r="BF60" s="272"/>
      <c r="BG60" s="272"/>
      <c r="BH60" s="272"/>
      <c r="BI60" s="272"/>
      <c r="BJ60" s="272"/>
      <c r="BK60" s="272"/>
      <c r="BL60" s="272"/>
      <c r="BM60" s="272"/>
      <c r="BN60" s="272"/>
      <c r="BO60" s="272"/>
      <c r="BP60" s="272"/>
      <c r="BQ60" s="272"/>
      <c r="BR60" s="272"/>
      <c r="BS60" s="272"/>
      <c r="BT60" s="272"/>
      <c r="BU60" s="272"/>
      <c r="BV60" s="272"/>
      <c r="BW60" s="272"/>
      <c r="BX60" s="272"/>
      <c r="BY60" s="272"/>
      <c r="BZ60" s="272"/>
      <c r="CA60" s="272"/>
      <c r="CB60" s="273"/>
    </row>
    <row r="61" spans="1:80" s="274" customFormat="1" ht="75" customHeight="1">
      <c r="A61" s="289"/>
      <c r="B61" s="1083"/>
      <c r="C61" s="1084"/>
      <c r="D61" s="1084"/>
      <c r="E61" s="1084"/>
      <c r="F61" s="1084"/>
      <c r="G61" s="1084"/>
      <c r="H61" s="1084"/>
      <c r="I61" s="1084"/>
      <c r="J61" s="1084"/>
      <c r="K61" s="1084"/>
      <c r="L61" s="1084"/>
      <c r="M61" s="1084"/>
      <c r="N61" s="1084"/>
      <c r="O61" s="1084"/>
      <c r="P61" s="1084"/>
      <c r="Q61" s="1084"/>
      <c r="R61" s="1084"/>
      <c r="S61" s="1084"/>
      <c r="T61" s="1084"/>
      <c r="U61" s="1084"/>
      <c r="V61" s="1084"/>
      <c r="W61" s="1084"/>
      <c r="X61" s="1084"/>
      <c r="Y61" s="1084"/>
      <c r="Z61" s="1084"/>
      <c r="AA61" s="1084"/>
      <c r="AB61" s="1084"/>
      <c r="AC61" s="1084"/>
      <c r="AD61" s="1084"/>
      <c r="AE61" s="1084"/>
      <c r="AF61" s="1084"/>
      <c r="AG61" s="1084"/>
      <c r="AH61" s="1084"/>
      <c r="AI61" s="1084"/>
      <c r="AJ61" s="1084"/>
      <c r="AK61" s="1084"/>
      <c r="AL61" s="1084"/>
      <c r="AM61" s="1084"/>
      <c r="AN61" s="1084"/>
      <c r="AO61" s="1084"/>
      <c r="AP61" s="1084"/>
      <c r="AQ61" s="1084"/>
      <c r="AR61" s="1084"/>
      <c r="AS61" s="1084"/>
      <c r="AT61" s="1084"/>
      <c r="AU61" s="1084"/>
      <c r="AV61" s="1084"/>
      <c r="AW61" s="1084"/>
      <c r="AX61" s="1084"/>
      <c r="AY61" s="1084"/>
      <c r="AZ61" s="1084"/>
      <c r="BA61" s="1084"/>
      <c r="BB61" s="1084"/>
      <c r="BC61" s="1085"/>
      <c r="BD61" s="287"/>
      <c r="BE61" s="271"/>
      <c r="BF61" s="272"/>
      <c r="BG61" s="272"/>
      <c r="BH61" s="272"/>
      <c r="BI61" s="272"/>
      <c r="BJ61" s="272"/>
      <c r="BK61" s="272"/>
      <c r="BL61" s="272"/>
      <c r="BM61" s="272"/>
      <c r="BN61" s="272"/>
      <c r="BO61" s="272"/>
      <c r="BP61" s="272"/>
      <c r="BQ61" s="272"/>
      <c r="BR61" s="272"/>
      <c r="BS61" s="272"/>
      <c r="BT61" s="272"/>
      <c r="BU61" s="272"/>
      <c r="BV61" s="272"/>
      <c r="BW61" s="272"/>
      <c r="BX61" s="272"/>
      <c r="BY61" s="272"/>
      <c r="BZ61" s="272"/>
      <c r="CA61" s="272"/>
      <c r="CB61" s="273"/>
    </row>
    <row r="62" spans="1:80" s="274" customFormat="1" ht="6" customHeight="1">
      <c r="B62" s="277"/>
      <c r="C62" s="278"/>
      <c r="D62" s="277"/>
      <c r="E62" s="278"/>
      <c r="F62" s="277"/>
      <c r="G62" s="279"/>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8"/>
      <c r="AY62" s="278"/>
      <c r="AZ62" s="278"/>
      <c r="BA62" s="278"/>
      <c r="BB62" s="278"/>
      <c r="BC62" s="42"/>
      <c r="BD62" s="287"/>
      <c r="BE62" s="271"/>
      <c r="BF62" s="272"/>
      <c r="BG62" s="272"/>
      <c r="BH62" s="272"/>
      <c r="BI62" s="272"/>
      <c r="BJ62" s="272"/>
      <c r="BK62" s="272"/>
      <c r="BL62" s="272"/>
      <c r="BM62" s="272"/>
      <c r="BN62" s="272"/>
      <c r="BO62" s="272"/>
      <c r="BP62" s="272"/>
      <c r="BQ62" s="272"/>
      <c r="BR62" s="272"/>
      <c r="BS62" s="272"/>
      <c r="BT62" s="272"/>
      <c r="BU62" s="272"/>
      <c r="BV62" s="272"/>
      <c r="BW62" s="272"/>
      <c r="BX62" s="272"/>
      <c r="BY62" s="272"/>
      <c r="BZ62" s="272"/>
      <c r="CA62" s="272"/>
      <c r="CB62" s="273"/>
    </row>
    <row r="63" spans="1:80" s="274" customFormat="1">
      <c r="A63" s="289"/>
      <c r="B63" s="1080" t="s">
        <v>491</v>
      </c>
      <c r="C63" s="1081"/>
      <c r="D63" s="1081"/>
      <c r="E63" s="1081"/>
      <c r="F63" s="1081"/>
      <c r="G63" s="1081"/>
      <c r="H63" s="1081"/>
      <c r="I63" s="1081"/>
      <c r="J63" s="1081"/>
      <c r="K63" s="1081"/>
      <c r="L63" s="1081"/>
      <c r="M63" s="1081"/>
      <c r="N63" s="1081"/>
      <c r="O63" s="1081"/>
      <c r="P63" s="1081"/>
      <c r="Q63" s="1081"/>
      <c r="R63" s="1081"/>
      <c r="S63" s="1081"/>
      <c r="T63" s="1081"/>
      <c r="U63" s="1081"/>
      <c r="V63" s="1081"/>
      <c r="W63" s="1081"/>
      <c r="X63" s="1081"/>
      <c r="Y63" s="1081"/>
      <c r="Z63" s="1081"/>
      <c r="AA63" s="1081"/>
      <c r="AB63" s="1081"/>
      <c r="AC63" s="1081"/>
      <c r="AD63" s="1081"/>
      <c r="AE63" s="1081"/>
      <c r="AF63" s="1081"/>
      <c r="AG63" s="1081"/>
      <c r="AH63" s="1081"/>
      <c r="AI63" s="1081"/>
      <c r="AJ63" s="1081"/>
      <c r="AK63" s="1081"/>
      <c r="AL63" s="1081"/>
      <c r="AM63" s="1081"/>
      <c r="AN63" s="1081"/>
      <c r="AO63" s="1081"/>
      <c r="AP63" s="1081"/>
      <c r="AQ63" s="1081"/>
      <c r="AR63" s="1081"/>
      <c r="AS63" s="1081"/>
      <c r="AT63" s="1081"/>
      <c r="AU63" s="1081"/>
      <c r="AV63" s="1081"/>
      <c r="AW63" s="1081"/>
      <c r="AX63" s="1081"/>
      <c r="AY63" s="1081"/>
      <c r="AZ63" s="1081"/>
      <c r="BA63" s="1081"/>
      <c r="BB63" s="1081"/>
      <c r="BC63" s="1082"/>
      <c r="BD63" s="287"/>
      <c r="BE63" s="271"/>
      <c r="BF63" s="272"/>
      <c r="BG63" s="272"/>
      <c r="BH63" s="272"/>
      <c r="BI63" s="272"/>
      <c r="BJ63" s="272"/>
      <c r="BK63" s="272"/>
      <c r="BL63" s="272"/>
      <c r="BM63" s="272"/>
      <c r="BN63" s="272"/>
      <c r="BO63" s="272"/>
      <c r="BP63" s="272"/>
      <c r="BQ63" s="272"/>
      <c r="BR63" s="272"/>
      <c r="BS63" s="272"/>
      <c r="BT63" s="272"/>
      <c r="BU63" s="272"/>
      <c r="BV63" s="272"/>
      <c r="BW63" s="272"/>
      <c r="BX63" s="272"/>
      <c r="BY63" s="272"/>
      <c r="BZ63" s="272"/>
      <c r="CA63" s="272"/>
      <c r="CB63" s="273"/>
    </row>
    <row r="64" spans="1:80" s="274" customFormat="1" ht="75" customHeight="1">
      <c r="A64" s="289"/>
      <c r="B64" s="1083"/>
      <c r="C64" s="1084"/>
      <c r="D64" s="1084"/>
      <c r="E64" s="1084"/>
      <c r="F64" s="1084"/>
      <c r="G64" s="1084"/>
      <c r="H64" s="1084"/>
      <c r="I64" s="1084"/>
      <c r="J64" s="1084"/>
      <c r="K64" s="1084"/>
      <c r="L64" s="1084"/>
      <c r="M64" s="1084"/>
      <c r="N64" s="1084"/>
      <c r="O64" s="1084"/>
      <c r="P64" s="1084"/>
      <c r="Q64" s="1084"/>
      <c r="R64" s="1084"/>
      <c r="S64" s="1084"/>
      <c r="T64" s="1084"/>
      <c r="U64" s="1084"/>
      <c r="V64" s="1084"/>
      <c r="W64" s="1084"/>
      <c r="X64" s="1084"/>
      <c r="Y64" s="1084"/>
      <c r="Z64" s="1084"/>
      <c r="AA64" s="1084"/>
      <c r="AB64" s="1084"/>
      <c r="AC64" s="1084"/>
      <c r="AD64" s="1084"/>
      <c r="AE64" s="1084"/>
      <c r="AF64" s="1084"/>
      <c r="AG64" s="1084"/>
      <c r="AH64" s="1084"/>
      <c r="AI64" s="1084"/>
      <c r="AJ64" s="1084"/>
      <c r="AK64" s="1084"/>
      <c r="AL64" s="1084"/>
      <c r="AM64" s="1084"/>
      <c r="AN64" s="1084"/>
      <c r="AO64" s="1084"/>
      <c r="AP64" s="1084"/>
      <c r="AQ64" s="1084"/>
      <c r="AR64" s="1084"/>
      <c r="AS64" s="1084"/>
      <c r="AT64" s="1084"/>
      <c r="AU64" s="1084"/>
      <c r="AV64" s="1084"/>
      <c r="AW64" s="1084"/>
      <c r="AX64" s="1084"/>
      <c r="AY64" s="1084"/>
      <c r="AZ64" s="1084"/>
      <c r="BA64" s="1084"/>
      <c r="BB64" s="1084"/>
      <c r="BC64" s="1085"/>
      <c r="BD64" s="287"/>
      <c r="BE64" s="271"/>
      <c r="BF64" s="272"/>
      <c r="BG64" s="272"/>
      <c r="BH64" s="272"/>
      <c r="BI64" s="272"/>
      <c r="BJ64" s="272"/>
      <c r="BK64" s="272"/>
      <c r="BL64" s="272"/>
      <c r="BM64" s="272"/>
      <c r="BN64" s="272"/>
      <c r="BO64" s="272"/>
      <c r="BP64" s="272"/>
      <c r="BQ64" s="272"/>
      <c r="BR64" s="272"/>
      <c r="BS64" s="272"/>
      <c r="BT64" s="272"/>
      <c r="BU64" s="272"/>
      <c r="BV64" s="272"/>
      <c r="BW64" s="272"/>
      <c r="BX64" s="272"/>
      <c r="BY64" s="272"/>
      <c r="BZ64" s="272"/>
      <c r="CA64" s="272"/>
      <c r="CB64" s="273"/>
    </row>
    <row r="65" spans="1:80" s="274" customFormat="1" ht="6" customHeight="1">
      <c r="B65" s="277"/>
      <c r="C65" s="278"/>
      <c r="D65" s="277"/>
      <c r="E65" s="278"/>
      <c r="F65" s="277"/>
      <c r="G65" s="279"/>
      <c r="H65" s="278"/>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278"/>
      <c r="AX65" s="278"/>
      <c r="AY65" s="278"/>
      <c r="AZ65" s="278"/>
      <c r="BA65" s="278"/>
      <c r="BB65" s="278"/>
      <c r="BC65" s="42"/>
      <c r="BD65" s="287"/>
      <c r="BE65" s="271"/>
      <c r="BF65" s="272"/>
      <c r="BG65" s="272"/>
      <c r="BH65" s="272"/>
      <c r="BI65" s="272"/>
      <c r="BJ65" s="272"/>
      <c r="BK65" s="272"/>
      <c r="BL65" s="272"/>
      <c r="BM65" s="272"/>
      <c r="BN65" s="272"/>
      <c r="BO65" s="272"/>
      <c r="BP65" s="272"/>
      <c r="BQ65" s="272"/>
      <c r="BR65" s="272"/>
      <c r="BS65" s="272"/>
      <c r="BT65" s="272"/>
      <c r="BU65" s="272"/>
      <c r="BV65" s="272"/>
      <c r="BW65" s="272"/>
      <c r="BX65" s="272"/>
      <c r="BY65" s="272"/>
      <c r="BZ65" s="272"/>
      <c r="CA65" s="272"/>
      <c r="CB65" s="273"/>
    </row>
    <row r="66" spans="1:80" s="274" customFormat="1">
      <c r="A66" s="289"/>
      <c r="B66" s="1080" t="s">
        <v>492</v>
      </c>
      <c r="C66" s="1081"/>
      <c r="D66" s="1081"/>
      <c r="E66" s="1081"/>
      <c r="F66" s="1081"/>
      <c r="G66" s="1081"/>
      <c r="H66" s="1081"/>
      <c r="I66" s="1081"/>
      <c r="J66" s="1081"/>
      <c r="K66" s="1081"/>
      <c r="L66" s="1081"/>
      <c r="M66" s="1081"/>
      <c r="N66" s="1081"/>
      <c r="O66" s="1081"/>
      <c r="P66" s="1081"/>
      <c r="Q66" s="1081"/>
      <c r="R66" s="1081"/>
      <c r="S66" s="1081"/>
      <c r="T66" s="1081"/>
      <c r="U66" s="1081"/>
      <c r="V66" s="1081"/>
      <c r="W66" s="1081"/>
      <c r="X66" s="1081"/>
      <c r="Y66" s="1081"/>
      <c r="Z66" s="1081"/>
      <c r="AA66" s="1081"/>
      <c r="AB66" s="1081"/>
      <c r="AC66" s="1081"/>
      <c r="AD66" s="1081"/>
      <c r="AE66" s="1081"/>
      <c r="AF66" s="1081"/>
      <c r="AG66" s="1081"/>
      <c r="AH66" s="1081"/>
      <c r="AI66" s="1081"/>
      <c r="AJ66" s="1081"/>
      <c r="AK66" s="1081"/>
      <c r="AL66" s="1081"/>
      <c r="AM66" s="1081"/>
      <c r="AN66" s="1081"/>
      <c r="AO66" s="1081"/>
      <c r="AP66" s="1081"/>
      <c r="AQ66" s="1081"/>
      <c r="AR66" s="1081"/>
      <c r="AS66" s="1081"/>
      <c r="AT66" s="1081"/>
      <c r="AU66" s="1081"/>
      <c r="AV66" s="1081"/>
      <c r="AW66" s="1081"/>
      <c r="AX66" s="1081"/>
      <c r="AY66" s="1081"/>
      <c r="AZ66" s="1081"/>
      <c r="BA66" s="1081"/>
      <c r="BB66" s="1081"/>
      <c r="BC66" s="1082"/>
      <c r="BD66" s="287"/>
      <c r="BE66" s="271"/>
      <c r="BF66" s="272"/>
      <c r="BG66" s="272"/>
      <c r="BH66" s="272"/>
      <c r="BI66" s="272"/>
      <c r="BJ66" s="272"/>
      <c r="BK66" s="272"/>
      <c r="BL66" s="272"/>
      <c r="BM66" s="272"/>
      <c r="BN66" s="272"/>
      <c r="BO66" s="272"/>
      <c r="BP66" s="272"/>
      <c r="BQ66" s="272"/>
      <c r="BR66" s="272"/>
      <c r="BS66" s="272"/>
      <c r="BT66" s="272"/>
      <c r="BU66" s="272"/>
      <c r="BV66" s="272"/>
      <c r="BW66" s="272"/>
      <c r="BX66" s="272"/>
      <c r="BY66" s="272"/>
      <c r="BZ66" s="272"/>
      <c r="CA66" s="272"/>
      <c r="CB66" s="273"/>
    </row>
    <row r="67" spans="1:80" s="274" customFormat="1" ht="75" customHeight="1">
      <c r="A67" s="289"/>
      <c r="B67" s="1083"/>
      <c r="C67" s="1084"/>
      <c r="D67" s="1084"/>
      <c r="E67" s="1084"/>
      <c r="F67" s="1084"/>
      <c r="G67" s="1084"/>
      <c r="H67" s="1084"/>
      <c r="I67" s="1084"/>
      <c r="J67" s="1084"/>
      <c r="K67" s="1084"/>
      <c r="L67" s="1084"/>
      <c r="M67" s="1084"/>
      <c r="N67" s="1084"/>
      <c r="O67" s="1084"/>
      <c r="P67" s="1084"/>
      <c r="Q67" s="1084"/>
      <c r="R67" s="1084"/>
      <c r="S67" s="1084"/>
      <c r="T67" s="1084"/>
      <c r="U67" s="1084"/>
      <c r="V67" s="1084"/>
      <c r="W67" s="1084"/>
      <c r="X67" s="1084"/>
      <c r="Y67" s="1084"/>
      <c r="Z67" s="1084"/>
      <c r="AA67" s="1084"/>
      <c r="AB67" s="1084"/>
      <c r="AC67" s="1084"/>
      <c r="AD67" s="1084"/>
      <c r="AE67" s="1084"/>
      <c r="AF67" s="1084"/>
      <c r="AG67" s="1084"/>
      <c r="AH67" s="1084"/>
      <c r="AI67" s="1084"/>
      <c r="AJ67" s="1084"/>
      <c r="AK67" s="1084"/>
      <c r="AL67" s="1084"/>
      <c r="AM67" s="1084"/>
      <c r="AN67" s="1084"/>
      <c r="AO67" s="1084"/>
      <c r="AP67" s="1084"/>
      <c r="AQ67" s="1084"/>
      <c r="AR67" s="1084"/>
      <c r="AS67" s="1084"/>
      <c r="AT67" s="1084"/>
      <c r="AU67" s="1084"/>
      <c r="AV67" s="1084"/>
      <c r="AW67" s="1084"/>
      <c r="AX67" s="1084"/>
      <c r="AY67" s="1084"/>
      <c r="AZ67" s="1084"/>
      <c r="BA67" s="1084"/>
      <c r="BB67" s="1084"/>
      <c r="BC67" s="1085"/>
      <c r="BD67" s="287"/>
      <c r="BE67" s="271"/>
      <c r="BF67" s="272"/>
      <c r="BG67" s="272"/>
      <c r="BH67" s="272"/>
      <c r="BI67" s="272"/>
      <c r="BJ67" s="272"/>
      <c r="BK67" s="272"/>
      <c r="BL67" s="272"/>
      <c r="BM67" s="272"/>
      <c r="BN67" s="272"/>
      <c r="BO67" s="272"/>
      <c r="BP67" s="272"/>
      <c r="BQ67" s="272"/>
      <c r="BR67" s="272"/>
      <c r="BS67" s="272"/>
      <c r="BT67" s="272"/>
      <c r="BU67" s="272"/>
      <c r="BV67" s="272"/>
      <c r="BW67" s="272"/>
      <c r="BX67" s="272"/>
      <c r="BY67" s="272"/>
      <c r="BZ67" s="272"/>
      <c r="CA67" s="272"/>
      <c r="CB67" s="273"/>
    </row>
    <row r="68" spans="1:80" s="274" customFormat="1" ht="6" customHeight="1">
      <c r="B68" s="277"/>
      <c r="C68" s="278"/>
      <c r="D68" s="277"/>
      <c r="E68" s="278"/>
      <c r="F68" s="277"/>
      <c r="G68" s="279"/>
      <c r="H68" s="278"/>
      <c r="I68" s="278"/>
      <c r="J68" s="278"/>
      <c r="K68" s="278"/>
      <c r="L68" s="278"/>
      <c r="M68" s="278"/>
      <c r="N68" s="278"/>
      <c r="O68" s="278"/>
      <c r="P68" s="278"/>
      <c r="Q68" s="278"/>
      <c r="R68" s="278"/>
      <c r="S68" s="278"/>
      <c r="T68" s="278"/>
      <c r="U68" s="278"/>
      <c r="V68" s="278"/>
      <c r="W68" s="278"/>
      <c r="X68" s="278"/>
      <c r="Y68" s="278"/>
      <c r="Z68" s="278"/>
      <c r="AA68" s="278"/>
      <c r="AB68" s="278"/>
      <c r="AC68" s="278"/>
      <c r="AD68" s="278"/>
      <c r="AE68" s="278"/>
      <c r="AF68" s="278"/>
      <c r="AG68" s="278"/>
      <c r="AH68" s="278"/>
      <c r="AI68" s="278"/>
      <c r="AJ68" s="278"/>
      <c r="AK68" s="278"/>
      <c r="AL68" s="278"/>
      <c r="AM68" s="278"/>
      <c r="AN68" s="278"/>
      <c r="AO68" s="278"/>
      <c r="AP68" s="278"/>
      <c r="AQ68" s="278"/>
      <c r="AR68" s="278"/>
      <c r="AS68" s="278"/>
      <c r="AT68" s="278"/>
      <c r="AU68" s="278"/>
      <c r="AV68" s="278"/>
      <c r="AW68" s="278"/>
      <c r="AX68" s="278"/>
      <c r="AY68" s="278"/>
      <c r="AZ68" s="278"/>
      <c r="BA68" s="278"/>
      <c r="BB68" s="278"/>
      <c r="BC68" s="42"/>
      <c r="BD68" s="287"/>
      <c r="BE68" s="271"/>
      <c r="BF68" s="272"/>
      <c r="BG68" s="272"/>
      <c r="BH68" s="272"/>
      <c r="BI68" s="272"/>
      <c r="BJ68" s="272"/>
      <c r="BK68" s="272"/>
      <c r="BL68" s="272"/>
      <c r="BM68" s="272"/>
      <c r="BN68" s="272"/>
      <c r="BO68" s="272"/>
      <c r="BP68" s="272"/>
      <c r="BQ68" s="272"/>
      <c r="BR68" s="272"/>
      <c r="BS68" s="272"/>
      <c r="BT68" s="272"/>
      <c r="BU68" s="272"/>
      <c r="BV68" s="272"/>
      <c r="BW68" s="272"/>
      <c r="BX68" s="272"/>
      <c r="BY68" s="272"/>
      <c r="BZ68" s="272"/>
      <c r="CA68" s="272"/>
      <c r="CB68" s="273"/>
    </row>
    <row r="69" spans="1:80" s="274" customFormat="1" ht="12.75" customHeight="1">
      <c r="A69" s="289"/>
      <c r="B69" s="1089" t="s">
        <v>115</v>
      </c>
      <c r="C69" s="1090"/>
      <c r="D69" s="1090"/>
      <c r="E69" s="1090"/>
      <c r="F69" s="1090"/>
      <c r="G69" s="1090"/>
      <c r="H69" s="1090"/>
      <c r="I69" s="1090"/>
      <c r="J69" s="1090"/>
      <c r="K69" s="1090"/>
      <c r="L69" s="1090"/>
      <c r="M69" s="1090"/>
      <c r="N69" s="1090"/>
      <c r="O69" s="1090"/>
      <c r="P69" s="1090"/>
      <c r="Q69" s="1090"/>
      <c r="R69" s="1090"/>
      <c r="S69" s="1090"/>
      <c r="T69" s="1090"/>
      <c r="U69" s="1090"/>
      <c r="V69" s="1090"/>
      <c r="W69" s="1090"/>
      <c r="X69" s="1090"/>
      <c r="Y69" s="1090"/>
      <c r="Z69" s="1090"/>
      <c r="AA69" s="1090"/>
      <c r="AB69" s="1090"/>
      <c r="AC69" s="1090"/>
      <c r="AD69" s="1090"/>
      <c r="AE69" s="1090"/>
      <c r="AF69" s="1090"/>
      <c r="AG69" s="1090"/>
      <c r="AH69" s="1090"/>
      <c r="AI69" s="1090"/>
      <c r="AJ69" s="1090"/>
      <c r="AK69" s="1090"/>
      <c r="AL69" s="1090"/>
      <c r="AM69" s="1090"/>
      <c r="AN69" s="1090"/>
      <c r="AO69" s="1090"/>
      <c r="AP69" s="1090"/>
      <c r="AQ69" s="1090"/>
      <c r="AR69" s="1090"/>
      <c r="AS69" s="1090"/>
      <c r="AT69" s="1090"/>
      <c r="AU69" s="1090"/>
      <c r="AV69" s="1090"/>
      <c r="AW69" s="1090"/>
      <c r="AX69" s="1090"/>
      <c r="AY69" s="1090"/>
      <c r="AZ69" s="1090"/>
      <c r="BA69" s="1090"/>
      <c r="BB69" s="1090"/>
      <c r="BC69" s="1091"/>
      <c r="BD69" s="287"/>
      <c r="BE69" s="271"/>
      <c r="BF69" s="272"/>
      <c r="BG69" s="272"/>
      <c r="BH69" s="272"/>
      <c r="BI69" s="272"/>
      <c r="BJ69" s="272"/>
      <c r="BK69" s="272"/>
      <c r="BL69" s="272"/>
      <c r="BM69" s="272"/>
      <c r="BN69" s="272"/>
      <c r="BO69" s="272"/>
      <c r="BP69" s="272"/>
      <c r="BQ69" s="272"/>
      <c r="BR69" s="272"/>
      <c r="BS69" s="272"/>
      <c r="BT69" s="272"/>
      <c r="BU69" s="272"/>
      <c r="BV69" s="272"/>
      <c r="BW69" s="272"/>
      <c r="BX69" s="272"/>
      <c r="BY69" s="272"/>
      <c r="BZ69" s="272"/>
      <c r="CA69" s="272"/>
      <c r="CB69" s="273"/>
    </row>
    <row r="70" spans="1:80" s="274" customFormat="1" ht="6" customHeight="1">
      <c r="A70" s="289"/>
      <c r="B70" s="277"/>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277"/>
      <c r="AZ70" s="277"/>
      <c r="BA70" s="277"/>
      <c r="BB70" s="277"/>
      <c r="BC70" s="41"/>
      <c r="BD70" s="287"/>
      <c r="BE70" s="271"/>
      <c r="BF70" s="272"/>
      <c r="BG70" s="272"/>
      <c r="BH70" s="272"/>
      <c r="BI70" s="272"/>
      <c r="BJ70" s="272"/>
      <c r="BK70" s="272"/>
      <c r="BL70" s="272"/>
      <c r="BM70" s="272"/>
      <c r="BN70" s="272"/>
      <c r="BO70" s="272"/>
      <c r="BP70" s="272"/>
      <c r="BQ70" s="272"/>
      <c r="BR70" s="272"/>
      <c r="BS70" s="272"/>
      <c r="BT70" s="272"/>
      <c r="BU70" s="272"/>
      <c r="BV70" s="272"/>
      <c r="BW70" s="272"/>
      <c r="BX70" s="272"/>
      <c r="BY70" s="272"/>
      <c r="BZ70" s="272"/>
      <c r="CA70" s="272"/>
      <c r="CB70" s="273"/>
    </row>
    <row r="71" spans="1:80" s="274" customFormat="1">
      <c r="A71" s="289"/>
      <c r="B71" s="1080" t="s">
        <v>296</v>
      </c>
      <c r="C71" s="1081"/>
      <c r="D71" s="1081"/>
      <c r="E71" s="1081"/>
      <c r="F71" s="1081"/>
      <c r="G71" s="1081"/>
      <c r="H71" s="1081"/>
      <c r="I71" s="1081"/>
      <c r="J71" s="1081"/>
      <c r="K71" s="1081"/>
      <c r="L71" s="1081"/>
      <c r="M71" s="1081"/>
      <c r="N71" s="1081"/>
      <c r="O71" s="1081"/>
      <c r="P71" s="1081"/>
      <c r="Q71" s="1081"/>
      <c r="R71" s="1081"/>
      <c r="S71" s="1081"/>
      <c r="T71" s="1081"/>
      <c r="U71" s="1081"/>
      <c r="V71" s="1081"/>
      <c r="W71" s="1081"/>
      <c r="X71" s="1081"/>
      <c r="Y71" s="1081"/>
      <c r="Z71" s="1081"/>
      <c r="AA71" s="1081"/>
      <c r="AB71" s="1081"/>
      <c r="AC71" s="1081"/>
      <c r="AD71" s="1081"/>
      <c r="AE71" s="1081"/>
      <c r="AF71" s="1081"/>
      <c r="AG71" s="1081"/>
      <c r="AH71" s="1081"/>
      <c r="AI71" s="1081"/>
      <c r="AJ71" s="1081"/>
      <c r="AK71" s="1081"/>
      <c r="AL71" s="1081"/>
      <c r="AM71" s="1081"/>
      <c r="AN71" s="1081"/>
      <c r="AO71" s="1081"/>
      <c r="AP71" s="1081"/>
      <c r="AQ71" s="1081"/>
      <c r="AR71" s="1081"/>
      <c r="AS71" s="1081"/>
      <c r="AT71" s="1081"/>
      <c r="AU71" s="1081"/>
      <c r="AV71" s="1081"/>
      <c r="AW71" s="1081"/>
      <c r="AX71" s="1081"/>
      <c r="AY71" s="1081"/>
      <c r="AZ71" s="1081"/>
      <c r="BA71" s="1081"/>
      <c r="BB71" s="1081"/>
      <c r="BC71" s="1082"/>
      <c r="BD71" s="287"/>
      <c r="BE71" s="271"/>
      <c r="BF71" s="272"/>
      <c r="BG71" s="272"/>
      <c r="BH71" s="272"/>
      <c r="BI71" s="272"/>
      <c r="BJ71" s="272"/>
      <c r="BK71" s="272"/>
      <c r="BL71" s="272"/>
      <c r="BM71" s="272"/>
      <c r="BN71" s="272"/>
      <c r="BO71" s="272"/>
      <c r="BP71" s="272"/>
      <c r="BQ71" s="272"/>
      <c r="BR71" s="272"/>
      <c r="BS71" s="272"/>
      <c r="BT71" s="272"/>
      <c r="BU71" s="272"/>
      <c r="BV71" s="272"/>
      <c r="BW71" s="272"/>
      <c r="BX71" s="272"/>
      <c r="BY71" s="272"/>
      <c r="BZ71" s="272"/>
      <c r="CA71" s="272"/>
      <c r="CB71" s="273"/>
    </row>
    <row r="72" spans="1:80" s="274" customFormat="1" ht="75" customHeight="1">
      <c r="A72" s="289"/>
      <c r="B72" s="1083"/>
      <c r="C72" s="1084"/>
      <c r="D72" s="1084"/>
      <c r="E72" s="1084"/>
      <c r="F72" s="1084"/>
      <c r="G72" s="1084"/>
      <c r="H72" s="1084"/>
      <c r="I72" s="1084"/>
      <c r="J72" s="1084"/>
      <c r="K72" s="1084"/>
      <c r="L72" s="1084"/>
      <c r="M72" s="1084"/>
      <c r="N72" s="1084"/>
      <c r="O72" s="1084"/>
      <c r="P72" s="1084"/>
      <c r="Q72" s="1084"/>
      <c r="R72" s="1084"/>
      <c r="S72" s="1084"/>
      <c r="T72" s="1084"/>
      <c r="U72" s="1084"/>
      <c r="V72" s="1084"/>
      <c r="W72" s="1084"/>
      <c r="X72" s="1084"/>
      <c r="Y72" s="1084"/>
      <c r="Z72" s="1084"/>
      <c r="AA72" s="1084"/>
      <c r="AB72" s="1084"/>
      <c r="AC72" s="1084"/>
      <c r="AD72" s="1084"/>
      <c r="AE72" s="1084"/>
      <c r="AF72" s="1084"/>
      <c r="AG72" s="1084"/>
      <c r="AH72" s="1084"/>
      <c r="AI72" s="1084"/>
      <c r="AJ72" s="1084"/>
      <c r="AK72" s="1084"/>
      <c r="AL72" s="1084"/>
      <c r="AM72" s="1084"/>
      <c r="AN72" s="1084"/>
      <c r="AO72" s="1084"/>
      <c r="AP72" s="1084"/>
      <c r="AQ72" s="1084"/>
      <c r="AR72" s="1084"/>
      <c r="AS72" s="1084"/>
      <c r="AT72" s="1084"/>
      <c r="AU72" s="1084"/>
      <c r="AV72" s="1084"/>
      <c r="AW72" s="1084"/>
      <c r="AX72" s="1084"/>
      <c r="AY72" s="1084"/>
      <c r="AZ72" s="1084"/>
      <c r="BA72" s="1084"/>
      <c r="BB72" s="1084"/>
      <c r="BC72" s="1085"/>
      <c r="BD72" s="287"/>
      <c r="BE72" s="271"/>
      <c r="BF72" s="272"/>
      <c r="BG72" s="272"/>
      <c r="BH72" s="272"/>
      <c r="BI72" s="272"/>
      <c r="BJ72" s="272"/>
      <c r="BK72" s="272"/>
      <c r="BL72" s="272"/>
      <c r="BM72" s="272"/>
      <c r="BN72" s="272"/>
      <c r="BO72" s="272"/>
      <c r="BP72" s="272"/>
      <c r="BQ72" s="272"/>
      <c r="BR72" s="272"/>
      <c r="BS72" s="272"/>
      <c r="BT72" s="272"/>
      <c r="BU72" s="272"/>
      <c r="BV72" s="272"/>
      <c r="BW72" s="272"/>
      <c r="BX72" s="272"/>
      <c r="BY72" s="272"/>
      <c r="BZ72" s="272"/>
      <c r="CA72" s="272"/>
      <c r="CB72" s="273"/>
    </row>
    <row r="73" spans="1:80" s="274" customFormat="1" ht="6" customHeight="1">
      <c r="B73" s="277"/>
      <c r="C73" s="278"/>
      <c r="D73" s="277"/>
      <c r="E73" s="278"/>
      <c r="F73" s="277"/>
      <c r="G73" s="279"/>
      <c r="H73" s="278"/>
      <c r="I73" s="278"/>
      <c r="J73" s="278"/>
      <c r="K73" s="278"/>
      <c r="L73" s="278"/>
      <c r="M73" s="278"/>
      <c r="N73" s="278"/>
      <c r="O73" s="278"/>
      <c r="P73" s="278"/>
      <c r="Q73" s="278"/>
      <c r="R73" s="278"/>
      <c r="S73" s="278"/>
      <c r="T73" s="278"/>
      <c r="U73" s="278"/>
      <c r="V73" s="278"/>
      <c r="W73" s="278"/>
      <c r="X73" s="278"/>
      <c r="Y73" s="278"/>
      <c r="Z73" s="278"/>
      <c r="AA73" s="278"/>
      <c r="AB73" s="278"/>
      <c r="AC73" s="278"/>
      <c r="AD73" s="278"/>
      <c r="AE73" s="278"/>
      <c r="AF73" s="278"/>
      <c r="AG73" s="278"/>
      <c r="AH73" s="278"/>
      <c r="AI73" s="278"/>
      <c r="AJ73" s="278"/>
      <c r="AK73" s="278"/>
      <c r="AL73" s="278"/>
      <c r="AM73" s="278"/>
      <c r="AN73" s="278"/>
      <c r="AO73" s="278"/>
      <c r="AP73" s="278"/>
      <c r="AQ73" s="278"/>
      <c r="AR73" s="278"/>
      <c r="AS73" s="278"/>
      <c r="AT73" s="278"/>
      <c r="AU73" s="278"/>
      <c r="AV73" s="278"/>
      <c r="AW73" s="278"/>
      <c r="AX73" s="278"/>
      <c r="AY73" s="278"/>
      <c r="AZ73" s="278"/>
      <c r="BA73" s="278"/>
      <c r="BB73" s="278"/>
      <c r="BC73" s="42"/>
      <c r="BD73" s="287"/>
      <c r="BE73" s="271"/>
      <c r="BF73" s="272"/>
      <c r="BG73" s="272"/>
      <c r="BH73" s="272"/>
      <c r="BI73" s="272"/>
      <c r="BJ73" s="272"/>
      <c r="BK73" s="272"/>
      <c r="BL73" s="272"/>
      <c r="BM73" s="272"/>
      <c r="BN73" s="272"/>
      <c r="BO73" s="272"/>
      <c r="BP73" s="272"/>
      <c r="BQ73" s="272"/>
      <c r="BR73" s="272"/>
      <c r="BS73" s="272"/>
      <c r="BT73" s="272"/>
      <c r="BU73" s="272"/>
      <c r="BV73" s="272"/>
      <c r="BW73" s="272"/>
      <c r="BX73" s="272"/>
      <c r="BY73" s="272"/>
      <c r="BZ73" s="272"/>
      <c r="CA73" s="272"/>
      <c r="CB73" s="273"/>
    </row>
    <row r="74" spans="1:80" s="274" customFormat="1">
      <c r="A74" s="289"/>
      <c r="B74" s="1080" t="s">
        <v>384</v>
      </c>
      <c r="C74" s="1081"/>
      <c r="D74" s="1081"/>
      <c r="E74" s="1081"/>
      <c r="F74" s="1081"/>
      <c r="G74" s="1081"/>
      <c r="H74" s="1081"/>
      <c r="I74" s="1081"/>
      <c r="J74" s="1081"/>
      <c r="K74" s="1081"/>
      <c r="L74" s="1081"/>
      <c r="M74" s="1081"/>
      <c r="N74" s="1081"/>
      <c r="O74" s="1081"/>
      <c r="P74" s="1081"/>
      <c r="Q74" s="1081"/>
      <c r="R74" s="1081"/>
      <c r="S74" s="1081"/>
      <c r="T74" s="1081"/>
      <c r="U74" s="1081"/>
      <c r="V74" s="1081"/>
      <c r="W74" s="1081"/>
      <c r="X74" s="1081"/>
      <c r="Y74" s="1081"/>
      <c r="Z74" s="1081"/>
      <c r="AA74" s="1081"/>
      <c r="AB74" s="1081"/>
      <c r="AC74" s="1081"/>
      <c r="AD74" s="1081"/>
      <c r="AE74" s="1081"/>
      <c r="AF74" s="1081"/>
      <c r="AG74" s="1081"/>
      <c r="AH74" s="1081"/>
      <c r="AI74" s="1081"/>
      <c r="AJ74" s="1081"/>
      <c r="AK74" s="1081"/>
      <c r="AL74" s="1081"/>
      <c r="AM74" s="1081"/>
      <c r="AN74" s="1081"/>
      <c r="AO74" s="1081"/>
      <c r="AP74" s="1081"/>
      <c r="AQ74" s="1081"/>
      <c r="AR74" s="1081"/>
      <c r="AS74" s="1081"/>
      <c r="AT74" s="1081"/>
      <c r="AU74" s="1081"/>
      <c r="AV74" s="1081"/>
      <c r="AW74" s="1081"/>
      <c r="AX74" s="1081"/>
      <c r="AY74" s="1081"/>
      <c r="AZ74" s="1081"/>
      <c r="BA74" s="1081"/>
      <c r="BB74" s="1081"/>
      <c r="BC74" s="1082"/>
      <c r="BD74" s="287"/>
      <c r="BE74" s="271"/>
      <c r="BF74" s="272"/>
      <c r="BG74" s="272"/>
      <c r="BH74" s="272"/>
      <c r="BI74" s="272"/>
      <c r="BJ74" s="272"/>
      <c r="BK74" s="272"/>
      <c r="BL74" s="272"/>
      <c r="BM74" s="272"/>
      <c r="BN74" s="272"/>
      <c r="BO74" s="272"/>
      <c r="BP74" s="272"/>
      <c r="BQ74" s="272"/>
      <c r="BR74" s="272"/>
      <c r="BS74" s="272"/>
      <c r="BT74" s="272"/>
      <c r="BU74" s="272"/>
      <c r="BV74" s="272"/>
      <c r="BW74" s="272"/>
      <c r="BX74" s="272"/>
      <c r="BY74" s="272"/>
      <c r="BZ74" s="272"/>
      <c r="CA74" s="272"/>
      <c r="CB74" s="273"/>
    </row>
    <row r="75" spans="1:80" s="274" customFormat="1" ht="75" customHeight="1">
      <c r="A75" s="289"/>
      <c r="B75" s="1083"/>
      <c r="C75" s="1084"/>
      <c r="D75" s="1084"/>
      <c r="E75" s="1084"/>
      <c r="F75" s="1084"/>
      <c r="G75" s="1084"/>
      <c r="H75" s="1084"/>
      <c r="I75" s="1084"/>
      <c r="J75" s="1084"/>
      <c r="K75" s="1084"/>
      <c r="L75" s="1084"/>
      <c r="M75" s="1084"/>
      <c r="N75" s="1084"/>
      <c r="O75" s="1084"/>
      <c r="P75" s="1084"/>
      <c r="Q75" s="1084"/>
      <c r="R75" s="1084"/>
      <c r="S75" s="1084"/>
      <c r="T75" s="1084"/>
      <c r="U75" s="1084"/>
      <c r="V75" s="1084"/>
      <c r="W75" s="1084"/>
      <c r="X75" s="1084"/>
      <c r="Y75" s="1084"/>
      <c r="Z75" s="1084"/>
      <c r="AA75" s="1084"/>
      <c r="AB75" s="1084"/>
      <c r="AC75" s="1084"/>
      <c r="AD75" s="1084"/>
      <c r="AE75" s="1084"/>
      <c r="AF75" s="1084"/>
      <c r="AG75" s="1084"/>
      <c r="AH75" s="1084"/>
      <c r="AI75" s="1084"/>
      <c r="AJ75" s="1084"/>
      <c r="AK75" s="1084"/>
      <c r="AL75" s="1084"/>
      <c r="AM75" s="1084"/>
      <c r="AN75" s="1084"/>
      <c r="AO75" s="1084"/>
      <c r="AP75" s="1084"/>
      <c r="AQ75" s="1084"/>
      <c r="AR75" s="1084"/>
      <c r="AS75" s="1084"/>
      <c r="AT75" s="1084"/>
      <c r="AU75" s="1084"/>
      <c r="AV75" s="1084"/>
      <c r="AW75" s="1084"/>
      <c r="AX75" s="1084"/>
      <c r="AY75" s="1084"/>
      <c r="AZ75" s="1084"/>
      <c r="BA75" s="1084"/>
      <c r="BB75" s="1084"/>
      <c r="BC75" s="1085"/>
      <c r="BD75" s="287"/>
      <c r="BE75" s="271"/>
      <c r="BF75" s="272"/>
      <c r="BG75" s="272"/>
      <c r="BH75" s="272"/>
      <c r="BI75" s="272"/>
      <c r="BJ75" s="272"/>
      <c r="BK75" s="272"/>
      <c r="BL75" s="272"/>
      <c r="BM75" s="272"/>
      <c r="BN75" s="272"/>
      <c r="BO75" s="272"/>
      <c r="BP75" s="272"/>
      <c r="BQ75" s="272"/>
      <c r="BR75" s="272"/>
      <c r="BS75" s="272"/>
      <c r="BT75" s="272"/>
      <c r="BU75" s="272"/>
      <c r="BV75" s="272"/>
      <c r="BW75" s="272"/>
      <c r="BX75" s="272"/>
      <c r="BY75" s="272"/>
      <c r="BZ75" s="272"/>
      <c r="CA75" s="272"/>
      <c r="CB75" s="273"/>
    </row>
    <row r="76" spans="1:80" s="274" customFormat="1" ht="6" customHeight="1">
      <c r="B76" s="277"/>
      <c r="C76" s="278"/>
      <c r="D76" s="277"/>
      <c r="E76" s="278"/>
      <c r="F76" s="277"/>
      <c r="G76" s="279"/>
      <c r="H76" s="278"/>
      <c r="I76" s="278"/>
      <c r="J76" s="278"/>
      <c r="K76" s="278"/>
      <c r="L76" s="278"/>
      <c r="M76" s="278"/>
      <c r="N76" s="278"/>
      <c r="O76" s="278"/>
      <c r="P76" s="278"/>
      <c r="Q76" s="278"/>
      <c r="R76" s="278"/>
      <c r="S76" s="278"/>
      <c r="T76" s="278"/>
      <c r="U76" s="278"/>
      <c r="V76" s="278"/>
      <c r="W76" s="278"/>
      <c r="X76" s="278"/>
      <c r="Y76" s="278"/>
      <c r="Z76" s="278"/>
      <c r="AA76" s="278"/>
      <c r="AB76" s="278"/>
      <c r="AC76" s="278"/>
      <c r="AD76" s="278"/>
      <c r="AE76" s="278"/>
      <c r="AF76" s="278"/>
      <c r="AG76" s="278"/>
      <c r="AH76" s="278"/>
      <c r="AI76" s="278"/>
      <c r="AJ76" s="278"/>
      <c r="AK76" s="278"/>
      <c r="AL76" s="278"/>
      <c r="AM76" s="278"/>
      <c r="AN76" s="278"/>
      <c r="AO76" s="278"/>
      <c r="AP76" s="278"/>
      <c r="AQ76" s="278"/>
      <c r="AR76" s="278"/>
      <c r="AS76" s="278"/>
      <c r="AT76" s="278"/>
      <c r="AU76" s="278"/>
      <c r="AV76" s="278"/>
      <c r="AW76" s="278"/>
      <c r="AX76" s="278"/>
      <c r="AY76" s="278"/>
      <c r="AZ76" s="278"/>
      <c r="BA76" s="278"/>
      <c r="BB76" s="278"/>
      <c r="BC76" s="42"/>
      <c r="BD76" s="287"/>
      <c r="BE76" s="271"/>
      <c r="BF76" s="272"/>
      <c r="BG76" s="272"/>
      <c r="BH76" s="272"/>
      <c r="BI76" s="272"/>
      <c r="BJ76" s="272"/>
      <c r="BK76" s="272"/>
      <c r="BL76" s="272"/>
      <c r="BM76" s="272"/>
      <c r="BN76" s="272"/>
      <c r="BO76" s="272"/>
      <c r="BP76" s="272"/>
      <c r="BQ76" s="272"/>
      <c r="BR76" s="272"/>
      <c r="BS76" s="272"/>
      <c r="BT76" s="272"/>
      <c r="BU76" s="272"/>
      <c r="BV76" s="272"/>
      <c r="BW76" s="272"/>
      <c r="BX76" s="272"/>
      <c r="BY76" s="272"/>
      <c r="BZ76" s="272"/>
      <c r="CA76" s="272"/>
      <c r="CB76" s="273"/>
    </row>
    <row r="77" spans="1:80" s="274" customFormat="1">
      <c r="A77" s="289"/>
      <c r="B77" s="1080" t="s">
        <v>338</v>
      </c>
      <c r="C77" s="1081"/>
      <c r="D77" s="1081"/>
      <c r="E77" s="1081"/>
      <c r="F77" s="1081"/>
      <c r="G77" s="1081"/>
      <c r="H77" s="1081"/>
      <c r="I77" s="1081"/>
      <c r="J77" s="1081"/>
      <c r="K77" s="1081"/>
      <c r="L77" s="1081"/>
      <c r="M77" s="1081"/>
      <c r="N77" s="1081"/>
      <c r="O77" s="1081"/>
      <c r="P77" s="1081"/>
      <c r="Q77" s="1081"/>
      <c r="R77" s="1081"/>
      <c r="S77" s="1081"/>
      <c r="T77" s="1081"/>
      <c r="U77" s="1081"/>
      <c r="V77" s="1081"/>
      <c r="W77" s="1081"/>
      <c r="X77" s="1081"/>
      <c r="Y77" s="1081"/>
      <c r="Z77" s="1081"/>
      <c r="AA77" s="1081"/>
      <c r="AB77" s="1081"/>
      <c r="AC77" s="1081"/>
      <c r="AD77" s="1081"/>
      <c r="AE77" s="1081"/>
      <c r="AF77" s="1081"/>
      <c r="AG77" s="1081"/>
      <c r="AH77" s="1081"/>
      <c r="AI77" s="1081"/>
      <c r="AJ77" s="1081"/>
      <c r="AK77" s="1081"/>
      <c r="AL77" s="1081"/>
      <c r="AM77" s="1081"/>
      <c r="AN77" s="1081"/>
      <c r="AO77" s="1081"/>
      <c r="AP77" s="1081"/>
      <c r="AQ77" s="1081"/>
      <c r="AR77" s="1081"/>
      <c r="AS77" s="1081"/>
      <c r="AT77" s="1081"/>
      <c r="AU77" s="1081"/>
      <c r="AV77" s="1081"/>
      <c r="AW77" s="1081"/>
      <c r="AX77" s="1081"/>
      <c r="AY77" s="1081"/>
      <c r="AZ77" s="1081"/>
      <c r="BA77" s="1081"/>
      <c r="BB77" s="1081"/>
      <c r="BC77" s="1082"/>
      <c r="BD77" s="287"/>
      <c r="BE77" s="271"/>
      <c r="BF77" s="272"/>
      <c r="BG77" s="272"/>
      <c r="BH77" s="272"/>
      <c r="BI77" s="272"/>
      <c r="BJ77" s="272"/>
      <c r="BK77" s="272"/>
      <c r="BL77" s="272"/>
      <c r="BM77" s="272"/>
      <c r="BN77" s="272"/>
      <c r="BO77" s="272"/>
      <c r="BP77" s="272"/>
      <c r="BQ77" s="272"/>
      <c r="BR77" s="272"/>
      <c r="BS77" s="272"/>
      <c r="BT77" s="272"/>
      <c r="BU77" s="272"/>
      <c r="BV77" s="272"/>
      <c r="BW77" s="272"/>
      <c r="BX77" s="272"/>
      <c r="BY77" s="272"/>
      <c r="BZ77" s="272"/>
      <c r="CA77" s="272"/>
      <c r="CB77" s="273"/>
    </row>
    <row r="78" spans="1:80" s="274" customFormat="1" ht="75" customHeight="1">
      <c r="A78" s="289"/>
      <c r="B78" s="1083"/>
      <c r="C78" s="1084"/>
      <c r="D78" s="1084"/>
      <c r="E78" s="1084"/>
      <c r="F78" s="1084"/>
      <c r="G78" s="1084"/>
      <c r="H78" s="1084"/>
      <c r="I78" s="1084"/>
      <c r="J78" s="1084"/>
      <c r="K78" s="1084"/>
      <c r="L78" s="1084"/>
      <c r="M78" s="1084"/>
      <c r="N78" s="1084"/>
      <c r="O78" s="1084"/>
      <c r="P78" s="1084"/>
      <c r="Q78" s="1084"/>
      <c r="R78" s="1084"/>
      <c r="S78" s="1084"/>
      <c r="T78" s="1084"/>
      <c r="U78" s="1084"/>
      <c r="V78" s="1084"/>
      <c r="W78" s="1084"/>
      <c r="X78" s="1084"/>
      <c r="Y78" s="1084"/>
      <c r="Z78" s="1084"/>
      <c r="AA78" s="1084"/>
      <c r="AB78" s="1084"/>
      <c r="AC78" s="1084"/>
      <c r="AD78" s="1084"/>
      <c r="AE78" s="1084"/>
      <c r="AF78" s="1084"/>
      <c r="AG78" s="1084"/>
      <c r="AH78" s="1084"/>
      <c r="AI78" s="1084"/>
      <c r="AJ78" s="1084"/>
      <c r="AK78" s="1084"/>
      <c r="AL78" s="1084"/>
      <c r="AM78" s="1084"/>
      <c r="AN78" s="1084"/>
      <c r="AO78" s="1084"/>
      <c r="AP78" s="1084"/>
      <c r="AQ78" s="1084"/>
      <c r="AR78" s="1084"/>
      <c r="AS78" s="1084"/>
      <c r="AT78" s="1084"/>
      <c r="AU78" s="1084"/>
      <c r="AV78" s="1084"/>
      <c r="AW78" s="1084"/>
      <c r="AX78" s="1084"/>
      <c r="AY78" s="1084"/>
      <c r="AZ78" s="1084"/>
      <c r="BA78" s="1084"/>
      <c r="BB78" s="1084"/>
      <c r="BC78" s="1085"/>
      <c r="BD78" s="287"/>
      <c r="BE78" s="271"/>
      <c r="BF78" s="272"/>
      <c r="BG78" s="272"/>
      <c r="BH78" s="272"/>
      <c r="BI78" s="272"/>
      <c r="BJ78" s="272"/>
      <c r="BK78" s="272"/>
      <c r="BL78" s="272"/>
      <c r="BM78" s="272"/>
      <c r="BN78" s="272"/>
      <c r="BO78" s="272"/>
      <c r="BP78" s="272"/>
      <c r="BQ78" s="272"/>
      <c r="BR78" s="272"/>
      <c r="BS78" s="272"/>
      <c r="BT78" s="272"/>
      <c r="BU78" s="272"/>
      <c r="BV78" s="272"/>
      <c r="BW78" s="272"/>
      <c r="BX78" s="272"/>
      <c r="BY78" s="272"/>
      <c r="BZ78" s="272"/>
      <c r="CA78" s="272"/>
      <c r="CB78" s="273"/>
    </row>
    <row r="79" spans="1:80" s="274" customFormat="1" ht="6" customHeight="1">
      <c r="B79" s="277"/>
      <c r="C79" s="278"/>
      <c r="D79" s="277"/>
      <c r="E79" s="278"/>
      <c r="F79" s="277"/>
      <c r="G79" s="279"/>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8"/>
      <c r="AP79" s="278"/>
      <c r="AQ79" s="278"/>
      <c r="AR79" s="278"/>
      <c r="AS79" s="278"/>
      <c r="AT79" s="278"/>
      <c r="AU79" s="278"/>
      <c r="AV79" s="278"/>
      <c r="AW79" s="278"/>
      <c r="AX79" s="278"/>
      <c r="AY79" s="278"/>
      <c r="AZ79" s="278"/>
      <c r="BA79" s="278"/>
      <c r="BB79" s="278"/>
      <c r="BC79" s="42"/>
      <c r="BD79" s="287"/>
      <c r="BE79" s="271"/>
      <c r="BF79" s="272"/>
      <c r="BG79" s="272"/>
      <c r="BH79" s="272"/>
      <c r="BI79" s="272"/>
      <c r="BJ79" s="272"/>
      <c r="BK79" s="272"/>
      <c r="BL79" s="272"/>
      <c r="BM79" s="272"/>
      <c r="BN79" s="272"/>
      <c r="BO79" s="272"/>
      <c r="BP79" s="272"/>
      <c r="BQ79" s="272"/>
      <c r="BR79" s="272"/>
      <c r="BS79" s="272"/>
      <c r="BT79" s="272"/>
      <c r="BU79" s="272"/>
      <c r="BV79" s="272"/>
      <c r="BW79" s="272"/>
      <c r="BX79" s="272"/>
      <c r="BY79" s="272"/>
      <c r="BZ79" s="272"/>
      <c r="CA79" s="272"/>
      <c r="CB79" s="273"/>
    </row>
    <row r="80" spans="1:80" s="274" customFormat="1">
      <c r="A80" s="289"/>
      <c r="B80" s="1080" t="s">
        <v>297</v>
      </c>
      <c r="C80" s="1081"/>
      <c r="D80" s="1081"/>
      <c r="E80" s="1081"/>
      <c r="F80" s="1081"/>
      <c r="G80" s="1081"/>
      <c r="H80" s="1081"/>
      <c r="I80" s="1081"/>
      <c r="J80" s="1081"/>
      <c r="K80" s="1081"/>
      <c r="L80" s="1081"/>
      <c r="M80" s="1081"/>
      <c r="N80" s="1081"/>
      <c r="O80" s="1081"/>
      <c r="P80" s="1081"/>
      <c r="Q80" s="1081"/>
      <c r="R80" s="1081"/>
      <c r="S80" s="1081"/>
      <c r="T80" s="1081"/>
      <c r="U80" s="1081"/>
      <c r="V80" s="1081"/>
      <c r="W80" s="1081"/>
      <c r="X80" s="1081"/>
      <c r="Y80" s="1081"/>
      <c r="Z80" s="1081"/>
      <c r="AA80" s="1081"/>
      <c r="AB80" s="1081"/>
      <c r="AC80" s="1081"/>
      <c r="AD80" s="1081"/>
      <c r="AE80" s="1081"/>
      <c r="AF80" s="1081"/>
      <c r="AG80" s="1081"/>
      <c r="AH80" s="1081"/>
      <c r="AI80" s="1081"/>
      <c r="AJ80" s="1081"/>
      <c r="AK80" s="1081"/>
      <c r="AL80" s="1081"/>
      <c r="AM80" s="1081"/>
      <c r="AN80" s="1081"/>
      <c r="AO80" s="1081"/>
      <c r="AP80" s="1081"/>
      <c r="AQ80" s="1081"/>
      <c r="AR80" s="1081"/>
      <c r="AS80" s="1081"/>
      <c r="AT80" s="1081"/>
      <c r="AU80" s="1081"/>
      <c r="AV80" s="1081"/>
      <c r="AW80" s="1081"/>
      <c r="AX80" s="1081"/>
      <c r="AY80" s="1081"/>
      <c r="AZ80" s="1081"/>
      <c r="BA80" s="1081"/>
      <c r="BB80" s="1081"/>
      <c r="BC80" s="1082"/>
      <c r="BD80" s="287"/>
      <c r="BE80" s="271"/>
      <c r="BF80" s="272"/>
      <c r="BG80" s="272"/>
      <c r="BH80" s="272"/>
      <c r="BI80" s="272"/>
      <c r="BJ80" s="272"/>
      <c r="BK80" s="272"/>
      <c r="BL80" s="272"/>
      <c r="BM80" s="272"/>
      <c r="BN80" s="272"/>
      <c r="BO80" s="272"/>
      <c r="BP80" s="272"/>
      <c r="BQ80" s="272"/>
      <c r="BR80" s="272"/>
      <c r="BS80" s="272"/>
      <c r="BT80" s="272"/>
      <c r="BU80" s="272"/>
      <c r="BV80" s="272"/>
      <c r="BW80" s="272"/>
      <c r="BX80" s="272"/>
      <c r="BY80" s="272"/>
      <c r="BZ80" s="272"/>
      <c r="CA80" s="272"/>
      <c r="CB80" s="273"/>
    </row>
    <row r="81" spans="1:80" s="274" customFormat="1" ht="75" customHeight="1">
      <c r="A81" s="289"/>
      <c r="B81" s="1083"/>
      <c r="C81" s="1084"/>
      <c r="D81" s="1084"/>
      <c r="E81" s="1084"/>
      <c r="F81" s="1084"/>
      <c r="G81" s="1084"/>
      <c r="H81" s="1084"/>
      <c r="I81" s="1084"/>
      <c r="J81" s="1084"/>
      <c r="K81" s="1084"/>
      <c r="L81" s="1084"/>
      <c r="M81" s="1084"/>
      <c r="N81" s="1084"/>
      <c r="O81" s="1084"/>
      <c r="P81" s="1084"/>
      <c r="Q81" s="1084"/>
      <c r="R81" s="1084"/>
      <c r="S81" s="1084"/>
      <c r="T81" s="1084"/>
      <c r="U81" s="1084"/>
      <c r="V81" s="1084"/>
      <c r="W81" s="1084"/>
      <c r="X81" s="1084"/>
      <c r="Y81" s="1084"/>
      <c r="Z81" s="1084"/>
      <c r="AA81" s="1084"/>
      <c r="AB81" s="1084"/>
      <c r="AC81" s="1084"/>
      <c r="AD81" s="1084"/>
      <c r="AE81" s="1084"/>
      <c r="AF81" s="1084"/>
      <c r="AG81" s="1084"/>
      <c r="AH81" s="1084"/>
      <c r="AI81" s="1084"/>
      <c r="AJ81" s="1084"/>
      <c r="AK81" s="1084"/>
      <c r="AL81" s="1084"/>
      <c r="AM81" s="1084"/>
      <c r="AN81" s="1084"/>
      <c r="AO81" s="1084"/>
      <c r="AP81" s="1084"/>
      <c r="AQ81" s="1084"/>
      <c r="AR81" s="1084"/>
      <c r="AS81" s="1084"/>
      <c r="AT81" s="1084"/>
      <c r="AU81" s="1084"/>
      <c r="AV81" s="1084"/>
      <c r="AW81" s="1084"/>
      <c r="AX81" s="1084"/>
      <c r="AY81" s="1084"/>
      <c r="AZ81" s="1084"/>
      <c r="BA81" s="1084"/>
      <c r="BB81" s="1084"/>
      <c r="BC81" s="1085"/>
      <c r="BD81" s="287"/>
      <c r="BE81" s="271"/>
      <c r="BF81" s="272"/>
      <c r="BG81" s="272"/>
      <c r="BH81" s="272"/>
      <c r="BI81" s="272"/>
      <c r="BJ81" s="272"/>
      <c r="BK81" s="272"/>
      <c r="BL81" s="272"/>
      <c r="BM81" s="272"/>
      <c r="BN81" s="272"/>
      <c r="BO81" s="272"/>
      <c r="BP81" s="272"/>
      <c r="BQ81" s="272"/>
      <c r="BR81" s="272"/>
      <c r="BS81" s="272"/>
      <c r="BT81" s="272"/>
      <c r="BU81" s="272"/>
      <c r="BV81" s="272"/>
      <c r="BW81" s="272"/>
      <c r="BX81" s="272"/>
      <c r="BY81" s="272"/>
      <c r="BZ81" s="272"/>
      <c r="CA81" s="272"/>
      <c r="CB81" s="273"/>
    </row>
    <row r="82" spans="1:80" s="274" customFormat="1" ht="6" customHeight="1">
      <c r="B82" s="277"/>
      <c r="C82" s="278"/>
      <c r="D82" s="277"/>
      <c r="E82" s="278"/>
      <c r="F82" s="277"/>
      <c r="G82" s="279"/>
      <c r="H82" s="278"/>
      <c r="I82" s="278"/>
      <c r="J82" s="278"/>
      <c r="K82" s="278"/>
      <c r="L82" s="278"/>
      <c r="M82" s="278"/>
      <c r="N82" s="278"/>
      <c r="O82" s="278"/>
      <c r="P82" s="278"/>
      <c r="Q82" s="278"/>
      <c r="R82" s="278"/>
      <c r="S82" s="278"/>
      <c r="T82" s="278"/>
      <c r="U82" s="278"/>
      <c r="V82" s="278"/>
      <c r="W82" s="278"/>
      <c r="X82" s="278"/>
      <c r="Y82" s="278"/>
      <c r="Z82" s="278"/>
      <c r="AA82" s="278"/>
      <c r="AB82" s="278"/>
      <c r="AC82" s="278"/>
      <c r="AD82" s="278"/>
      <c r="AE82" s="278"/>
      <c r="AF82" s="278"/>
      <c r="AG82" s="278"/>
      <c r="AH82" s="278"/>
      <c r="AI82" s="278"/>
      <c r="AJ82" s="278"/>
      <c r="AK82" s="278"/>
      <c r="AL82" s="278"/>
      <c r="AM82" s="278"/>
      <c r="AN82" s="278"/>
      <c r="AO82" s="278"/>
      <c r="AP82" s="278"/>
      <c r="AQ82" s="278"/>
      <c r="AR82" s="278"/>
      <c r="AS82" s="278"/>
      <c r="AT82" s="278"/>
      <c r="AU82" s="278"/>
      <c r="AV82" s="278"/>
      <c r="AW82" s="278"/>
      <c r="AX82" s="278"/>
      <c r="AY82" s="278"/>
      <c r="AZ82" s="278"/>
      <c r="BA82" s="278"/>
      <c r="BB82" s="278"/>
      <c r="BC82" s="42"/>
      <c r="BD82" s="287"/>
      <c r="BE82" s="271"/>
      <c r="BF82" s="272"/>
      <c r="BG82" s="272"/>
      <c r="BH82" s="272"/>
      <c r="BI82" s="272"/>
      <c r="BJ82" s="272"/>
      <c r="BK82" s="272"/>
      <c r="BL82" s="272"/>
      <c r="BM82" s="272"/>
      <c r="BN82" s="272"/>
      <c r="BO82" s="272"/>
      <c r="BP82" s="272"/>
      <c r="BQ82" s="272"/>
      <c r="BR82" s="272"/>
      <c r="BS82" s="272"/>
      <c r="BT82" s="272"/>
      <c r="BU82" s="272"/>
      <c r="BV82" s="272"/>
      <c r="BW82" s="272"/>
      <c r="BX82" s="272"/>
      <c r="BY82" s="272"/>
      <c r="BZ82" s="272"/>
      <c r="CA82" s="272"/>
      <c r="CB82" s="273"/>
    </row>
    <row r="83" spans="1:80" s="274" customFormat="1">
      <c r="A83" s="289"/>
      <c r="B83" s="1080" t="s">
        <v>349</v>
      </c>
      <c r="C83" s="1081"/>
      <c r="D83" s="1081"/>
      <c r="E83" s="1081"/>
      <c r="F83" s="1081"/>
      <c r="G83" s="1081"/>
      <c r="H83" s="1081"/>
      <c r="I83" s="1081"/>
      <c r="J83" s="1081"/>
      <c r="K83" s="1081"/>
      <c r="L83" s="1081"/>
      <c r="M83" s="1081"/>
      <c r="N83" s="1081"/>
      <c r="O83" s="1081"/>
      <c r="P83" s="1081"/>
      <c r="Q83" s="1081"/>
      <c r="R83" s="1081"/>
      <c r="S83" s="1081"/>
      <c r="T83" s="1081"/>
      <c r="U83" s="1081"/>
      <c r="V83" s="1081"/>
      <c r="W83" s="1081"/>
      <c r="X83" s="1081"/>
      <c r="Y83" s="1081"/>
      <c r="Z83" s="1081"/>
      <c r="AA83" s="1081"/>
      <c r="AB83" s="1081"/>
      <c r="AC83" s="1081"/>
      <c r="AD83" s="1081"/>
      <c r="AE83" s="1081"/>
      <c r="AF83" s="1081"/>
      <c r="AG83" s="1081"/>
      <c r="AH83" s="1081"/>
      <c r="AI83" s="1081"/>
      <c r="AJ83" s="1081"/>
      <c r="AK83" s="1081"/>
      <c r="AL83" s="1081"/>
      <c r="AM83" s="1081"/>
      <c r="AN83" s="1081"/>
      <c r="AO83" s="1081"/>
      <c r="AP83" s="1081"/>
      <c r="AQ83" s="1081"/>
      <c r="AR83" s="1081"/>
      <c r="AS83" s="1081"/>
      <c r="AT83" s="1081"/>
      <c r="AU83" s="1081"/>
      <c r="AV83" s="1081"/>
      <c r="AW83" s="1081"/>
      <c r="AX83" s="1081"/>
      <c r="AY83" s="1081"/>
      <c r="AZ83" s="1081"/>
      <c r="BA83" s="1081"/>
      <c r="BB83" s="1081"/>
      <c r="BC83" s="1082"/>
      <c r="BD83" s="287"/>
      <c r="BE83" s="271"/>
      <c r="BF83" s="272"/>
      <c r="BG83" s="272"/>
      <c r="BH83" s="272"/>
      <c r="BI83" s="272"/>
      <c r="BJ83" s="272"/>
      <c r="BK83" s="272"/>
      <c r="BL83" s="272"/>
      <c r="BM83" s="272"/>
      <c r="BN83" s="272"/>
      <c r="BO83" s="272"/>
      <c r="BP83" s="272"/>
      <c r="BQ83" s="272"/>
      <c r="BR83" s="272"/>
      <c r="BS83" s="272"/>
      <c r="BT83" s="272"/>
      <c r="BU83" s="272"/>
      <c r="BV83" s="272"/>
      <c r="BW83" s="272"/>
      <c r="BX83" s="272"/>
      <c r="BY83" s="272"/>
      <c r="BZ83" s="272"/>
      <c r="CA83" s="272"/>
      <c r="CB83" s="273"/>
    </row>
    <row r="84" spans="1:80" s="274" customFormat="1" ht="75" customHeight="1">
      <c r="A84" s="289"/>
      <c r="B84" s="1083"/>
      <c r="C84" s="1084"/>
      <c r="D84" s="1084"/>
      <c r="E84" s="1084"/>
      <c r="F84" s="1084"/>
      <c r="G84" s="1084"/>
      <c r="H84" s="1084"/>
      <c r="I84" s="1084"/>
      <c r="J84" s="1084"/>
      <c r="K84" s="1084"/>
      <c r="L84" s="1084"/>
      <c r="M84" s="1084"/>
      <c r="N84" s="1084"/>
      <c r="O84" s="1084"/>
      <c r="P84" s="1084"/>
      <c r="Q84" s="1084"/>
      <c r="R84" s="1084"/>
      <c r="S84" s="1084"/>
      <c r="T84" s="1084"/>
      <c r="U84" s="1084"/>
      <c r="V84" s="1084"/>
      <c r="W84" s="1084"/>
      <c r="X84" s="1084"/>
      <c r="Y84" s="1084"/>
      <c r="Z84" s="1084"/>
      <c r="AA84" s="1084"/>
      <c r="AB84" s="1084"/>
      <c r="AC84" s="1084"/>
      <c r="AD84" s="1084"/>
      <c r="AE84" s="1084"/>
      <c r="AF84" s="1084"/>
      <c r="AG84" s="1084"/>
      <c r="AH84" s="1084"/>
      <c r="AI84" s="1084"/>
      <c r="AJ84" s="1084"/>
      <c r="AK84" s="1084"/>
      <c r="AL84" s="1084"/>
      <c r="AM84" s="1084"/>
      <c r="AN84" s="1084"/>
      <c r="AO84" s="1084"/>
      <c r="AP84" s="1084"/>
      <c r="AQ84" s="1084"/>
      <c r="AR84" s="1084"/>
      <c r="AS84" s="1084"/>
      <c r="AT84" s="1084"/>
      <c r="AU84" s="1084"/>
      <c r="AV84" s="1084"/>
      <c r="AW84" s="1084"/>
      <c r="AX84" s="1084"/>
      <c r="AY84" s="1084"/>
      <c r="AZ84" s="1084"/>
      <c r="BA84" s="1084"/>
      <c r="BB84" s="1084"/>
      <c r="BC84" s="1085"/>
      <c r="BD84" s="287"/>
      <c r="BE84" s="271"/>
      <c r="BF84" s="272"/>
      <c r="BG84" s="272"/>
      <c r="BH84" s="272"/>
      <c r="BI84" s="272"/>
      <c r="BJ84" s="272"/>
      <c r="BK84" s="272"/>
      <c r="BL84" s="272"/>
      <c r="BM84" s="272"/>
      <c r="BN84" s="272"/>
      <c r="BO84" s="272"/>
      <c r="BP84" s="272"/>
      <c r="BQ84" s="272"/>
      <c r="BR84" s="272"/>
      <c r="BS84" s="272"/>
      <c r="BT84" s="272"/>
      <c r="BU84" s="272"/>
      <c r="BV84" s="272"/>
      <c r="BW84" s="272"/>
      <c r="BX84" s="272"/>
      <c r="BY84" s="272"/>
      <c r="BZ84" s="272"/>
      <c r="CA84" s="272"/>
      <c r="CB84" s="273"/>
    </row>
    <row r="85" spans="1:80" s="274" customFormat="1" ht="6" customHeight="1">
      <c r="B85" s="277"/>
      <c r="C85" s="278"/>
      <c r="D85" s="277"/>
      <c r="E85" s="278"/>
      <c r="F85" s="277"/>
      <c r="G85" s="279"/>
      <c r="H85" s="278"/>
      <c r="I85" s="278"/>
      <c r="J85" s="278"/>
      <c r="K85" s="278"/>
      <c r="L85" s="278"/>
      <c r="M85" s="278"/>
      <c r="N85" s="278"/>
      <c r="O85" s="278"/>
      <c r="P85" s="278"/>
      <c r="Q85" s="278"/>
      <c r="R85" s="278"/>
      <c r="S85" s="278"/>
      <c r="T85" s="278"/>
      <c r="U85" s="278"/>
      <c r="V85" s="278"/>
      <c r="W85" s="278"/>
      <c r="X85" s="278"/>
      <c r="Y85" s="278"/>
      <c r="Z85" s="278"/>
      <c r="AA85" s="278"/>
      <c r="AB85" s="278"/>
      <c r="AC85" s="278"/>
      <c r="AD85" s="278"/>
      <c r="AE85" s="278"/>
      <c r="AF85" s="278"/>
      <c r="AG85" s="278"/>
      <c r="AH85" s="278"/>
      <c r="AI85" s="278"/>
      <c r="AJ85" s="278"/>
      <c r="AK85" s="278"/>
      <c r="AL85" s="278"/>
      <c r="AM85" s="278"/>
      <c r="AN85" s="278"/>
      <c r="AO85" s="278"/>
      <c r="AP85" s="278"/>
      <c r="AQ85" s="278"/>
      <c r="AR85" s="278"/>
      <c r="AS85" s="278"/>
      <c r="AT85" s="278"/>
      <c r="AU85" s="278"/>
      <c r="AV85" s="278"/>
      <c r="AW85" s="278"/>
      <c r="AX85" s="278"/>
      <c r="AY85" s="278"/>
      <c r="AZ85" s="278"/>
      <c r="BA85" s="278"/>
      <c r="BB85" s="278"/>
      <c r="BC85" s="42"/>
      <c r="BD85" s="287"/>
      <c r="BE85" s="271"/>
      <c r="BF85" s="272"/>
      <c r="BG85" s="272"/>
      <c r="BH85" s="272"/>
      <c r="BI85" s="272"/>
      <c r="BJ85" s="272"/>
      <c r="BK85" s="272"/>
      <c r="BL85" s="272"/>
      <c r="BM85" s="272"/>
      <c r="BN85" s="272"/>
      <c r="BO85" s="272"/>
      <c r="BP85" s="272"/>
      <c r="BQ85" s="272"/>
      <c r="BR85" s="272"/>
      <c r="BS85" s="272"/>
      <c r="BT85" s="272"/>
      <c r="BU85" s="272"/>
      <c r="BV85" s="272"/>
      <c r="BW85" s="272"/>
      <c r="BX85" s="272"/>
      <c r="BY85" s="272"/>
      <c r="BZ85" s="272"/>
      <c r="CA85" s="272"/>
      <c r="CB85" s="273"/>
    </row>
    <row r="86" spans="1:80" s="274" customFormat="1">
      <c r="A86" s="289"/>
      <c r="B86" s="1080" t="s">
        <v>493</v>
      </c>
      <c r="C86" s="1081"/>
      <c r="D86" s="1081"/>
      <c r="E86" s="1081"/>
      <c r="F86" s="1081"/>
      <c r="G86" s="1081"/>
      <c r="H86" s="1081"/>
      <c r="I86" s="1081"/>
      <c r="J86" s="1081"/>
      <c r="K86" s="1081"/>
      <c r="L86" s="1081"/>
      <c r="M86" s="1081"/>
      <c r="N86" s="1081"/>
      <c r="O86" s="1081"/>
      <c r="P86" s="1081"/>
      <c r="Q86" s="1081"/>
      <c r="R86" s="1081"/>
      <c r="S86" s="1081"/>
      <c r="T86" s="1081"/>
      <c r="U86" s="1081"/>
      <c r="V86" s="1081"/>
      <c r="W86" s="1081"/>
      <c r="X86" s="1081"/>
      <c r="Y86" s="1081"/>
      <c r="Z86" s="1081"/>
      <c r="AA86" s="1081"/>
      <c r="AB86" s="1081"/>
      <c r="AC86" s="1081"/>
      <c r="AD86" s="1081"/>
      <c r="AE86" s="1081"/>
      <c r="AF86" s="1081"/>
      <c r="AG86" s="1081"/>
      <c r="AH86" s="1081"/>
      <c r="AI86" s="1081"/>
      <c r="AJ86" s="1081"/>
      <c r="AK86" s="1081"/>
      <c r="AL86" s="1081"/>
      <c r="AM86" s="1081"/>
      <c r="AN86" s="1081"/>
      <c r="AO86" s="1081"/>
      <c r="AP86" s="1081"/>
      <c r="AQ86" s="1081"/>
      <c r="AR86" s="1081"/>
      <c r="AS86" s="1081"/>
      <c r="AT86" s="1081"/>
      <c r="AU86" s="1081"/>
      <c r="AV86" s="1081"/>
      <c r="AW86" s="1081"/>
      <c r="AX86" s="1081"/>
      <c r="AY86" s="1081"/>
      <c r="AZ86" s="1081"/>
      <c r="BA86" s="1081"/>
      <c r="BB86" s="1081"/>
      <c r="BC86" s="1082"/>
      <c r="BD86" s="287"/>
      <c r="BE86" s="271"/>
      <c r="BF86" s="272"/>
      <c r="BG86" s="272"/>
      <c r="BH86" s="272"/>
      <c r="BI86" s="272"/>
      <c r="BJ86" s="272"/>
      <c r="BK86" s="272"/>
      <c r="BL86" s="272"/>
      <c r="BM86" s="272"/>
      <c r="BN86" s="272"/>
      <c r="BO86" s="272"/>
      <c r="BP86" s="272"/>
      <c r="BQ86" s="272"/>
      <c r="BR86" s="272"/>
      <c r="BS86" s="272"/>
      <c r="BT86" s="272"/>
      <c r="BU86" s="272"/>
      <c r="BV86" s="272"/>
      <c r="BW86" s="272"/>
      <c r="BX86" s="272"/>
      <c r="BY86" s="272"/>
      <c r="BZ86" s="272"/>
      <c r="CA86" s="272"/>
      <c r="CB86" s="273"/>
    </row>
    <row r="87" spans="1:80" s="274" customFormat="1" ht="75" customHeight="1">
      <c r="A87" s="289"/>
      <c r="B87" s="1083"/>
      <c r="C87" s="1084"/>
      <c r="D87" s="1084"/>
      <c r="E87" s="1084"/>
      <c r="F87" s="1084"/>
      <c r="G87" s="1084"/>
      <c r="H87" s="1084"/>
      <c r="I87" s="1084"/>
      <c r="J87" s="1084"/>
      <c r="K87" s="1084"/>
      <c r="L87" s="1084"/>
      <c r="M87" s="1084"/>
      <c r="N87" s="1084"/>
      <c r="O87" s="1084"/>
      <c r="P87" s="1084"/>
      <c r="Q87" s="1084"/>
      <c r="R87" s="1084"/>
      <c r="S87" s="1084"/>
      <c r="T87" s="1084"/>
      <c r="U87" s="1084"/>
      <c r="V87" s="1084"/>
      <c r="W87" s="1084"/>
      <c r="X87" s="1084"/>
      <c r="Y87" s="1084"/>
      <c r="Z87" s="1084"/>
      <c r="AA87" s="1084"/>
      <c r="AB87" s="1084"/>
      <c r="AC87" s="1084"/>
      <c r="AD87" s="1084"/>
      <c r="AE87" s="1084"/>
      <c r="AF87" s="1084"/>
      <c r="AG87" s="1084"/>
      <c r="AH87" s="1084"/>
      <c r="AI87" s="1084"/>
      <c r="AJ87" s="1084"/>
      <c r="AK87" s="1084"/>
      <c r="AL87" s="1084"/>
      <c r="AM87" s="1084"/>
      <c r="AN87" s="1084"/>
      <c r="AO87" s="1084"/>
      <c r="AP87" s="1084"/>
      <c r="AQ87" s="1084"/>
      <c r="AR87" s="1084"/>
      <c r="AS87" s="1084"/>
      <c r="AT87" s="1084"/>
      <c r="AU87" s="1084"/>
      <c r="AV87" s="1084"/>
      <c r="AW87" s="1084"/>
      <c r="AX87" s="1084"/>
      <c r="AY87" s="1084"/>
      <c r="AZ87" s="1084"/>
      <c r="BA87" s="1084"/>
      <c r="BB87" s="1084"/>
      <c r="BC87" s="1085"/>
      <c r="BD87" s="287"/>
      <c r="BE87" s="271"/>
      <c r="BF87" s="272"/>
      <c r="BG87" s="272"/>
      <c r="BH87" s="272"/>
      <c r="BI87" s="272"/>
      <c r="BJ87" s="272"/>
      <c r="BK87" s="272"/>
      <c r="BL87" s="272"/>
      <c r="BM87" s="272"/>
      <c r="BN87" s="272"/>
      <c r="BO87" s="272"/>
      <c r="BP87" s="272"/>
      <c r="BQ87" s="272"/>
      <c r="BR87" s="272"/>
      <c r="BS87" s="272"/>
      <c r="BT87" s="272"/>
      <c r="BU87" s="272"/>
      <c r="BV87" s="272"/>
      <c r="BW87" s="272"/>
      <c r="BX87" s="272"/>
      <c r="BY87" s="272"/>
      <c r="BZ87" s="272"/>
      <c r="CA87" s="272"/>
      <c r="CB87" s="273"/>
    </row>
    <row r="88" spans="1:80" s="274" customFormat="1" ht="6" customHeight="1">
      <c r="B88" s="277"/>
      <c r="C88" s="278"/>
      <c r="D88" s="277"/>
      <c r="E88" s="278"/>
      <c r="F88" s="277"/>
      <c r="G88" s="279"/>
      <c r="H88" s="278"/>
      <c r="I88" s="278"/>
      <c r="J88" s="278"/>
      <c r="K88" s="278"/>
      <c r="L88" s="278"/>
      <c r="M88" s="278"/>
      <c r="N88" s="278"/>
      <c r="O88" s="278"/>
      <c r="P88" s="278"/>
      <c r="Q88" s="278"/>
      <c r="R88" s="278"/>
      <c r="S88" s="278"/>
      <c r="T88" s="278"/>
      <c r="U88" s="278"/>
      <c r="V88" s="278"/>
      <c r="W88" s="278"/>
      <c r="X88" s="278"/>
      <c r="Y88" s="278"/>
      <c r="Z88" s="278"/>
      <c r="AA88" s="278"/>
      <c r="AB88" s="278"/>
      <c r="AC88" s="278"/>
      <c r="AD88" s="278"/>
      <c r="AE88" s="278"/>
      <c r="AF88" s="278"/>
      <c r="AG88" s="278"/>
      <c r="AH88" s="278"/>
      <c r="AI88" s="278"/>
      <c r="AJ88" s="278"/>
      <c r="AK88" s="278"/>
      <c r="AL88" s="278"/>
      <c r="AM88" s="278"/>
      <c r="AN88" s="278"/>
      <c r="AO88" s="278"/>
      <c r="AP88" s="278"/>
      <c r="AQ88" s="278"/>
      <c r="AR88" s="278"/>
      <c r="AS88" s="278"/>
      <c r="AT88" s="278"/>
      <c r="AU88" s="278"/>
      <c r="AV88" s="278"/>
      <c r="AW88" s="278"/>
      <c r="AX88" s="278"/>
      <c r="AY88" s="278"/>
      <c r="AZ88" s="278"/>
      <c r="BA88" s="278"/>
      <c r="BB88" s="278"/>
      <c r="BC88" s="42"/>
      <c r="BD88" s="287"/>
      <c r="BE88" s="271"/>
      <c r="BF88" s="272"/>
      <c r="BG88" s="272"/>
      <c r="BH88" s="272"/>
      <c r="BI88" s="272"/>
      <c r="BJ88" s="272"/>
      <c r="BK88" s="272"/>
      <c r="BL88" s="272"/>
      <c r="BM88" s="272"/>
      <c r="BN88" s="272"/>
      <c r="BO88" s="272"/>
      <c r="BP88" s="272"/>
      <c r="BQ88" s="272"/>
      <c r="BR88" s="272"/>
      <c r="BS88" s="272"/>
      <c r="BT88" s="272"/>
      <c r="BU88" s="272"/>
      <c r="BV88" s="272"/>
      <c r="BW88" s="272"/>
      <c r="BX88" s="272"/>
      <c r="BY88" s="272"/>
      <c r="BZ88" s="272"/>
      <c r="CA88" s="272"/>
      <c r="CB88" s="273"/>
    </row>
    <row r="89" spans="1:80" s="274" customFormat="1" ht="12.75" customHeight="1">
      <c r="A89" s="289"/>
      <c r="B89" s="1089" t="s">
        <v>118</v>
      </c>
      <c r="C89" s="1090"/>
      <c r="D89" s="1090"/>
      <c r="E89" s="1090"/>
      <c r="F89" s="1090"/>
      <c r="G89" s="1090"/>
      <c r="H89" s="1090"/>
      <c r="I89" s="1090"/>
      <c r="J89" s="1090"/>
      <c r="K89" s="1090"/>
      <c r="L89" s="1090"/>
      <c r="M89" s="1090"/>
      <c r="N89" s="1090"/>
      <c r="O89" s="1090"/>
      <c r="P89" s="1090"/>
      <c r="Q89" s="1090"/>
      <c r="R89" s="1090"/>
      <c r="S89" s="1090"/>
      <c r="T89" s="1090"/>
      <c r="U89" s="1090"/>
      <c r="V89" s="1090"/>
      <c r="W89" s="1090"/>
      <c r="X89" s="1090"/>
      <c r="Y89" s="1090"/>
      <c r="Z89" s="1090"/>
      <c r="AA89" s="1090"/>
      <c r="AB89" s="1090"/>
      <c r="AC89" s="1090"/>
      <c r="AD89" s="1090"/>
      <c r="AE89" s="1090"/>
      <c r="AF89" s="1090"/>
      <c r="AG89" s="1090"/>
      <c r="AH89" s="1090"/>
      <c r="AI89" s="1090"/>
      <c r="AJ89" s="1090"/>
      <c r="AK89" s="1090"/>
      <c r="AL89" s="1090"/>
      <c r="AM89" s="1090"/>
      <c r="AN89" s="1090"/>
      <c r="AO89" s="1090"/>
      <c r="AP89" s="1090"/>
      <c r="AQ89" s="1090"/>
      <c r="AR89" s="1090"/>
      <c r="AS89" s="1090"/>
      <c r="AT89" s="1090"/>
      <c r="AU89" s="1090"/>
      <c r="AV89" s="1090"/>
      <c r="AW89" s="1090"/>
      <c r="AX89" s="1090"/>
      <c r="AY89" s="1090"/>
      <c r="AZ89" s="1090"/>
      <c r="BA89" s="1090"/>
      <c r="BB89" s="1090"/>
      <c r="BC89" s="1091"/>
      <c r="BD89" s="287"/>
      <c r="BE89" s="271"/>
      <c r="BF89" s="272"/>
      <c r="BG89" s="272"/>
      <c r="BH89" s="272"/>
      <c r="BI89" s="272"/>
      <c r="BJ89" s="272"/>
      <c r="BK89" s="272"/>
      <c r="BL89" s="272"/>
      <c r="BM89" s="272"/>
      <c r="BN89" s="272"/>
      <c r="BO89" s="272"/>
      <c r="BP89" s="272"/>
      <c r="BQ89" s="272"/>
      <c r="BR89" s="272"/>
      <c r="BS89" s="272"/>
      <c r="BT89" s="272"/>
      <c r="BU89" s="272"/>
      <c r="BV89" s="272"/>
      <c r="BW89" s="272"/>
      <c r="BX89" s="272"/>
      <c r="BY89" s="272"/>
      <c r="BZ89" s="272"/>
      <c r="CA89" s="272"/>
      <c r="CB89" s="273"/>
    </row>
    <row r="90" spans="1:80" s="274" customFormat="1" ht="6" customHeight="1">
      <c r="A90" s="289"/>
      <c r="B90" s="277"/>
      <c r="C90" s="277"/>
      <c r="D90" s="277"/>
      <c r="E90" s="277"/>
      <c r="F90" s="277"/>
      <c r="G90" s="277"/>
      <c r="H90" s="277"/>
      <c r="I90" s="277"/>
      <c r="J90" s="277"/>
      <c r="K90" s="277"/>
      <c r="L90" s="277"/>
      <c r="M90" s="277"/>
      <c r="N90" s="277"/>
      <c r="O90" s="277"/>
      <c r="P90" s="277"/>
      <c r="Q90" s="277"/>
      <c r="R90" s="277"/>
      <c r="S90" s="277"/>
      <c r="T90" s="277"/>
      <c r="U90" s="277"/>
      <c r="V90" s="277"/>
      <c r="W90" s="277"/>
      <c r="X90" s="277"/>
      <c r="Y90" s="277"/>
      <c r="Z90" s="277"/>
      <c r="AA90" s="277"/>
      <c r="AB90" s="277"/>
      <c r="AC90" s="277"/>
      <c r="AD90" s="277"/>
      <c r="AE90" s="277"/>
      <c r="AF90" s="277"/>
      <c r="AG90" s="277"/>
      <c r="AH90" s="277"/>
      <c r="AI90" s="277"/>
      <c r="AJ90" s="277"/>
      <c r="AK90" s="277"/>
      <c r="AL90" s="277"/>
      <c r="AM90" s="277"/>
      <c r="AN90" s="277"/>
      <c r="AO90" s="277"/>
      <c r="AP90" s="277"/>
      <c r="AQ90" s="277"/>
      <c r="AR90" s="277"/>
      <c r="AS90" s="277"/>
      <c r="AT90" s="277"/>
      <c r="AU90" s="277"/>
      <c r="AV90" s="277"/>
      <c r="AW90" s="277"/>
      <c r="AX90" s="277"/>
      <c r="AY90" s="277"/>
      <c r="AZ90" s="277"/>
      <c r="BA90" s="277"/>
      <c r="BB90" s="277"/>
      <c r="BC90" s="41"/>
      <c r="BD90" s="287"/>
      <c r="BE90" s="271"/>
      <c r="BF90" s="272"/>
      <c r="BG90" s="272"/>
      <c r="BH90" s="272"/>
      <c r="BI90" s="272"/>
      <c r="BJ90" s="272"/>
      <c r="BK90" s="272"/>
      <c r="BL90" s="272"/>
      <c r="BM90" s="272"/>
      <c r="BN90" s="272"/>
      <c r="BO90" s="272"/>
      <c r="BP90" s="272"/>
      <c r="BQ90" s="272"/>
      <c r="BR90" s="272"/>
      <c r="BS90" s="272"/>
      <c r="BT90" s="272"/>
      <c r="BU90" s="272"/>
      <c r="BV90" s="272"/>
      <c r="BW90" s="272"/>
      <c r="BX90" s="272"/>
      <c r="BY90" s="272"/>
      <c r="BZ90" s="272"/>
      <c r="CA90" s="272"/>
      <c r="CB90" s="273"/>
    </row>
    <row r="91" spans="1:80" s="274" customFormat="1">
      <c r="A91" s="289"/>
      <c r="B91" s="1080" t="s">
        <v>298</v>
      </c>
      <c r="C91" s="1081"/>
      <c r="D91" s="1081"/>
      <c r="E91" s="1081"/>
      <c r="F91" s="1081"/>
      <c r="G91" s="1081"/>
      <c r="H91" s="1081"/>
      <c r="I91" s="1081"/>
      <c r="J91" s="1081"/>
      <c r="K91" s="1081"/>
      <c r="L91" s="1081"/>
      <c r="M91" s="1081"/>
      <c r="N91" s="1081"/>
      <c r="O91" s="1081"/>
      <c r="P91" s="1081"/>
      <c r="Q91" s="1081"/>
      <c r="R91" s="1081"/>
      <c r="S91" s="1081"/>
      <c r="T91" s="1081"/>
      <c r="U91" s="1081"/>
      <c r="V91" s="1081"/>
      <c r="W91" s="1081"/>
      <c r="X91" s="1081"/>
      <c r="Y91" s="1081"/>
      <c r="Z91" s="1081"/>
      <c r="AA91" s="1081"/>
      <c r="AB91" s="1081"/>
      <c r="AC91" s="1081"/>
      <c r="AD91" s="1081"/>
      <c r="AE91" s="1081"/>
      <c r="AF91" s="1081"/>
      <c r="AG91" s="1081"/>
      <c r="AH91" s="1081"/>
      <c r="AI91" s="1081"/>
      <c r="AJ91" s="1081"/>
      <c r="AK91" s="1081"/>
      <c r="AL91" s="1081"/>
      <c r="AM91" s="1081"/>
      <c r="AN91" s="1081"/>
      <c r="AO91" s="1081"/>
      <c r="AP91" s="1081"/>
      <c r="AQ91" s="1081"/>
      <c r="AR91" s="1081"/>
      <c r="AS91" s="1081"/>
      <c r="AT91" s="1081"/>
      <c r="AU91" s="1081"/>
      <c r="AV91" s="1081"/>
      <c r="AW91" s="1081"/>
      <c r="AX91" s="1081"/>
      <c r="AY91" s="1081"/>
      <c r="AZ91" s="1081"/>
      <c r="BA91" s="1081"/>
      <c r="BB91" s="1081"/>
      <c r="BC91" s="1082"/>
      <c r="BD91" s="287"/>
      <c r="BE91" s="271"/>
      <c r="BF91" s="272"/>
      <c r="BG91" s="272"/>
      <c r="BH91" s="272"/>
      <c r="BI91" s="272"/>
      <c r="BJ91" s="272"/>
      <c r="BK91" s="272"/>
      <c r="BL91" s="272"/>
      <c r="BM91" s="272"/>
      <c r="BN91" s="272"/>
      <c r="BO91" s="272"/>
      <c r="BP91" s="272"/>
      <c r="BQ91" s="272"/>
      <c r="BR91" s="272"/>
      <c r="BS91" s="272"/>
      <c r="BT91" s="272"/>
      <c r="BU91" s="272"/>
      <c r="BV91" s="272"/>
      <c r="BW91" s="272"/>
      <c r="BX91" s="272"/>
      <c r="BY91" s="272"/>
      <c r="BZ91" s="272"/>
      <c r="CA91" s="272"/>
      <c r="CB91" s="273"/>
    </row>
    <row r="92" spans="1:80" s="274" customFormat="1" ht="75" customHeight="1">
      <c r="A92" s="289"/>
      <c r="B92" s="1083"/>
      <c r="C92" s="1084"/>
      <c r="D92" s="1084"/>
      <c r="E92" s="1084"/>
      <c r="F92" s="1084"/>
      <c r="G92" s="1084"/>
      <c r="H92" s="1084"/>
      <c r="I92" s="1084"/>
      <c r="J92" s="1084"/>
      <c r="K92" s="1084"/>
      <c r="L92" s="1084"/>
      <c r="M92" s="1084"/>
      <c r="N92" s="1084"/>
      <c r="O92" s="1084"/>
      <c r="P92" s="1084"/>
      <c r="Q92" s="1084"/>
      <c r="R92" s="1084"/>
      <c r="S92" s="1084"/>
      <c r="T92" s="1084"/>
      <c r="U92" s="1084"/>
      <c r="V92" s="1084"/>
      <c r="W92" s="1084"/>
      <c r="X92" s="1084"/>
      <c r="Y92" s="1084"/>
      <c r="Z92" s="1084"/>
      <c r="AA92" s="1084"/>
      <c r="AB92" s="1084"/>
      <c r="AC92" s="1084"/>
      <c r="AD92" s="1084"/>
      <c r="AE92" s="1084"/>
      <c r="AF92" s="1084"/>
      <c r="AG92" s="1084"/>
      <c r="AH92" s="1084"/>
      <c r="AI92" s="1084"/>
      <c r="AJ92" s="1084"/>
      <c r="AK92" s="1084"/>
      <c r="AL92" s="1084"/>
      <c r="AM92" s="1084"/>
      <c r="AN92" s="1084"/>
      <c r="AO92" s="1084"/>
      <c r="AP92" s="1084"/>
      <c r="AQ92" s="1084"/>
      <c r="AR92" s="1084"/>
      <c r="AS92" s="1084"/>
      <c r="AT92" s="1084"/>
      <c r="AU92" s="1084"/>
      <c r="AV92" s="1084"/>
      <c r="AW92" s="1084"/>
      <c r="AX92" s="1084"/>
      <c r="AY92" s="1084"/>
      <c r="AZ92" s="1084"/>
      <c r="BA92" s="1084"/>
      <c r="BB92" s="1084"/>
      <c r="BC92" s="1085"/>
      <c r="BD92" s="287"/>
      <c r="BE92" s="271"/>
      <c r="BF92" s="272"/>
      <c r="BG92" s="272"/>
      <c r="BH92" s="272"/>
      <c r="BI92" s="272"/>
      <c r="BJ92" s="272"/>
      <c r="BK92" s="272"/>
      <c r="BL92" s="272"/>
      <c r="BM92" s="272"/>
      <c r="BN92" s="272"/>
      <c r="BO92" s="272"/>
      <c r="BP92" s="272"/>
      <c r="BQ92" s="272"/>
      <c r="BR92" s="272"/>
      <c r="BS92" s="272"/>
      <c r="BT92" s="272"/>
      <c r="BU92" s="272"/>
      <c r="BV92" s="272"/>
      <c r="BW92" s="272"/>
      <c r="BX92" s="272"/>
      <c r="BY92" s="272"/>
      <c r="BZ92" s="272"/>
      <c r="CA92" s="272"/>
      <c r="CB92" s="273"/>
    </row>
    <row r="93" spans="1:80" s="274" customFormat="1" ht="6" customHeight="1">
      <c r="B93" s="277"/>
      <c r="C93" s="278"/>
      <c r="D93" s="277"/>
      <c r="E93" s="278"/>
      <c r="F93" s="277"/>
      <c r="G93" s="279"/>
      <c r="H93" s="278"/>
      <c r="I93" s="278"/>
      <c r="J93" s="278"/>
      <c r="K93" s="278"/>
      <c r="L93" s="278"/>
      <c r="M93" s="278"/>
      <c r="N93" s="278"/>
      <c r="O93" s="278"/>
      <c r="P93" s="278"/>
      <c r="Q93" s="278"/>
      <c r="R93" s="278"/>
      <c r="S93" s="278"/>
      <c r="T93" s="278"/>
      <c r="U93" s="278"/>
      <c r="V93" s="278"/>
      <c r="W93" s="278"/>
      <c r="X93" s="278"/>
      <c r="Y93" s="278"/>
      <c r="Z93" s="278"/>
      <c r="AA93" s="278"/>
      <c r="AB93" s="278"/>
      <c r="AC93" s="278"/>
      <c r="AD93" s="278"/>
      <c r="AE93" s="278"/>
      <c r="AF93" s="278"/>
      <c r="AG93" s="278"/>
      <c r="AH93" s="278"/>
      <c r="AI93" s="278"/>
      <c r="AJ93" s="278"/>
      <c r="AK93" s="278"/>
      <c r="AL93" s="278"/>
      <c r="AM93" s="278"/>
      <c r="AN93" s="278"/>
      <c r="AO93" s="278"/>
      <c r="AP93" s="278"/>
      <c r="AQ93" s="278"/>
      <c r="AR93" s="278"/>
      <c r="AS93" s="278"/>
      <c r="AT93" s="278"/>
      <c r="AU93" s="278"/>
      <c r="AV93" s="278"/>
      <c r="AW93" s="278"/>
      <c r="AX93" s="278"/>
      <c r="AY93" s="278"/>
      <c r="AZ93" s="278"/>
      <c r="BA93" s="278"/>
      <c r="BB93" s="278"/>
      <c r="BC93" s="42"/>
      <c r="BD93" s="287"/>
      <c r="BE93" s="271"/>
      <c r="BF93" s="272"/>
      <c r="BG93" s="272"/>
      <c r="BH93" s="272"/>
      <c r="BI93" s="272"/>
      <c r="BJ93" s="272"/>
      <c r="BK93" s="272"/>
      <c r="BL93" s="272"/>
      <c r="BM93" s="272"/>
      <c r="BN93" s="272"/>
      <c r="BO93" s="272"/>
      <c r="BP93" s="272"/>
      <c r="BQ93" s="272"/>
      <c r="BR93" s="272"/>
      <c r="BS93" s="272"/>
      <c r="BT93" s="272"/>
      <c r="BU93" s="272"/>
      <c r="BV93" s="272"/>
      <c r="BW93" s="272"/>
      <c r="BX93" s="272"/>
      <c r="BY93" s="272"/>
      <c r="BZ93" s="272"/>
      <c r="CA93" s="272"/>
      <c r="CB93" s="273"/>
    </row>
    <row r="94" spans="1:80" s="274" customFormat="1">
      <c r="A94" s="289"/>
      <c r="B94" s="1080" t="s">
        <v>299</v>
      </c>
      <c r="C94" s="1081"/>
      <c r="D94" s="1081"/>
      <c r="E94" s="1081"/>
      <c r="F94" s="1081"/>
      <c r="G94" s="1081"/>
      <c r="H94" s="1081"/>
      <c r="I94" s="1081"/>
      <c r="J94" s="1081"/>
      <c r="K94" s="1081"/>
      <c r="L94" s="1081"/>
      <c r="M94" s="1081"/>
      <c r="N94" s="1081"/>
      <c r="O94" s="1081"/>
      <c r="P94" s="1081"/>
      <c r="Q94" s="1081"/>
      <c r="R94" s="1081"/>
      <c r="S94" s="1081"/>
      <c r="T94" s="1081"/>
      <c r="U94" s="1081"/>
      <c r="V94" s="1081"/>
      <c r="W94" s="1081"/>
      <c r="X94" s="1081"/>
      <c r="Y94" s="1081"/>
      <c r="Z94" s="1081"/>
      <c r="AA94" s="1081"/>
      <c r="AB94" s="1081"/>
      <c r="AC94" s="1081"/>
      <c r="AD94" s="1081"/>
      <c r="AE94" s="1081"/>
      <c r="AF94" s="1081"/>
      <c r="AG94" s="1081"/>
      <c r="AH94" s="1081"/>
      <c r="AI94" s="1081"/>
      <c r="AJ94" s="1081"/>
      <c r="AK94" s="1081"/>
      <c r="AL94" s="1081"/>
      <c r="AM94" s="1081"/>
      <c r="AN94" s="1081"/>
      <c r="AO94" s="1081"/>
      <c r="AP94" s="1081"/>
      <c r="AQ94" s="1081"/>
      <c r="AR94" s="1081"/>
      <c r="AS94" s="1081"/>
      <c r="AT94" s="1081"/>
      <c r="AU94" s="1081"/>
      <c r="AV94" s="1081"/>
      <c r="AW94" s="1081"/>
      <c r="AX94" s="1081"/>
      <c r="AY94" s="1081"/>
      <c r="AZ94" s="1081"/>
      <c r="BA94" s="1081"/>
      <c r="BB94" s="1081"/>
      <c r="BC94" s="1082"/>
      <c r="BD94" s="287"/>
      <c r="BE94" s="271"/>
      <c r="BF94" s="272"/>
      <c r="BG94" s="272"/>
      <c r="BH94" s="272"/>
      <c r="BI94" s="272"/>
      <c r="BJ94" s="272"/>
      <c r="BK94" s="272"/>
      <c r="BL94" s="272"/>
      <c r="BM94" s="272"/>
      <c r="BN94" s="272"/>
      <c r="BO94" s="272"/>
      <c r="BP94" s="272"/>
      <c r="BQ94" s="272"/>
      <c r="BR94" s="272"/>
      <c r="BS94" s="272"/>
      <c r="BT94" s="272"/>
      <c r="BU94" s="272"/>
      <c r="BV94" s="272"/>
      <c r="BW94" s="272"/>
      <c r="BX94" s="272"/>
      <c r="BY94" s="272"/>
      <c r="BZ94" s="272"/>
      <c r="CA94" s="272"/>
      <c r="CB94" s="273"/>
    </row>
    <row r="95" spans="1:80" s="274" customFormat="1" ht="75" customHeight="1">
      <c r="A95" s="289"/>
      <c r="B95" s="1083"/>
      <c r="C95" s="1084"/>
      <c r="D95" s="1084"/>
      <c r="E95" s="1084"/>
      <c r="F95" s="1084"/>
      <c r="G95" s="1084"/>
      <c r="H95" s="1084"/>
      <c r="I95" s="1084"/>
      <c r="J95" s="1084"/>
      <c r="K95" s="1084"/>
      <c r="L95" s="1084"/>
      <c r="M95" s="1084"/>
      <c r="N95" s="1084"/>
      <c r="O95" s="1084"/>
      <c r="P95" s="1084"/>
      <c r="Q95" s="1084"/>
      <c r="R95" s="1084"/>
      <c r="S95" s="1084"/>
      <c r="T95" s="1084"/>
      <c r="U95" s="1084"/>
      <c r="V95" s="1084"/>
      <c r="W95" s="1084"/>
      <c r="X95" s="1084"/>
      <c r="Y95" s="1084"/>
      <c r="Z95" s="1084"/>
      <c r="AA95" s="1084"/>
      <c r="AB95" s="1084"/>
      <c r="AC95" s="1084"/>
      <c r="AD95" s="1084"/>
      <c r="AE95" s="1084"/>
      <c r="AF95" s="1084"/>
      <c r="AG95" s="1084"/>
      <c r="AH95" s="1084"/>
      <c r="AI95" s="1084"/>
      <c r="AJ95" s="1084"/>
      <c r="AK95" s="1084"/>
      <c r="AL95" s="1084"/>
      <c r="AM95" s="1084"/>
      <c r="AN95" s="1084"/>
      <c r="AO95" s="1084"/>
      <c r="AP95" s="1084"/>
      <c r="AQ95" s="1084"/>
      <c r="AR95" s="1084"/>
      <c r="AS95" s="1084"/>
      <c r="AT95" s="1084"/>
      <c r="AU95" s="1084"/>
      <c r="AV95" s="1084"/>
      <c r="AW95" s="1084"/>
      <c r="AX95" s="1084"/>
      <c r="AY95" s="1084"/>
      <c r="AZ95" s="1084"/>
      <c r="BA95" s="1084"/>
      <c r="BB95" s="1084"/>
      <c r="BC95" s="1085"/>
      <c r="BD95" s="287"/>
      <c r="BE95" s="271"/>
      <c r="BF95" s="272"/>
      <c r="BG95" s="272"/>
      <c r="BH95" s="272"/>
      <c r="BI95" s="272"/>
      <c r="BJ95" s="272"/>
      <c r="BK95" s="272"/>
      <c r="BL95" s="272"/>
      <c r="BM95" s="272"/>
      <c r="BN95" s="272"/>
      <c r="BO95" s="272"/>
      <c r="BP95" s="272"/>
      <c r="BQ95" s="272"/>
      <c r="BR95" s="272"/>
      <c r="BS95" s="272"/>
      <c r="BT95" s="272"/>
      <c r="BU95" s="272"/>
      <c r="BV95" s="272"/>
      <c r="BW95" s="272"/>
      <c r="BX95" s="272"/>
      <c r="BY95" s="272"/>
      <c r="BZ95" s="272"/>
      <c r="CA95" s="272"/>
      <c r="CB95" s="273"/>
    </row>
    <row r="96" spans="1:80" s="274" customFormat="1" ht="6" customHeight="1">
      <c r="B96" s="277"/>
      <c r="C96" s="278"/>
      <c r="D96" s="277"/>
      <c r="E96" s="278"/>
      <c r="F96" s="277"/>
      <c r="G96" s="279"/>
      <c r="H96" s="278"/>
      <c r="I96" s="278"/>
      <c r="J96" s="278"/>
      <c r="K96" s="278"/>
      <c r="L96" s="278"/>
      <c r="M96" s="278"/>
      <c r="N96" s="278"/>
      <c r="O96" s="278"/>
      <c r="P96" s="278"/>
      <c r="Q96" s="278"/>
      <c r="R96" s="278"/>
      <c r="S96" s="278"/>
      <c r="T96" s="278"/>
      <c r="U96" s="278"/>
      <c r="V96" s="278"/>
      <c r="W96" s="278"/>
      <c r="X96" s="278"/>
      <c r="Y96" s="278"/>
      <c r="Z96" s="278"/>
      <c r="AA96" s="278"/>
      <c r="AB96" s="278"/>
      <c r="AC96" s="278"/>
      <c r="AD96" s="278"/>
      <c r="AE96" s="278"/>
      <c r="AF96" s="278"/>
      <c r="AG96" s="278"/>
      <c r="AH96" s="278"/>
      <c r="AI96" s="278"/>
      <c r="AJ96" s="278"/>
      <c r="AK96" s="278"/>
      <c r="AL96" s="278"/>
      <c r="AM96" s="278"/>
      <c r="AN96" s="278"/>
      <c r="AO96" s="278"/>
      <c r="AP96" s="278"/>
      <c r="AQ96" s="278"/>
      <c r="AR96" s="278"/>
      <c r="AS96" s="278"/>
      <c r="AT96" s="278"/>
      <c r="AU96" s="278"/>
      <c r="AV96" s="278"/>
      <c r="AW96" s="278"/>
      <c r="AX96" s="278"/>
      <c r="AY96" s="278"/>
      <c r="AZ96" s="278"/>
      <c r="BA96" s="278"/>
      <c r="BB96" s="278"/>
      <c r="BC96" s="42"/>
      <c r="BD96" s="287"/>
      <c r="BE96" s="271"/>
      <c r="BF96" s="272"/>
      <c r="BG96" s="272"/>
      <c r="BH96" s="272"/>
      <c r="BI96" s="272"/>
      <c r="BJ96" s="272"/>
      <c r="BK96" s="272"/>
      <c r="BL96" s="272"/>
      <c r="BM96" s="272"/>
      <c r="BN96" s="272"/>
      <c r="BO96" s="272"/>
      <c r="BP96" s="272"/>
      <c r="BQ96" s="272"/>
      <c r="BR96" s="272"/>
      <c r="BS96" s="272"/>
      <c r="BT96" s="272"/>
      <c r="BU96" s="272"/>
      <c r="BV96" s="272"/>
      <c r="BW96" s="272"/>
      <c r="BX96" s="272"/>
      <c r="BY96" s="272"/>
      <c r="BZ96" s="272"/>
      <c r="CA96" s="272"/>
      <c r="CB96" s="273"/>
    </row>
    <row r="97" spans="1:80" s="274" customFormat="1">
      <c r="A97" s="289"/>
      <c r="B97" s="1080" t="s">
        <v>300</v>
      </c>
      <c r="C97" s="1081"/>
      <c r="D97" s="1081"/>
      <c r="E97" s="1081"/>
      <c r="F97" s="1081"/>
      <c r="G97" s="1081"/>
      <c r="H97" s="1081"/>
      <c r="I97" s="1081"/>
      <c r="J97" s="1081"/>
      <c r="K97" s="1081"/>
      <c r="L97" s="1081"/>
      <c r="M97" s="1081"/>
      <c r="N97" s="1081"/>
      <c r="O97" s="1081"/>
      <c r="P97" s="1081"/>
      <c r="Q97" s="1081"/>
      <c r="R97" s="1081"/>
      <c r="S97" s="1081"/>
      <c r="T97" s="1081"/>
      <c r="U97" s="1081"/>
      <c r="V97" s="1081"/>
      <c r="W97" s="1081"/>
      <c r="X97" s="1081"/>
      <c r="Y97" s="1081"/>
      <c r="Z97" s="1081"/>
      <c r="AA97" s="1081"/>
      <c r="AB97" s="1081"/>
      <c r="AC97" s="1081"/>
      <c r="AD97" s="1081"/>
      <c r="AE97" s="1081"/>
      <c r="AF97" s="1081"/>
      <c r="AG97" s="1081"/>
      <c r="AH97" s="1081"/>
      <c r="AI97" s="1081"/>
      <c r="AJ97" s="1081"/>
      <c r="AK97" s="1081"/>
      <c r="AL97" s="1081"/>
      <c r="AM97" s="1081"/>
      <c r="AN97" s="1081"/>
      <c r="AO97" s="1081"/>
      <c r="AP97" s="1081"/>
      <c r="AQ97" s="1081"/>
      <c r="AR97" s="1081"/>
      <c r="AS97" s="1081"/>
      <c r="AT97" s="1081"/>
      <c r="AU97" s="1081"/>
      <c r="AV97" s="1081"/>
      <c r="AW97" s="1081"/>
      <c r="AX97" s="1081"/>
      <c r="AY97" s="1081"/>
      <c r="AZ97" s="1081"/>
      <c r="BA97" s="1081"/>
      <c r="BB97" s="1081"/>
      <c r="BC97" s="1082"/>
      <c r="BD97" s="287"/>
      <c r="BE97" s="271"/>
      <c r="BF97" s="272"/>
      <c r="BG97" s="272"/>
      <c r="BH97" s="272"/>
      <c r="BI97" s="272"/>
      <c r="BJ97" s="272"/>
      <c r="BK97" s="272"/>
      <c r="BL97" s="272"/>
      <c r="BM97" s="272"/>
      <c r="BN97" s="272"/>
      <c r="BO97" s="272"/>
      <c r="BP97" s="272"/>
      <c r="BQ97" s="272"/>
      <c r="BR97" s="272"/>
      <c r="BS97" s="272"/>
      <c r="BT97" s="272"/>
      <c r="BU97" s="272"/>
      <c r="BV97" s="272"/>
      <c r="BW97" s="272"/>
      <c r="BX97" s="272"/>
      <c r="BY97" s="272"/>
      <c r="BZ97" s="272"/>
      <c r="CA97" s="272"/>
      <c r="CB97" s="273"/>
    </row>
    <row r="98" spans="1:80" s="274" customFormat="1" ht="75.75" customHeight="1">
      <c r="A98" s="289"/>
      <c r="B98" s="1083"/>
      <c r="C98" s="1084"/>
      <c r="D98" s="1084"/>
      <c r="E98" s="1084"/>
      <c r="F98" s="1084"/>
      <c r="G98" s="1084"/>
      <c r="H98" s="1084"/>
      <c r="I98" s="1084"/>
      <c r="J98" s="1084"/>
      <c r="K98" s="1084"/>
      <c r="L98" s="1084"/>
      <c r="M98" s="1084"/>
      <c r="N98" s="1084"/>
      <c r="O98" s="1084"/>
      <c r="P98" s="1084"/>
      <c r="Q98" s="1084"/>
      <c r="R98" s="1084"/>
      <c r="S98" s="1084"/>
      <c r="T98" s="1084"/>
      <c r="U98" s="1084"/>
      <c r="V98" s="1084"/>
      <c r="W98" s="1084"/>
      <c r="X98" s="1084"/>
      <c r="Y98" s="1084"/>
      <c r="Z98" s="1084"/>
      <c r="AA98" s="1084"/>
      <c r="AB98" s="1084"/>
      <c r="AC98" s="1084"/>
      <c r="AD98" s="1084"/>
      <c r="AE98" s="1084"/>
      <c r="AF98" s="1084"/>
      <c r="AG98" s="1084"/>
      <c r="AH98" s="1084"/>
      <c r="AI98" s="1084"/>
      <c r="AJ98" s="1084"/>
      <c r="AK98" s="1084"/>
      <c r="AL98" s="1084"/>
      <c r="AM98" s="1084"/>
      <c r="AN98" s="1084"/>
      <c r="AO98" s="1084"/>
      <c r="AP98" s="1084"/>
      <c r="AQ98" s="1084"/>
      <c r="AR98" s="1084"/>
      <c r="AS98" s="1084"/>
      <c r="AT98" s="1084"/>
      <c r="AU98" s="1084"/>
      <c r="AV98" s="1084"/>
      <c r="AW98" s="1084"/>
      <c r="AX98" s="1084"/>
      <c r="AY98" s="1084"/>
      <c r="AZ98" s="1084"/>
      <c r="BA98" s="1084"/>
      <c r="BB98" s="1084"/>
      <c r="BC98" s="1085"/>
      <c r="BD98" s="287"/>
      <c r="BE98" s="271"/>
      <c r="BF98" s="272"/>
      <c r="BG98" s="272"/>
      <c r="BH98" s="272"/>
      <c r="BI98" s="272"/>
      <c r="BJ98" s="272"/>
      <c r="BK98" s="272"/>
      <c r="BL98" s="272"/>
      <c r="BM98" s="272"/>
      <c r="BN98" s="272"/>
      <c r="BO98" s="272"/>
      <c r="BP98" s="272"/>
      <c r="BQ98" s="272"/>
      <c r="BR98" s="272"/>
      <c r="BS98" s="272"/>
      <c r="BT98" s="272"/>
      <c r="BU98" s="272"/>
      <c r="BV98" s="272"/>
      <c r="BW98" s="272"/>
      <c r="BX98" s="272"/>
      <c r="BY98" s="272"/>
      <c r="BZ98" s="272"/>
      <c r="CA98" s="272"/>
      <c r="CB98" s="273"/>
    </row>
    <row r="99" spans="1:80" s="274" customFormat="1" ht="6" customHeight="1">
      <c r="B99" s="277"/>
      <c r="C99" s="278"/>
      <c r="D99" s="277"/>
      <c r="E99" s="278"/>
      <c r="F99" s="277"/>
      <c r="G99" s="279"/>
      <c r="H99" s="278"/>
      <c r="I99" s="278"/>
      <c r="J99" s="278"/>
      <c r="K99" s="278"/>
      <c r="L99" s="278"/>
      <c r="M99" s="278"/>
      <c r="N99" s="278"/>
      <c r="O99" s="278"/>
      <c r="P99" s="278"/>
      <c r="Q99" s="278"/>
      <c r="R99" s="278"/>
      <c r="S99" s="278"/>
      <c r="T99" s="278"/>
      <c r="U99" s="278"/>
      <c r="V99" s="278"/>
      <c r="W99" s="278"/>
      <c r="X99" s="278"/>
      <c r="Y99" s="278"/>
      <c r="Z99" s="278"/>
      <c r="AA99" s="278"/>
      <c r="AB99" s="278"/>
      <c r="AC99" s="278"/>
      <c r="AD99" s="278"/>
      <c r="AE99" s="278"/>
      <c r="AF99" s="278"/>
      <c r="AG99" s="278"/>
      <c r="AH99" s="278"/>
      <c r="AI99" s="278"/>
      <c r="AJ99" s="278"/>
      <c r="AK99" s="278"/>
      <c r="AL99" s="278"/>
      <c r="AM99" s="278"/>
      <c r="AN99" s="278"/>
      <c r="AO99" s="278"/>
      <c r="AP99" s="278"/>
      <c r="AQ99" s="278"/>
      <c r="AR99" s="278"/>
      <c r="AS99" s="278"/>
      <c r="AT99" s="278"/>
      <c r="AU99" s="278"/>
      <c r="AV99" s="278"/>
      <c r="AW99" s="278"/>
      <c r="AX99" s="278"/>
      <c r="AY99" s="278"/>
      <c r="AZ99" s="278"/>
      <c r="BA99" s="278"/>
      <c r="BB99" s="278"/>
      <c r="BC99" s="42"/>
      <c r="BD99" s="287"/>
      <c r="BE99" s="271"/>
      <c r="BF99" s="272"/>
      <c r="BG99" s="272"/>
      <c r="BH99" s="272"/>
      <c r="BI99" s="272"/>
      <c r="BJ99" s="272"/>
      <c r="BK99" s="272"/>
      <c r="BL99" s="272"/>
      <c r="BM99" s="272"/>
      <c r="BN99" s="272"/>
      <c r="BO99" s="272"/>
      <c r="BP99" s="272"/>
      <c r="BQ99" s="272"/>
      <c r="BR99" s="272"/>
      <c r="BS99" s="272"/>
      <c r="BT99" s="272"/>
      <c r="BU99" s="272"/>
      <c r="BV99" s="272"/>
      <c r="BW99" s="272"/>
      <c r="BX99" s="272"/>
      <c r="BY99" s="272"/>
      <c r="BZ99" s="272"/>
      <c r="CA99" s="272"/>
      <c r="CB99" s="273"/>
    </row>
    <row r="100" spans="1:80" s="274" customFormat="1">
      <c r="A100" s="289"/>
      <c r="B100" s="1080" t="s">
        <v>301</v>
      </c>
      <c r="C100" s="1081"/>
      <c r="D100" s="1081"/>
      <c r="E100" s="1081"/>
      <c r="F100" s="1081"/>
      <c r="G100" s="1081"/>
      <c r="H100" s="1081"/>
      <c r="I100" s="1081"/>
      <c r="J100" s="1081"/>
      <c r="K100" s="1081"/>
      <c r="L100" s="1081"/>
      <c r="M100" s="1081"/>
      <c r="N100" s="1081"/>
      <c r="O100" s="1081"/>
      <c r="P100" s="1081"/>
      <c r="Q100" s="1081"/>
      <c r="R100" s="1081"/>
      <c r="S100" s="1081"/>
      <c r="T100" s="1081"/>
      <c r="U100" s="1081"/>
      <c r="V100" s="1081"/>
      <c r="W100" s="1081"/>
      <c r="X100" s="1081"/>
      <c r="Y100" s="1081"/>
      <c r="Z100" s="1081"/>
      <c r="AA100" s="1081"/>
      <c r="AB100" s="1081"/>
      <c r="AC100" s="1081"/>
      <c r="AD100" s="1081"/>
      <c r="AE100" s="1081"/>
      <c r="AF100" s="1081"/>
      <c r="AG100" s="1081"/>
      <c r="AH100" s="1081"/>
      <c r="AI100" s="1081"/>
      <c r="AJ100" s="1081"/>
      <c r="AK100" s="1081"/>
      <c r="AL100" s="1081"/>
      <c r="AM100" s="1081"/>
      <c r="AN100" s="1081"/>
      <c r="AO100" s="1081"/>
      <c r="AP100" s="1081"/>
      <c r="AQ100" s="1081"/>
      <c r="AR100" s="1081"/>
      <c r="AS100" s="1081"/>
      <c r="AT100" s="1081"/>
      <c r="AU100" s="1081"/>
      <c r="AV100" s="1081"/>
      <c r="AW100" s="1081"/>
      <c r="AX100" s="1081"/>
      <c r="AY100" s="1081"/>
      <c r="AZ100" s="1081"/>
      <c r="BA100" s="1081"/>
      <c r="BB100" s="1081"/>
      <c r="BC100" s="1082"/>
      <c r="BD100" s="287"/>
      <c r="BE100" s="271"/>
      <c r="BF100" s="272"/>
      <c r="BG100" s="272"/>
      <c r="BH100" s="272"/>
      <c r="BI100" s="272"/>
      <c r="BJ100" s="272"/>
      <c r="BK100" s="272"/>
      <c r="BL100" s="272"/>
      <c r="BM100" s="272"/>
      <c r="BN100" s="272"/>
      <c r="BO100" s="272"/>
      <c r="BP100" s="272"/>
      <c r="BQ100" s="272"/>
      <c r="BR100" s="272"/>
      <c r="BS100" s="272"/>
      <c r="BT100" s="272"/>
      <c r="BU100" s="272"/>
      <c r="BV100" s="272"/>
      <c r="BW100" s="272"/>
      <c r="BX100" s="272"/>
      <c r="BY100" s="272"/>
      <c r="BZ100" s="272"/>
      <c r="CA100" s="272"/>
      <c r="CB100" s="273"/>
    </row>
    <row r="101" spans="1:80" s="274" customFormat="1" ht="75.75" customHeight="1">
      <c r="A101" s="289"/>
      <c r="B101" s="1083"/>
      <c r="C101" s="1084"/>
      <c r="D101" s="1084"/>
      <c r="E101" s="1084"/>
      <c r="F101" s="1084"/>
      <c r="G101" s="1084"/>
      <c r="H101" s="1084"/>
      <c r="I101" s="1084"/>
      <c r="J101" s="1084"/>
      <c r="K101" s="1084"/>
      <c r="L101" s="1084"/>
      <c r="M101" s="1084"/>
      <c r="N101" s="1084"/>
      <c r="O101" s="1084"/>
      <c r="P101" s="1084"/>
      <c r="Q101" s="1084"/>
      <c r="R101" s="1084"/>
      <c r="S101" s="1084"/>
      <c r="T101" s="1084"/>
      <c r="U101" s="1084"/>
      <c r="V101" s="1084"/>
      <c r="W101" s="1084"/>
      <c r="X101" s="1084"/>
      <c r="Y101" s="1084"/>
      <c r="Z101" s="1084"/>
      <c r="AA101" s="1084"/>
      <c r="AB101" s="1084"/>
      <c r="AC101" s="1084"/>
      <c r="AD101" s="1084"/>
      <c r="AE101" s="1084"/>
      <c r="AF101" s="1084"/>
      <c r="AG101" s="1084"/>
      <c r="AH101" s="1084"/>
      <c r="AI101" s="1084"/>
      <c r="AJ101" s="1084"/>
      <c r="AK101" s="1084"/>
      <c r="AL101" s="1084"/>
      <c r="AM101" s="1084"/>
      <c r="AN101" s="1084"/>
      <c r="AO101" s="1084"/>
      <c r="AP101" s="1084"/>
      <c r="AQ101" s="1084"/>
      <c r="AR101" s="1084"/>
      <c r="AS101" s="1084"/>
      <c r="AT101" s="1084"/>
      <c r="AU101" s="1084"/>
      <c r="AV101" s="1084"/>
      <c r="AW101" s="1084"/>
      <c r="AX101" s="1084"/>
      <c r="AY101" s="1084"/>
      <c r="AZ101" s="1084"/>
      <c r="BA101" s="1084"/>
      <c r="BB101" s="1084"/>
      <c r="BC101" s="1085"/>
      <c r="BD101" s="287"/>
      <c r="BE101" s="271"/>
      <c r="BF101" s="272"/>
      <c r="BG101" s="272"/>
      <c r="BH101" s="272"/>
      <c r="BI101" s="272"/>
      <c r="BJ101" s="272"/>
      <c r="BK101" s="272"/>
      <c r="BL101" s="272"/>
      <c r="BM101" s="272"/>
      <c r="BN101" s="272"/>
      <c r="BO101" s="272"/>
      <c r="BP101" s="272"/>
      <c r="BQ101" s="272"/>
      <c r="BR101" s="272"/>
      <c r="BS101" s="272"/>
      <c r="BT101" s="272"/>
      <c r="BU101" s="272"/>
      <c r="BV101" s="272"/>
      <c r="BW101" s="272"/>
      <c r="BX101" s="272"/>
      <c r="BY101" s="272"/>
      <c r="BZ101" s="272"/>
      <c r="CA101" s="272"/>
      <c r="CB101" s="273"/>
    </row>
    <row r="102" spans="1:80" s="274" customFormat="1" ht="6" customHeight="1">
      <c r="B102" s="277"/>
      <c r="C102" s="278"/>
      <c r="D102" s="277"/>
      <c r="E102" s="278"/>
      <c r="F102" s="277"/>
      <c r="G102" s="279"/>
      <c r="H102" s="278"/>
      <c r="I102" s="278"/>
      <c r="J102" s="278"/>
      <c r="K102" s="278"/>
      <c r="L102" s="278"/>
      <c r="M102" s="278"/>
      <c r="N102" s="278"/>
      <c r="O102" s="278"/>
      <c r="P102" s="278"/>
      <c r="Q102" s="278"/>
      <c r="R102" s="278"/>
      <c r="S102" s="278"/>
      <c r="T102" s="278"/>
      <c r="U102" s="278"/>
      <c r="V102" s="278"/>
      <c r="W102" s="278"/>
      <c r="X102" s="278"/>
      <c r="Y102" s="278"/>
      <c r="Z102" s="278"/>
      <c r="AA102" s="278"/>
      <c r="AB102" s="278"/>
      <c r="AC102" s="278"/>
      <c r="AD102" s="278"/>
      <c r="AE102" s="278"/>
      <c r="AF102" s="278"/>
      <c r="AG102" s="278"/>
      <c r="AH102" s="278"/>
      <c r="AI102" s="278"/>
      <c r="AJ102" s="278"/>
      <c r="AK102" s="278"/>
      <c r="AL102" s="278"/>
      <c r="AM102" s="278"/>
      <c r="AN102" s="278"/>
      <c r="AO102" s="278"/>
      <c r="AP102" s="278"/>
      <c r="AQ102" s="278"/>
      <c r="AR102" s="278"/>
      <c r="AS102" s="278"/>
      <c r="AT102" s="278"/>
      <c r="AU102" s="278"/>
      <c r="AV102" s="278"/>
      <c r="AW102" s="278"/>
      <c r="AX102" s="278"/>
      <c r="AY102" s="278"/>
      <c r="AZ102" s="278"/>
      <c r="BA102" s="278"/>
      <c r="BB102" s="278"/>
      <c r="BC102" s="42"/>
      <c r="BD102" s="287"/>
      <c r="BE102" s="271"/>
      <c r="BF102" s="272"/>
      <c r="BG102" s="272"/>
      <c r="BH102" s="272"/>
      <c r="BI102" s="272"/>
      <c r="BJ102" s="272"/>
      <c r="BK102" s="272"/>
      <c r="BL102" s="272"/>
      <c r="BM102" s="272"/>
      <c r="BN102" s="272"/>
      <c r="BO102" s="272"/>
      <c r="BP102" s="272"/>
      <c r="BQ102" s="272"/>
      <c r="BR102" s="272"/>
      <c r="BS102" s="272"/>
      <c r="BT102" s="272"/>
      <c r="BU102" s="272"/>
      <c r="BV102" s="272"/>
      <c r="BW102" s="272"/>
      <c r="BX102" s="272"/>
      <c r="BY102" s="272"/>
      <c r="BZ102" s="272"/>
      <c r="CA102" s="272"/>
      <c r="CB102" s="273"/>
    </row>
    <row r="103" spans="1:80" s="274" customFormat="1">
      <c r="A103" s="289"/>
      <c r="B103" s="1080">
        <v>4.5</v>
      </c>
      <c r="C103" s="1081"/>
      <c r="D103" s="1081"/>
      <c r="E103" s="1081"/>
      <c r="F103" s="1081"/>
      <c r="G103" s="1081"/>
      <c r="H103" s="1081"/>
      <c r="I103" s="1081"/>
      <c r="J103" s="1081"/>
      <c r="K103" s="1081"/>
      <c r="L103" s="1081"/>
      <c r="M103" s="1081"/>
      <c r="N103" s="1081"/>
      <c r="O103" s="1081"/>
      <c r="P103" s="1081"/>
      <c r="Q103" s="1081"/>
      <c r="R103" s="1081"/>
      <c r="S103" s="1081"/>
      <c r="T103" s="1081"/>
      <c r="U103" s="1081"/>
      <c r="V103" s="1081"/>
      <c r="W103" s="1081"/>
      <c r="X103" s="1081"/>
      <c r="Y103" s="1081"/>
      <c r="Z103" s="1081"/>
      <c r="AA103" s="1081"/>
      <c r="AB103" s="1081"/>
      <c r="AC103" s="1081"/>
      <c r="AD103" s="1081"/>
      <c r="AE103" s="1081"/>
      <c r="AF103" s="1081"/>
      <c r="AG103" s="1081"/>
      <c r="AH103" s="1081"/>
      <c r="AI103" s="1081"/>
      <c r="AJ103" s="1081"/>
      <c r="AK103" s="1081"/>
      <c r="AL103" s="1081"/>
      <c r="AM103" s="1081"/>
      <c r="AN103" s="1081"/>
      <c r="AO103" s="1081"/>
      <c r="AP103" s="1081"/>
      <c r="AQ103" s="1081"/>
      <c r="AR103" s="1081"/>
      <c r="AS103" s="1081"/>
      <c r="AT103" s="1081"/>
      <c r="AU103" s="1081"/>
      <c r="AV103" s="1081"/>
      <c r="AW103" s="1081"/>
      <c r="AX103" s="1081"/>
      <c r="AY103" s="1081"/>
      <c r="AZ103" s="1081"/>
      <c r="BA103" s="1081"/>
      <c r="BB103" s="1081"/>
      <c r="BC103" s="1082"/>
      <c r="BD103" s="287"/>
      <c r="BE103" s="271"/>
      <c r="BF103" s="272"/>
      <c r="BG103" s="272"/>
      <c r="BH103" s="272"/>
      <c r="BI103" s="272"/>
      <c r="BJ103" s="272"/>
      <c r="BK103" s="272"/>
      <c r="BL103" s="272"/>
      <c r="BM103" s="272"/>
      <c r="BN103" s="272"/>
      <c r="BO103" s="272"/>
      <c r="BP103" s="272"/>
      <c r="BQ103" s="272"/>
      <c r="BR103" s="272"/>
      <c r="BS103" s="272"/>
      <c r="BT103" s="272"/>
      <c r="BU103" s="272"/>
      <c r="BV103" s="272"/>
      <c r="BW103" s="272"/>
      <c r="BX103" s="272"/>
      <c r="BY103" s="272"/>
      <c r="BZ103" s="272"/>
      <c r="CA103" s="272"/>
      <c r="CB103" s="273"/>
    </row>
    <row r="104" spans="1:80" s="274" customFormat="1" ht="75.75" customHeight="1">
      <c r="A104" s="289"/>
      <c r="B104" s="1083"/>
      <c r="C104" s="1084"/>
      <c r="D104" s="1084"/>
      <c r="E104" s="1084"/>
      <c r="F104" s="1084"/>
      <c r="G104" s="1084"/>
      <c r="H104" s="1084"/>
      <c r="I104" s="1084"/>
      <c r="J104" s="1084"/>
      <c r="K104" s="1084"/>
      <c r="L104" s="1084"/>
      <c r="M104" s="1084"/>
      <c r="N104" s="1084"/>
      <c r="O104" s="1084"/>
      <c r="P104" s="1084"/>
      <c r="Q104" s="1084"/>
      <c r="R104" s="1084"/>
      <c r="S104" s="1084"/>
      <c r="T104" s="1084"/>
      <c r="U104" s="1084"/>
      <c r="V104" s="1084"/>
      <c r="W104" s="1084"/>
      <c r="X104" s="1084"/>
      <c r="Y104" s="1084"/>
      <c r="Z104" s="1084"/>
      <c r="AA104" s="1084"/>
      <c r="AB104" s="1084"/>
      <c r="AC104" s="1084"/>
      <c r="AD104" s="1084"/>
      <c r="AE104" s="1084"/>
      <c r="AF104" s="1084"/>
      <c r="AG104" s="1084"/>
      <c r="AH104" s="1084"/>
      <c r="AI104" s="1084"/>
      <c r="AJ104" s="1084"/>
      <c r="AK104" s="1084"/>
      <c r="AL104" s="1084"/>
      <c r="AM104" s="1084"/>
      <c r="AN104" s="1084"/>
      <c r="AO104" s="1084"/>
      <c r="AP104" s="1084"/>
      <c r="AQ104" s="1084"/>
      <c r="AR104" s="1084"/>
      <c r="AS104" s="1084"/>
      <c r="AT104" s="1084"/>
      <c r="AU104" s="1084"/>
      <c r="AV104" s="1084"/>
      <c r="AW104" s="1084"/>
      <c r="AX104" s="1084"/>
      <c r="AY104" s="1084"/>
      <c r="AZ104" s="1084"/>
      <c r="BA104" s="1084"/>
      <c r="BB104" s="1084"/>
      <c r="BC104" s="1085"/>
      <c r="BD104" s="287"/>
      <c r="BE104" s="271"/>
      <c r="BF104" s="272"/>
      <c r="BG104" s="272"/>
      <c r="BH104" s="272"/>
      <c r="BI104" s="272"/>
      <c r="BJ104" s="272"/>
      <c r="BK104" s="272"/>
      <c r="BL104" s="272"/>
      <c r="BM104" s="272"/>
      <c r="BN104" s="272"/>
      <c r="BO104" s="272"/>
      <c r="BP104" s="272"/>
      <c r="BQ104" s="272"/>
      <c r="BR104" s="272"/>
      <c r="BS104" s="272"/>
      <c r="BT104" s="272"/>
      <c r="BU104" s="272"/>
      <c r="BV104" s="272"/>
      <c r="BW104" s="272"/>
      <c r="BX104" s="272"/>
      <c r="BY104" s="272"/>
      <c r="BZ104" s="272"/>
      <c r="CA104" s="272"/>
      <c r="CB104" s="273"/>
    </row>
    <row r="105" spans="1:80" s="274" customFormat="1" ht="6" customHeight="1">
      <c r="B105" s="277"/>
      <c r="C105" s="278"/>
      <c r="D105" s="277"/>
      <c r="E105" s="278"/>
      <c r="F105" s="277"/>
      <c r="G105" s="279"/>
      <c r="H105" s="278"/>
      <c r="I105" s="278"/>
      <c r="J105" s="278"/>
      <c r="K105" s="278"/>
      <c r="L105" s="278"/>
      <c r="M105" s="278"/>
      <c r="N105" s="278"/>
      <c r="O105" s="278"/>
      <c r="P105" s="278"/>
      <c r="Q105" s="278"/>
      <c r="R105" s="278"/>
      <c r="S105" s="278"/>
      <c r="T105" s="278"/>
      <c r="U105" s="278"/>
      <c r="V105" s="278"/>
      <c r="W105" s="278"/>
      <c r="X105" s="278"/>
      <c r="Y105" s="278"/>
      <c r="Z105" s="278"/>
      <c r="AA105" s="278"/>
      <c r="AB105" s="278"/>
      <c r="AC105" s="278"/>
      <c r="AD105" s="278"/>
      <c r="AE105" s="278"/>
      <c r="AF105" s="278"/>
      <c r="AG105" s="278"/>
      <c r="AH105" s="278"/>
      <c r="AI105" s="278"/>
      <c r="AJ105" s="278"/>
      <c r="AK105" s="278"/>
      <c r="AL105" s="278"/>
      <c r="AM105" s="278"/>
      <c r="AN105" s="278"/>
      <c r="AO105" s="278"/>
      <c r="AP105" s="278"/>
      <c r="AQ105" s="278"/>
      <c r="AR105" s="278"/>
      <c r="AS105" s="278"/>
      <c r="AT105" s="278"/>
      <c r="AU105" s="278"/>
      <c r="AV105" s="278"/>
      <c r="AW105" s="278"/>
      <c r="AX105" s="278"/>
      <c r="AY105" s="278"/>
      <c r="AZ105" s="278"/>
      <c r="BA105" s="278"/>
      <c r="BB105" s="278"/>
      <c r="BC105" s="42"/>
      <c r="BD105" s="287"/>
      <c r="BE105" s="271"/>
      <c r="BF105" s="272"/>
      <c r="BG105" s="272"/>
      <c r="BH105" s="272"/>
      <c r="BI105" s="272"/>
      <c r="BJ105" s="272"/>
      <c r="BK105" s="272"/>
      <c r="BL105" s="272"/>
      <c r="BM105" s="272"/>
      <c r="BN105" s="272"/>
      <c r="BO105" s="272"/>
      <c r="BP105" s="272"/>
      <c r="BQ105" s="272"/>
      <c r="BR105" s="272"/>
      <c r="BS105" s="272"/>
      <c r="BT105" s="272"/>
      <c r="BU105" s="272"/>
      <c r="BV105" s="272"/>
      <c r="BW105" s="272"/>
      <c r="BX105" s="272"/>
      <c r="BY105" s="272"/>
      <c r="BZ105" s="272"/>
      <c r="CA105" s="272"/>
      <c r="CB105" s="273"/>
    </row>
    <row r="106" spans="1:80" s="274" customFormat="1">
      <c r="A106" s="289"/>
      <c r="B106" s="1080">
        <v>4.5999999999999996</v>
      </c>
      <c r="C106" s="1081"/>
      <c r="D106" s="1081"/>
      <c r="E106" s="1081"/>
      <c r="F106" s="1081"/>
      <c r="G106" s="1081"/>
      <c r="H106" s="1081"/>
      <c r="I106" s="1081"/>
      <c r="J106" s="1081"/>
      <c r="K106" s="1081"/>
      <c r="L106" s="1081"/>
      <c r="M106" s="1081"/>
      <c r="N106" s="1081"/>
      <c r="O106" s="1081"/>
      <c r="P106" s="1081"/>
      <c r="Q106" s="1081"/>
      <c r="R106" s="1081"/>
      <c r="S106" s="1081"/>
      <c r="T106" s="1081"/>
      <c r="U106" s="1081"/>
      <c r="V106" s="1081"/>
      <c r="W106" s="1081"/>
      <c r="X106" s="1081"/>
      <c r="Y106" s="1081"/>
      <c r="Z106" s="1081"/>
      <c r="AA106" s="1081"/>
      <c r="AB106" s="1081"/>
      <c r="AC106" s="1081"/>
      <c r="AD106" s="1081"/>
      <c r="AE106" s="1081"/>
      <c r="AF106" s="1081"/>
      <c r="AG106" s="1081"/>
      <c r="AH106" s="1081"/>
      <c r="AI106" s="1081"/>
      <c r="AJ106" s="1081"/>
      <c r="AK106" s="1081"/>
      <c r="AL106" s="1081"/>
      <c r="AM106" s="1081"/>
      <c r="AN106" s="1081"/>
      <c r="AO106" s="1081"/>
      <c r="AP106" s="1081"/>
      <c r="AQ106" s="1081"/>
      <c r="AR106" s="1081"/>
      <c r="AS106" s="1081"/>
      <c r="AT106" s="1081"/>
      <c r="AU106" s="1081"/>
      <c r="AV106" s="1081"/>
      <c r="AW106" s="1081"/>
      <c r="AX106" s="1081"/>
      <c r="AY106" s="1081"/>
      <c r="AZ106" s="1081"/>
      <c r="BA106" s="1081"/>
      <c r="BB106" s="1081"/>
      <c r="BC106" s="1082"/>
      <c r="BD106" s="287"/>
      <c r="BE106" s="271"/>
      <c r="BF106" s="272"/>
      <c r="BG106" s="272"/>
      <c r="BH106" s="272"/>
      <c r="BI106" s="272"/>
      <c r="BJ106" s="272"/>
      <c r="BK106" s="272"/>
      <c r="BL106" s="272"/>
      <c r="BM106" s="272"/>
      <c r="BN106" s="272"/>
      <c r="BO106" s="272"/>
      <c r="BP106" s="272"/>
      <c r="BQ106" s="272"/>
      <c r="BR106" s="272"/>
      <c r="BS106" s="272"/>
      <c r="BT106" s="272"/>
      <c r="BU106" s="272"/>
      <c r="BV106" s="272"/>
      <c r="BW106" s="272"/>
      <c r="BX106" s="272"/>
      <c r="BY106" s="272"/>
      <c r="BZ106" s="272"/>
      <c r="CA106" s="272"/>
      <c r="CB106" s="273"/>
    </row>
    <row r="107" spans="1:80" s="274" customFormat="1" ht="75.75" customHeight="1">
      <c r="A107" s="289"/>
      <c r="B107" s="1083"/>
      <c r="C107" s="1084"/>
      <c r="D107" s="1084"/>
      <c r="E107" s="1084"/>
      <c r="F107" s="1084"/>
      <c r="G107" s="1084"/>
      <c r="H107" s="1084"/>
      <c r="I107" s="1084"/>
      <c r="J107" s="1084"/>
      <c r="K107" s="1084"/>
      <c r="L107" s="1084"/>
      <c r="M107" s="1084"/>
      <c r="N107" s="1084"/>
      <c r="O107" s="1084"/>
      <c r="P107" s="1084"/>
      <c r="Q107" s="1084"/>
      <c r="R107" s="1084"/>
      <c r="S107" s="1084"/>
      <c r="T107" s="1084"/>
      <c r="U107" s="1084"/>
      <c r="V107" s="1084"/>
      <c r="W107" s="1084"/>
      <c r="X107" s="1084"/>
      <c r="Y107" s="1084"/>
      <c r="Z107" s="1084"/>
      <c r="AA107" s="1084"/>
      <c r="AB107" s="1084"/>
      <c r="AC107" s="1084"/>
      <c r="AD107" s="1084"/>
      <c r="AE107" s="1084"/>
      <c r="AF107" s="1084"/>
      <c r="AG107" s="1084"/>
      <c r="AH107" s="1084"/>
      <c r="AI107" s="1084"/>
      <c r="AJ107" s="1084"/>
      <c r="AK107" s="1084"/>
      <c r="AL107" s="1084"/>
      <c r="AM107" s="1084"/>
      <c r="AN107" s="1084"/>
      <c r="AO107" s="1084"/>
      <c r="AP107" s="1084"/>
      <c r="AQ107" s="1084"/>
      <c r="AR107" s="1084"/>
      <c r="AS107" s="1084"/>
      <c r="AT107" s="1084"/>
      <c r="AU107" s="1084"/>
      <c r="AV107" s="1084"/>
      <c r="AW107" s="1084"/>
      <c r="AX107" s="1084"/>
      <c r="AY107" s="1084"/>
      <c r="AZ107" s="1084"/>
      <c r="BA107" s="1084"/>
      <c r="BB107" s="1084"/>
      <c r="BC107" s="1085"/>
      <c r="BD107" s="287"/>
      <c r="BE107" s="271"/>
      <c r="BF107" s="272"/>
      <c r="BG107" s="272"/>
      <c r="BH107" s="272"/>
      <c r="BI107" s="272"/>
      <c r="BJ107" s="272"/>
      <c r="BK107" s="272"/>
      <c r="BL107" s="272"/>
      <c r="BM107" s="272"/>
      <c r="BN107" s="272"/>
      <c r="BO107" s="272"/>
      <c r="BP107" s="272"/>
      <c r="BQ107" s="272"/>
      <c r="BR107" s="272"/>
      <c r="BS107" s="272"/>
      <c r="BT107" s="272"/>
      <c r="BU107" s="272"/>
      <c r="BV107" s="272"/>
      <c r="BW107" s="272"/>
      <c r="BX107" s="272"/>
      <c r="BY107" s="272"/>
      <c r="BZ107" s="272"/>
      <c r="CA107" s="272"/>
      <c r="CB107" s="273"/>
    </row>
    <row r="108" spans="1:80" s="274" customFormat="1" ht="6" customHeight="1">
      <c r="B108" s="277"/>
      <c r="C108" s="278"/>
      <c r="D108" s="277"/>
      <c r="E108" s="278"/>
      <c r="F108" s="277"/>
      <c r="G108" s="279"/>
      <c r="H108" s="278"/>
      <c r="I108" s="278"/>
      <c r="J108" s="278"/>
      <c r="K108" s="278"/>
      <c r="L108" s="278"/>
      <c r="M108" s="278"/>
      <c r="N108" s="278"/>
      <c r="O108" s="278"/>
      <c r="P108" s="278"/>
      <c r="Q108" s="278"/>
      <c r="R108" s="278"/>
      <c r="S108" s="278"/>
      <c r="T108" s="278"/>
      <c r="U108" s="278"/>
      <c r="V108" s="278"/>
      <c r="W108" s="278"/>
      <c r="X108" s="278"/>
      <c r="Y108" s="278"/>
      <c r="Z108" s="278"/>
      <c r="AA108" s="278"/>
      <c r="AB108" s="278"/>
      <c r="AC108" s="278"/>
      <c r="AD108" s="278"/>
      <c r="AE108" s="278"/>
      <c r="AF108" s="278"/>
      <c r="AG108" s="278"/>
      <c r="AH108" s="278"/>
      <c r="AI108" s="278"/>
      <c r="AJ108" s="278"/>
      <c r="AK108" s="278"/>
      <c r="AL108" s="278"/>
      <c r="AM108" s="278"/>
      <c r="AN108" s="278"/>
      <c r="AO108" s="278"/>
      <c r="AP108" s="278"/>
      <c r="AQ108" s="278"/>
      <c r="AR108" s="278"/>
      <c r="AS108" s="278"/>
      <c r="AT108" s="278"/>
      <c r="AU108" s="278"/>
      <c r="AV108" s="278"/>
      <c r="AW108" s="278"/>
      <c r="AX108" s="278"/>
      <c r="AY108" s="278"/>
      <c r="AZ108" s="278"/>
      <c r="BA108" s="278"/>
      <c r="BB108" s="278"/>
      <c r="BC108" s="42"/>
      <c r="BD108" s="188"/>
      <c r="BE108" s="271"/>
      <c r="BF108" s="272"/>
      <c r="BG108" s="272"/>
      <c r="BH108" s="272"/>
      <c r="BI108" s="272"/>
      <c r="BJ108" s="272"/>
      <c r="BK108" s="272"/>
      <c r="BL108" s="272"/>
      <c r="BM108" s="272"/>
      <c r="BN108" s="272"/>
      <c r="BO108" s="272"/>
      <c r="BP108" s="272"/>
      <c r="BQ108" s="272"/>
      <c r="BR108" s="272"/>
      <c r="BS108" s="272"/>
      <c r="BT108" s="272"/>
      <c r="BU108" s="272"/>
      <c r="BV108" s="272"/>
      <c r="BW108" s="272"/>
      <c r="BX108" s="272"/>
      <c r="BY108" s="272"/>
      <c r="BZ108" s="272"/>
      <c r="CA108" s="272"/>
      <c r="CB108" s="273"/>
    </row>
    <row r="109" spans="1:80" s="274" customFormat="1" ht="12.75" customHeight="1">
      <c r="A109" s="289"/>
      <c r="B109" s="1089" t="s">
        <v>185</v>
      </c>
      <c r="C109" s="1090"/>
      <c r="D109" s="1090"/>
      <c r="E109" s="1090"/>
      <c r="F109" s="1090"/>
      <c r="G109" s="1090"/>
      <c r="H109" s="1090"/>
      <c r="I109" s="1090"/>
      <c r="J109" s="1090"/>
      <c r="K109" s="1090"/>
      <c r="L109" s="1090"/>
      <c r="M109" s="1090"/>
      <c r="N109" s="1090"/>
      <c r="O109" s="1090"/>
      <c r="P109" s="1090"/>
      <c r="Q109" s="1090"/>
      <c r="R109" s="1090"/>
      <c r="S109" s="1090"/>
      <c r="T109" s="1090"/>
      <c r="U109" s="1090"/>
      <c r="V109" s="1090"/>
      <c r="W109" s="1090"/>
      <c r="X109" s="1090"/>
      <c r="Y109" s="1090"/>
      <c r="Z109" s="1090"/>
      <c r="AA109" s="1090"/>
      <c r="AB109" s="1090"/>
      <c r="AC109" s="1090"/>
      <c r="AD109" s="1090"/>
      <c r="AE109" s="1090"/>
      <c r="AF109" s="1090"/>
      <c r="AG109" s="1090"/>
      <c r="AH109" s="1090"/>
      <c r="AI109" s="1090"/>
      <c r="AJ109" s="1090"/>
      <c r="AK109" s="1090"/>
      <c r="AL109" s="1090"/>
      <c r="AM109" s="1090"/>
      <c r="AN109" s="1090"/>
      <c r="AO109" s="1090"/>
      <c r="AP109" s="1090"/>
      <c r="AQ109" s="1090"/>
      <c r="AR109" s="1090"/>
      <c r="AS109" s="1090"/>
      <c r="AT109" s="1090"/>
      <c r="AU109" s="1090"/>
      <c r="AV109" s="1090"/>
      <c r="AW109" s="1090"/>
      <c r="AX109" s="1090"/>
      <c r="AY109" s="1090"/>
      <c r="AZ109" s="1090"/>
      <c r="BA109" s="1090"/>
      <c r="BB109" s="1090"/>
      <c r="BC109" s="1091"/>
      <c r="BD109" s="188"/>
      <c r="BE109" s="271"/>
      <c r="BF109" s="272"/>
      <c r="BG109" s="272"/>
      <c r="BH109" s="272"/>
      <c r="BI109" s="272"/>
      <c r="BJ109" s="272"/>
      <c r="BK109" s="272"/>
      <c r="BL109" s="272"/>
      <c r="BM109" s="272"/>
      <c r="BN109" s="272"/>
      <c r="BO109" s="272"/>
      <c r="BP109" s="272"/>
      <c r="BQ109" s="272"/>
      <c r="BR109" s="272"/>
      <c r="BS109" s="272"/>
      <c r="BT109" s="272"/>
      <c r="BU109" s="272"/>
      <c r="BV109" s="272"/>
      <c r="BW109" s="272"/>
      <c r="BX109" s="272"/>
      <c r="BY109" s="272"/>
      <c r="BZ109" s="272"/>
      <c r="CA109" s="272"/>
      <c r="CB109" s="273"/>
    </row>
    <row r="110" spans="1:80" s="274" customFormat="1" ht="6" customHeight="1">
      <c r="A110" s="289"/>
      <c r="B110" s="277"/>
      <c r="C110" s="277"/>
      <c r="D110" s="277"/>
      <c r="E110" s="277"/>
      <c r="F110" s="277"/>
      <c r="G110" s="277"/>
      <c r="H110" s="277"/>
      <c r="I110" s="277"/>
      <c r="J110" s="277"/>
      <c r="K110" s="277"/>
      <c r="L110" s="277"/>
      <c r="M110" s="277"/>
      <c r="N110" s="277"/>
      <c r="O110" s="277"/>
      <c r="P110" s="277"/>
      <c r="Q110" s="277"/>
      <c r="R110" s="277"/>
      <c r="S110" s="277"/>
      <c r="T110" s="277"/>
      <c r="U110" s="277"/>
      <c r="V110" s="277"/>
      <c r="W110" s="277"/>
      <c r="X110" s="277"/>
      <c r="Y110" s="277"/>
      <c r="Z110" s="277"/>
      <c r="AA110" s="277"/>
      <c r="AB110" s="277"/>
      <c r="AC110" s="277"/>
      <c r="AD110" s="277"/>
      <c r="AE110" s="277"/>
      <c r="AF110" s="277"/>
      <c r="AG110" s="277"/>
      <c r="AH110" s="277"/>
      <c r="AI110" s="277"/>
      <c r="AJ110" s="277"/>
      <c r="AK110" s="277"/>
      <c r="AL110" s="277"/>
      <c r="AM110" s="277"/>
      <c r="AN110" s="277"/>
      <c r="AO110" s="277"/>
      <c r="AP110" s="277"/>
      <c r="AQ110" s="277"/>
      <c r="AR110" s="277"/>
      <c r="AS110" s="277"/>
      <c r="AT110" s="277"/>
      <c r="AU110" s="277"/>
      <c r="AV110" s="277"/>
      <c r="AW110" s="277"/>
      <c r="AX110" s="277"/>
      <c r="AY110" s="277"/>
      <c r="AZ110" s="277"/>
      <c r="BA110" s="277"/>
      <c r="BB110" s="277"/>
      <c r="BC110" s="41"/>
      <c r="BD110" s="188"/>
      <c r="BE110" s="271"/>
      <c r="BF110" s="272"/>
      <c r="BG110" s="272"/>
      <c r="BH110" s="272"/>
      <c r="BI110" s="272"/>
      <c r="BJ110" s="272"/>
      <c r="BK110" s="272"/>
      <c r="BL110" s="272"/>
      <c r="BM110" s="272"/>
      <c r="BN110" s="272"/>
      <c r="BO110" s="272"/>
      <c r="BP110" s="272"/>
      <c r="BQ110" s="272"/>
      <c r="BR110" s="272"/>
      <c r="BS110" s="272"/>
      <c r="BT110" s="272"/>
      <c r="BU110" s="272"/>
      <c r="BV110" s="272"/>
      <c r="BW110" s="272"/>
      <c r="BX110" s="272"/>
      <c r="BY110" s="272"/>
      <c r="BZ110" s="272"/>
      <c r="CA110" s="272"/>
      <c r="CB110" s="273"/>
    </row>
    <row r="111" spans="1:80" s="274" customFormat="1">
      <c r="A111" s="289"/>
      <c r="B111" s="1080" t="s">
        <v>302</v>
      </c>
      <c r="C111" s="1081"/>
      <c r="D111" s="1081"/>
      <c r="E111" s="1081"/>
      <c r="F111" s="1081"/>
      <c r="G111" s="1081"/>
      <c r="H111" s="1081"/>
      <c r="I111" s="1081"/>
      <c r="J111" s="1081"/>
      <c r="K111" s="1081"/>
      <c r="L111" s="1081"/>
      <c r="M111" s="1081"/>
      <c r="N111" s="1081"/>
      <c r="O111" s="1081"/>
      <c r="P111" s="1081"/>
      <c r="Q111" s="1081"/>
      <c r="R111" s="1081"/>
      <c r="S111" s="1081"/>
      <c r="T111" s="1081"/>
      <c r="U111" s="1081"/>
      <c r="V111" s="1081"/>
      <c r="W111" s="1081"/>
      <c r="X111" s="1081"/>
      <c r="Y111" s="1081"/>
      <c r="Z111" s="1081"/>
      <c r="AA111" s="1081"/>
      <c r="AB111" s="1081"/>
      <c r="AC111" s="1081"/>
      <c r="AD111" s="1081"/>
      <c r="AE111" s="1081"/>
      <c r="AF111" s="1081"/>
      <c r="AG111" s="1081"/>
      <c r="AH111" s="1081"/>
      <c r="AI111" s="1081"/>
      <c r="AJ111" s="1081"/>
      <c r="AK111" s="1081"/>
      <c r="AL111" s="1081"/>
      <c r="AM111" s="1081"/>
      <c r="AN111" s="1081"/>
      <c r="AO111" s="1081"/>
      <c r="AP111" s="1081"/>
      <c r="AQ111" s="1081"/>
      <c r="AR111" s="1081"/>
      <c r="AS111" s="1081"/>
      <c r="AT111" s="1081"/>
      <c r="AU111" s="1081"/>
      <c r="AV111" s="1081"/>
      <c r="AW111" s="1081"/>
      <c r="AX111" s="1081"/>
      <c r="AY111" s="1081"/>
      <c r="AZ111" s="1081"/>
      <c r="BA111" s="1081"/>
      <c r="BB111" s="1081"/>
      <c r="BC111" s="1082"/>
      <c r="BD111" s="287"/>
      <c r="BE111" s="271"/>
      <c r="BF111" s="272"/>
      <c r="BG111" s="272"/>
      <c r="BH111" s="272"/>
      <c r="BI111" s="272"/>
      <c r="BJ111" s="272"/>
      <c r="BK111" s="272"/>
      <c r="BL111" s="272"/>
      <c r="BM111" s="272"/>
      <c r="BN111" s="272"/>
      <c r="BO111" s="272"/>
      <c r="BP111" s="272"/>
      <c r="BQ111" s="272"/>
      <c r="BR111" s="272"/>
      <c r="BS111" s="272"/>
      <c r="BT111" s="272"/>
      <c r="BU111" s="272"/>
      <c r="BV111" s="272"/>
      <c r="BW111" s="272"/>
      <c r="BX111" s="272"/>
      <c r="BY111" s="272"/>
      <c r="BZ111" s="272"/>
      <c r="CA111" s="272"/>
      <c r="CB111" s="273"/>
    </row>
    <row r="112" spans="1:80" s="274" customFormat="1" ht="75.75" customHeight="1">
      <c r="A112" s="289"/>
      <c r="B112" s="1083"/>
      <c r="C112" s="1084"/>
      <c r="D112" s="1084"/>
      <c r="E112" s="1084"/>
      <c r="F112" s="1084"/>
      <c r="G112" s="1084"/>
      <c r="H112" s="1084"/>
      <c r="I112" s="1084"/>
      <c r="J112" s="1084"/>
      <c r="K112" s="1084"/>
      <c r="L112" s="1084"/>
      <c r="M112" s="1084"/>
      <c r="N112" s="1084"/>
      <c r="O112" s="1084"/>
      <c r="P112" s="1084"/>
      <c r="Q112" s="1084"/>
      <c r="R112" s="1084"/>
      <c r="S112" s="1084"/>
      <c r="T112" s="1084"/>
      <c r="U112" s="1084"/>
      <c r="V112" s="1084"/>
      <c r="W112" s="1084"/>
      <c r="X112" s="1084"/>
      <c r="Y112" s="1084"/>
      <c r="Z112" s="1084"/>
      <c r="AA112" s="1084"/>
      <c r="AB112" s="1084"/>
      <c r="AC112" s="1084"/>
      <c r="AD112" s="1084"/>
      <c r="AE112" s="1084"/>
      <c r="AF112" s="1084"/>
      <c r="AG112" s="1084"/>
      <c r="AH112" s="1084"/>
      <c r="AI112" s="1084"/>
      <c r="AJ112" s="1084"/>
      <c r="AK112" s="1084"/>
      <c r="AL112" s="1084"/>
      <c r="AM112" s="1084"/>
      <c r="AN112" s="1084"/>
      <c r="AO112" s="1084"/>
      <c r="AP112" s="1084"/>
      <c r="AQ112" s="1084"/>
      <c r="AR112" s="1084"/>
      <c r="AS112" s="1084"/>
      <c r="AT112" s="1084"/>
      <c r="AU112" s="1084"/>
      <c r="AV112" s="1084"/>
      <c r="AW112" s="1084"/>
      <c r="AX112" s="1084"/>
      <c r="AY112" s="1084"/>
      <c r="AZ112" s="1084"/>
      <c r="BA112" s="1084"/>
      <c r="BB112" s="1084"/>
      <c r="BC112" s="1085"/>
      <c r="BD112" s="287"/>
      <c r="BE112" s="271"/>
      <c r="BF112" s="272"/>
      <c r="BG112" s="272"/>
      <c r="BH112" s="272"/>
      <c r="BI112" s="272"/>
      <c r="BJ112" s="272"/>
      <c r="BK112" s="272"/>
      <c r="BL112" s="272"/>
      <c r="BM112" s="272"/>
      <c r="BN112" s="272"/>
      <c r="BO112" s="272"/>
      <c r="BP112" s="272"/>
      <c r="BQ112" s="272"/>
      <c r="BR112" s="272"/>
      <c r="BS112" s="272"/>
      <c r="BT112" s="272"/>
      <c r="BU112" s="272"/>
      <c r="BV112" s="272"/>
      <c r="BW112" s="272"/>
      <c r="BX112" s="272"/>
      <c r="BY112" s="272"/>
      <c r="BZ112" s="272"/>
      <c r="CA112" s="272"/>
      <c r="CB112" s="273"/>
    </row>
    <row r="113" spans="1:80" s="274" customFormat="1" ht="6" customHeight="1">
      <c r="B113" s="277"/>
      <c r="C113" s="278"/>
      <c r="D113" s="277"/>
      <c r="E113" s="278"/>
      <c r="F113" s="277"/>
      <c r="G113" s="279"/>
      <c r="H113" s="278"/>
      <c r="I113" s="278"/>
      <c r="J113" s="278"/>
      <c r="K113" s="278"/>
      <c r="L113" s="278"/>
      <c r="M113" s="278"/>
      <c r="N113" s="278"/>
      <c r="O113" s="278"/>
      <c r="P113" s="278"/>
      <c r="Q113" s="278"/>
      <c r="R113" s="278"/>
      <c r="S113" s="278"/>
      <c r="T113" s="278"/>
      <c r="U113" s="278"/>
      <c r="V113" s="278"/>
      <c r="W113" s="278"/>
      <c r="X113" s="278"/>
      <c r="Y113" s="278"/>
      <c r="Z113" s="278"/>
      <c r="AA113" s="278"/>
      <c r="AB113" s="278"/>
      <c r="AC113" s="278"/>
      <c r="AD113" s="278"/>
      <c r="AE113" s="278"/>
      <c r="AF113" s="278"/>
      <c r="AG113" s="278"/>
      <c r="AH113" s="278"/>
      <c r="AI113" s="278"/>
      <c r="AJ113" s="278"/>
      <c r="AK113" s="278"/>
      <c r="AL113" s="278"/>
      <c r="AM113" s="278"/>
      <c r="AN113" s="278"/>
      <c r="AO113" s="278"/>
      <c r="AP113" s="278"/>
      <c r="AQ113" s="278"/>
      <c r="AR113" s="278"/>
      <c r="AS113" s="278"/>
      <c r="AT113" s="278"/>
      <c r="AU113" s="278"/>
      <c r="AV113" s="278"/>
      <c r="AW113" s="278"/>
      <c r="AX113" s="278"/>
      <c r="AY113" s="278"/>
      <c r="AZ113" s="278"/>
      <c r="BA113" s="278"/>
      <c r="BB113" s="278"/>
      <c r="BC113" s="42"/>
      <c r="BD113" s="287"/>
      <c r="BE113" s="271"/>
      <c r="BF113" s="272"/>
      <c r="BG113" s="272"/>
      <c r="BH113" s="272"/>
      <c r="BI113" s="272"/>
      <c r="BJ113" s="272"/>
      <c r="BK113" s="272"/>
      <c r="BL113" s="272"/>
      <c r="BM113" s="272"/>
      <c r="BN113" s="272"/>
      <c r="BO113" s="272"/>
      <c r="BP113" s="272"/>
      <c r="BQ113" s="272"/>
      <c r="BR113" s="272"/>
      <c r="BS113" s="272"/>
      <c r="BT113" s="272"/>
      <c r="BU113" s="272"/>
      <c r="BV113" s="272"/>
      <c r="BW113" s="272"/>
      <c r="BX113" s="272"/>
      <c r="BY113" s="272"/>
      <c r="BZ113" s="272"/>
      <c r="CA113" s="272"/>
      <c r="CB113" s="273"/>
    </row>
    <row r="114" spans="1:80" s="274" customFormat="1">
      <c r="A114" s="289"/>
      <c r="B114" s="1080" t="s">
        <v>303</v>
      </c>
      <c r="C114" s="1081"/>
      <c r="D114" s="1081"/>
      <c r="E114" s="1081"/>
      <c r="F114" s="1081"/>
      <c r="G114" s="1081"/>
      <c r="H114" s="1081"/>
      <c r="I114" s="1081"/>
      <c r="J114" s="1081"/>
      <c r="K114" s="1081"/>
      <c r="L114" s="1081"/>
      <c r="M114" s="1081"/>
      <c r="N114" s="1081"/>
      <c r="O114" s="1081"/>
      <c r="P114" s="1081"/>
      <c r="Q114" s="1081"/>
      <c r="R114" s="1081"/>
      <c r="S114" s="1081"/>
      <c r="T114" s="1081"/>
      <c r="U114" s="1081"/>
      <c r="V114" s="1081"/>
      <c r="W114" s="1081"/>
      <c r="X114" s="1081"/>
      <c r="Y114" s="1081"/>
      <c r="Z114" s="1081"/>
      <c r="AA114" s="1081"/>
      <c r="AB114" s="1081"/>
      <c r="AC114" s="1081"/>
      <c r="AD114" s="1081"/>
      <c r="AE114" s="1081"/>
      <c r="AF114" s="1081"/>
      <c r="AG114" s="1081"/>
      <c r="AH114" s="1081"/>
      <c r="AI114" s="1081"/>
      <c r="AJ114" s="1081"/>
      <c r="AK114" s="1081"/>
      <c r="AL114" s="1081"/>
      <c r="AM114" s="1081"/>
      <c r="AN114" s="1081"/>
      <c r="AO114" s="1081"/>
      <c r="AP114" s="1081"/>
      <c r="AQ114" s="1081"/>
      <c r="AR114" s="1081"/>
      <c r="AS114" s="1081"/>
      <c r="AT114" s="1081"/>
      <c r="AU114" s="1081"/>
      <c r="AV114" s="1081"/>
      <c r="AW114" s="1081"/>
      <c r="AX114" s="1081"/>
      <c r="AY114" s="1081"/>
      <c r="AZ114" s="1081"/>
      <c r="BA114" s="1081"/>
      <c r="BB114" s="1081"/>
      <c r="BC114" s="1082"/>
      <c r="BD114" s="287"/>
      <c r="BE114" s="271"/>
      <c r="BF114" s="272"/>
      <c r="BG114" s="272"/>
      <c r="BH114" s="272"/>
      <c r="BI114" s="272"/>
      <c r="BJ114" s="272"/>
      <c r="BK114" s="272"/>
      <c r="BL114" s="272"/>
      <c r="BM114" s="272"/>
      <c r="BN114" s="272"/>
      <c r="BO114" s="272"/>
      <c r="BP114" s="272"/>
      <c r="BQ114" s="272"/>
      <c r="BR114" s="272"/>
      <c r="BS114" s="272"/>
      <c r="BT114" s="272"/>
      <c r="BU114" s="272"/>
      <c r="BV114" s="272"/>
      <c r="BW114" s="272"/>
      <c r="BX114" s="272"/>
      <c r="BY114" s="272"/>
      <c r="BZ114" s="272"/>
      <c r="CA114" s="272"/>
      <c r="CB114" s="273"/>
    </row>
    <row r="115" spans="1:80" s="274" customFormat="1" ht="75.75" customHeight="1">
      <c r="A115" s="289"/>
      <c r="B115" s="1083"/>
      <c r="C115" s="1084"/>
      <c r="D115" s="1084"/>
      <c r="E115" s="1084"/>
      <c r="F115" s="1084"/>
      <c r="G115" s="1084"/>
      <c r="H115" s="1084"/>
      <c r="I115" s="1084"/>
      <c r="J115" s="1084"/>
      <c r="K115" s="1084"/>
      <c r="L115" s="1084"/>
      <c r="M115" s="1084"/>
      <c r="N115" s="1084"/>
      <c r="O115" s="1084"/>
      <c r="P115" s="1084"/>
      <c r="Q115" s="1084"/>
      <c r="R115" s="1084"/>
      <c r="S115" s="1084"/>
      <c r="T115" s="1084"/>
      <c r="U115" s="1084"/>
      <c r="V115" s="1084"/>
      <c r="W115" s="1084"/>
      <c r="X115" s="1084"/>
      <c r="Y115" s="1084"/>
      <c r="Z115" s="1084"/>
      <c r="AA115" s="1084"/>
      <c r="AB115" s="1084"/>
      <c r="AC115" s="1084"/>
      <c r="AD115" s="1084"/>
      <c r="AE115" s="1084"/>
      <c r="AF115" s="1084"/>
      <c r="AG115" s="1084"/>
      <c r="AH115" s="1084"/>
      <c r="AI115" s="1084"/>
      <c r="AJ115" s="1084"/>
      <c r="AK115" s="1084"/>
      <c r="AL115" s="1084"/>
      <c r="AM115" s="1084"/>
      <c r="AN115" s="1084"/>
      <c r="AO115" s="1084"/>
      <c r="AP115" s="1084"/>
      <c r="AQ115" s="1084"/>
      <c r="AR115" s="1084"/>
      <c r="AS115" s="1084"/>
      <c r="AT115" s="1084"/>
      <c r="AU115" s="1084"/>
      <c r="AV115" s="1084"/>
      <c r="AW115" s="1084"/>
      <c r="AX115" s="1084"/>
      <c r="AY115" s="1084"/>
      <c r="AZ115" s="1084"/>
      <c r="BA115" s="1084"/>
      <c r="BB115" s="1084"/>
      <c r="BC115" s="1085"/>
      <c r="BD115" s="287"/>
      <c r="BE115" s="271"/>
      <c r="BF115" s="272"/>
      <c r="BG115" s="272"/>
      <c r="BH115" s="272"/>
      <c r="BI115" s="272"/>
      <c r="BJ115" s="272"/>
      <c r="BK115" s="272"/>
      <c r="BL115" s="272"/>
      <c r="BM115" s="272"/>
      <c r="BN115" s="272"/>
      <c r="BO115" s="272"/>
      <c r="BP115" s="272"/>
      <c r="BQ115" s="272"/>
      <c r="BR115" s="272"/>
      <c r="BS115" s="272"/>
      <c r="BT115" s="272"/>
      <c r="BU115" s="272"/>
      <c r="BV115" s="272"/>
      <c r="BW115" s="272"/>
      <c r="BX115" s="272"/>
      <c r="BY115" s="272"/>
      <c r="BZ115" s="272"/>
      <c r="CA115" s="272"/>
      <c r="CB115" s="273"/>
    </row>
    <row r="116" spans="1:80" s="274" customFormat="1" ht="6" customHeight="1">
      <c r="B116" s="277"/>
      <c r="C116" s="278"/>
      <c r="D116" s="277"/>
      <c r="E116" s="278"/>
      <c r="F116" s="277"/>
      <c r="G116" s="279"/>
      <c r="H116" s="278"/>
      <c r="I116" s="278"/>
      <c r="J116" s="278"/>
      <c r="K116" s="278"/>
      <c r="L116" s="278"/>
      <c r="M116" s="278"/>
      <c r="N116" s="278"/>
      <c r="O116" s="278"/>
      <c r="P116" s="278"/>
      <c r="Q116" s="278"/>
      <c r="R116" s="278"/>
      <c r="S116" s="278"/>
      <c r="T116" s="278"/>
      <c r="U116" s="278"/>
      <c r="V116" s="278"/>
      <c r="W116" s="278"/>
      <c r="X116" s="278"/>
      <c r="Y116" s="278"/>
      <c r="Z116" s="278"/>
      <c r="AA116" s="278"/>
      <c r="AB116" s="278"/>
      <c r="AC116" s="278"/>
      <c r="AD116" s="278"/>
      <c r="AE116" s="278"/>
      <c r="AF116" s="278"/>
      <c r="AG116" s="278"/>
      <c r="AH116" s="278"/>
      <c r="AI116" s="278"/>
      <c r="AJ116" s="278"/>
      <c r="AK116" s="278"/>
      <c r="AL116" s="278"/>
      <c r="AM116" s="278"/>
      <c r="AN116" s="278"/>
      <c r="AO116" s="278"/>
      <c r="AP116" s="278"/>
      <c r="AQ116" s="278"/>
      <c r="AR116" s="278"/>
      <c r="AS116" s="278"/>
      <c r="AT116" s="278"/>
      <c r="AU116" s="278"/>
      <c r="AV116" s="278"/>
      <c r="AW116" s="278"/>
      <c r="AX116" s="278"/>
      <c r="AY116" s="278"/>
      <c r="AZ116" s="278"/>
      <c r="BA116" s="278"/>
      <c r="BB116" s="278"/>
      <c r="BC116" s="42"/>
      <c r="BD116" s="287"/>
      <c r="BE116" s="271"/>
      <c r="BF116" s="272"/>
      <c r="BG116" s="272"/>
      <c r="BH116" s="272"/>
      <c r="BI116" s="272"/>
      <c r="BJ116" s="272"/>
      <c r="BK116" s="272"/>
      <c r="BL116" s="272"/>
      <c r="BM116" s="272"/>
      <c r="BN116" s="272"/>
      <c r="BO116" s="272"/>
      <c r="BP116" s="272"/>
      <c r="BQ116" s="272"/>
      <c r="BR116" s="272"/>
      <c r="BS116" s="272"/>
      <c r="BT116" s="272"/>
      <c r="BU116" s="272"/>
      <c r="BV116" s="272"/>
      <c r="BW116" s="272"/>
      <c r="BX116" s="272"/>
      <c r="BY116" s="272"/>
      <c r="BZ116" s="272"/>
      <c r="CA116" s="272"/>
      <c r="CB116" s="273"/>
    </row>
    <row r="117" spans="1:80" s="274" customFormat="1">
      <c r="A117" s="289"/>
      <c r="B117" s="1080" t="s">
        <v>304</v>
      </c>
      <c r="C117" s="1081"/>
      <c r="D117" s="1081"/>
      <c r="E117" s="1081"/>
      <c r="F117" s="1081"/>
      <c r="G117" s="1081"/>
      <c r="H117" s="1081"/>
      <c r="I117" s="1081"/>
      <c r="J117" s="1081"/>
      <c r="K117" s="1081"/>
      <c r="L117" s="1081"/>
      <c r="M117" s="1081"/>
      <c r="N117" s="1081"/>
      <c r="O117" s="1081"/>
      <c r="P117" s="1081"/>
      <c r="Q117" s="1081"/>
      <c r="R117" s="1081"/>
      <c r="S117" s="1081"/>
      <c r="T117" s="1081"/>
      <c r="U117" s="1081"/>
      <c r="V117" s="1081"/>
      <c r="W117" s="1081"/>
      <c r="X117" s="1081"/>
      <c r="Y117" s="1081"/>
      <c r="Z117" s="1081"/>
      <c r="AA117" s="1081"/>
      <c r="AB117" s="1081"/>
      <c r="AC117" s="1081"/>
      <c r="AD117" s="1081"/>
      <c r="AE117" s="1081"/>
      <c r="AF117" s="1081"/>
      <c r="AG117" s="1081"/>
      <c r="AH117" s="1081"/>
      <c r="AI117" s="1081"/>
      <c r="AJ117" s="1081"/>
      <c r="AK117" s="1081"/>
      <c r="AL117" s="1081"/>
      <c r="AM117" s="1081"/>
      <c r="AN117" s="1081"/>
      <c r="AO117" s="1081"/>
      <c r="AP117" s="1081"/>
      <c r="AQ117" s="1081"/>
      <c r="AR117" s="1081"/>
      <c r="AS117" s="1081"/>
      <c r="AT117" s="1081"/>
      <c r="AU117" s="1081"/>
      <c r="AV117" s="1081"/>
      <c r="AW117" s="1081"/>
      <c r="AX117" s="1081"/>
      <c r="AY117" s="1081"/>
      <c r="AZ117" s="1081"/>
      <c r="BA117" s="1081"/>
      <c r="BB117" s="1081"/>
      <c r="BC117" s="1082"/>
      <c r="BD117" s="287"/>
      <c r="BE117" s="271"/>
      <c r="BF117" s="272"/>
      <c r="BG117" s="272"/>
      <c r="BH117" s="272"/>
      <c r="BI117" s="272"/>
      <c r="BJ117" s="272"/>
      <c r="BK117" s="272"/>
      <c r="BL117" s="272"/>
      <c r="BM117" s="272"/>
      <c r="BN117" s="272"/>
      <c r="BO117" s="272"/>
      <c r="BP117" s="272"/>
      <c r="BQ117" s="272"/>
      <c r="BR117" s="272"/>
      <c r="BS117" s="272"/>
      <c r="BT117" s="272"/>
      <c r="BU117" s="272"/>
      <c r="BV117" s="272"/>
      <c r="BW117" s="272"/>
      <c r="BX117" s="272"/>
      <c r="BY117" s="272"/>
      <c r="BZ117" s="272"/>
      <c r="CA117" s="272"/>
      <c r="CB117" s="273"/>
    </row>
    <row r="118" spans="1:80" s="274" customFormat="1" ht="75.75" customHeight="1">
      <c r="A118" s="289"/>
      <c r="B118" s="1083"/>
      <c r="C118" s="1084"/>
      <c r="D118" s="1084"/>
      <c r="E118" s="1084"/>
      <c r="F118" s="1084"/>
      <c r="G118" s="1084"/>
      <c r="H118" s="1084"/>
      <c r="I118" s="1084"/>
      <c r="J118" s="1084"/>
      <c r="K118" s="1084"/>
      <c r="L118" s="1084"/>
      <c r="M118" s="1084"/>
      <c r="N118" s="1084"/>
      <c r="O118" s="1084"/>
      <c r="P118" s="1084"/>
      <c r="Q118" s="1084"/>
      <c r="R118" s="1084"/>
      <c r="S118" s="1084"/>
      <c r="T118" s="1084"/>
      <c r="U118" s="1084"/>
      <c r="V118" s="1084"/>
      <c r="W118" s="1084"/>
      <c r="X118" s="1084"/>
      <c r="Y118" s="1084"/>
      <c r="Z118" s="1084"/>
      <c r="AA118" s="1084"/>
      <c r="AB118" s="1084"/>
      <c r="AC118" s="1084"/>
      <c r="AD118" s="1084"/>
      <c r="AE118" s="1084"/>
      <c r="AF118" s="1084"/>
      <c r="AG118" s="1084"/>
      <c r="AH118" s="1084"/>
      <c r="AI118" s="1084"/>
      <c r="AJ118" s="1084"/>
      <c r="AK118" s="1084"/>
      <c r="AL118" s="1084"/>
      <c r="AM118" s="1084"/>
      <c r="AN118" s="1084"/>
      <c r="AO118" s="1084"/>
      <c r="AP118" s="1084"/>
      <c r="AQ118" s="1084"/>
      <c r="AR118" s="1084"/>
      <c r="AS118" s="1084"/>
      <c r="AT118" s="1084"/>
      <c r="AU118" s="1084"/>
      <c r="AV118" s="1084"/>
      <c r="AW118" s="1084"/>
      <c r="AX118" s="1084"/>
      <c r="AY118" s="1084"/>
      <c r="AZ118" s="1084"/>
      <c r="BA118" s="1084"/>
      <c r="BB118" s="1084"/>
      <c r="BC118" s="1085"/>
      <c r="BD118" s="287"/>
      <c r="BE118" s="271"/>
      <c r="BF118" s="272"/>
      <c r="BG118" s="272"/>
      <c r="BH118" s="272"/>
      <c r="BI118" s="272"/>
      <c r="BJ118" s="272"/>
      <c r="BK118" s="272"/>
      <c r="BL118" s="272"/>
      <c r="BM118" s="272"/>
      <c r="BN118" s="272"/>
      <c r="BO118" s="272"/>
      <c r="BP118" s="272"/>
      <c r="BQ118" s="272"/>
      <c r="BR118" s="272"/>
      <c r="BS118" s="272"/>
      <c r="BT118" s="272"/>
      <c r="BU118" s="272"/>
      <c r="BV118" s="272"/>
      <c r="BW118" s="272"/>
      <c r="BX118" s="272"/>
      <c r="BY118" s="272"/>
      <c r="BZ118" s="272"/>
      <c r="CA118" s="272"/>
      <c r="CB118" s="273"/>
    </row>
    <row r="119" spans="1:80" s="274" customFormat="1" ht="6" customHeight="1">
      <c r="B119" s="277"/>
      <c r="C119" s="278"/>
      <c r="D119" s="277"/>
      <c r="E119" s="278"/>
      <c r="F119" s="277"/>
      <c r="G119" s="279"/>
      <c r="H119" s="278"/>
      <c r="I119" s="278"/>
      <c r="J119" s="278"/>
      <c r="K119" s="278"/>
      <c r="L119" s="278"/>
      <c r="M119" s="278"/>
      <c r="N119" s="278"/>
      <c r="O119" s="278"/>
      <c r="P119" s="278"/>
      <c r="Q119" s="278"/>
      <c r="R119" s="278"/>
      <c r="S119" s="278"/>
      <c r="T119" s="278"/>
      <c r="U119" s="278"/>
      <c r="V119" s="278"/>
      <c r="W119" s="278"/>
      <c r="X119" s="278"/>
      <c r="Y119" s="278"/>
      <c r="Z119" s="278"/>
      <c r="AA119" s="278"/>
      <c r="AB119" s="278"/>
      <c r="AC119" s="278"/>
      <c r="AD119" s="278"/>
      <c r="AE119" s="278"/>
      <c r="AF119" s="278"/>
      <c r="AG119" s="278"/>
      <c r="AH119" s="278"/>
      <c r="AI119" s="278"/>
      <c r="AJ119" s="278"/>
      <c r="AK119" s="278"/>
      <c r="AL119" s="278"/>
      <c r="AM119" s="278"/>
      <c r="AN119" s="278"/>
      <c r="AO119" s="278"/>
      <c r="AP119" s="278"/>
      <c r="AQ119" s="278"/>
      <c r="AR119" s="278"/>
      <c r="AS119" s="278"/>
      <c r="AT119" s="278"/>
      <c r="AU119" s="278"/>
      <c r="AV119" s="278"/>
      <c r="AW119" s="278"/>
      <c r="AX119" s="278"/>
      <c r="AY119" s="278"/>
      <c r="AZ119" s="278"/>
      <c r="BA119" s="278"/>
      <c r="BB119" s="278"/>
      <c r="BC119" s="42"/>
      <c r="BD119" s="287"/>
      <c r="BE119" s="271"/>
      <c r="BF119" s="272"/>
      <c r="BG119" s="272"/>
      <c r="BH119" s="272"/>
      <c r="BI119" s="272"/>
      <c r="BJ119" s="272"/>
      <c r="BK119" s="272"/>
      <c r="BL119" s="272"/>
      <c r="BM119" s="272"/>
      <c r="BN119" s="272"/>
      <c r="BO119" s="272"/>
      <c r="BP119" s="272"/>
      <c r="BQ119" s="272"/>
      <c r="BR119" s="272"/>
      <c r="BS119" s="272"/>
      <c r="BT119" s="272"/>
      <c r="BU119" s="272"/>
      <c r="BV119" s="272"/>
      <c r="BW119" s="272"/>
      <c r="BX119" s="272"/>
      <c r="BY119" s="272"/>
      <c r="BZ119" s="272"/>
      <c r="CA119" s="272"/>
      <c r="CB119" s="273"/>
    </row>
    <row r="120" spans="1:80" s="274" customFormat="1">
      <c r="A120" s="289"/>
      <c r="B120" s="1080" t="s">
        <v>365</v>
      </c>
      <c r="C120" s="1081"/>
      <c r="D120" s="1081"/>
      <c r="E120" s="1081"/>
      <c r="F120" s="1081"/>
      <c r="G120" s="1081"/>
      <c r="H120" s="1081"/>
      <c r="I120" s="1081"/>
      <c r="J120" s="1081"/>
      <c r="K120" s="1081"/>
      <c r="L120" s="1081"/>
      <c r="M120" s="1081"/>
      <c r="N120" s="1081"/>
      <c r="O120" s="1081"/>
      <c r="P120" s="1081"/>
      <c r="Q120" s="1081"/>
      <c r="R120" s="1081"/>
      <c r="S120" s="1081"/>
      <c r="T120" s="1081"/>
      <c r="U120" s="1081"/>
      <c r="V120" s="1081"/>
      <c r="W120" s="1081"/>
      <c r="X120" s="1081"/>
      <c r="Y120" s="1081"/>
      <c r="Z120" s="1081"/>
      <c r="AA120" s="1081"/>
      <c r="AB120" s="1081"/>
      <c r="AC120" s="1081"/>
      <c r="AD120" s="1081"/>
      <c r="AE120" s="1081"/>
      <c r="AF120" s="1081"/>
      <c r="AG120" s="1081"/>
      <c r="AH120" s="1081"/>
      <c r="AI120" s="1081"/>
      <c r="AJ120" s="1081"/>
      <c r="AK120" s="1081"/>
      <c r="AL120" s="1081"/>
      <c r="AM120" s="1081"/>
      <c r="AN120" s="1081"/>
      <c r="AO120" s="1081"/>
      <c r="AP120" s="1081"/>
      <c r="AQ120" s="1081"/>
      <c r="AR120" s="1081"/>
      <c r="AS120" s="1081"/>
      <c r="AT120" s="1081"/>
      <c r="AU120" s="1081"/>
      <c r="AV120" s="1081"/>
      <c r="AW120" s="1081"/>
      <c r="AX120" s="1081"/>
      <c r="AY120" s="1081"/>
      <c r="AZ120" s="1081"/>
      <c r="BA120" s="1081"/>
      <c r="BB120" s="1081"/>
      <c r="BC120" s="1082"/>
      <c r="BD120" s="287"/>
      <c r="BE120" s="271"/>
      <c r="BF120" s="272"/>
      <c r="BG120" s="272"/>
      <c r="BH120" s="272"/>
      <c r="BI120" s="272"/>
      <c r="BJ120" s="272"/>
      <c r="BK120" s="272"/>
      <c r="BL120" s="272"/>
      <c r="BM120" s="272"/>
      <c r="BN120" s="272"/>
      <c r="BO120" s="272"/>
      <c r="BP120" s="272"/>
      <c r="BQ120" s="272"/>
      <c r="BR120" s="272"/>
      <c r="BS120" s="272"/>
      <c r="BT120" s="272"/>
      <c r="BU120" s="272"/>
      <c r="BV120" s="272"/>
      <c r="BW120" s="272"/>
      <c r="BX120" s="272"/>
      <c r="BY120" s="272"/>
      <c r="BZ120" s="272"/>
      <c r="CA120" s="272"/>
      <c r="CB120" s="273"/>
    </row>
    <row r="121" spans="1:80" s="274" customFormat="1" ht="75.75" customHeight="1">
      <c r="A121" s="289"/>
      <c r="B121" s="1083"/>
      <c r="C121" s="1084"/>
      <c r="D121" s="1084"/>
      <c r="E121" s="1084"/>
      <c r="F121" s="1084"/>
      <c r="G121" s="1084"/>
      <c r="H121" s="1084"/>
      <c r="I121" s="1084"/>
      <c r="J121" s="1084"/>
      <c r="K121" s="1084"/>
      <c r="L121" s="1084"/>
      <c r="M121" s="1084"/>
      <c r="N121" s="1084"/>
      <c r="O121" s="1084"/>
      <c r="P121" s="1084"/>
      <c r="Q121" s="1084"/>
      <c r="R121" s="1084"/>
      <c r="S121" s="1084"/>
      <c r="T121" s="1084"/>
      <c r="U121" s="1084"/>
      <c r="V121" s="1084"/>
      <c r="W121" s="1084"/>
      <c r="X121" s="1084"/>
      <c r="Y121" s="1084"/>
      <c r="Z121" s="1084"/>
      <c r="AA121" s="1084"/>
      <c r="AB121" s="1084"/>
      <c r="AC121" s="1084"/>
      <c r="AD121" s="1084"/>
      <c r="AE121" s="1084"/>
      <c r="AF121" s="1084"/>
      <c r="AG121" s="1084"/>
      <c r="AH121" s="1084"/>
      <c r="AI121" s="1084"/>
      <c r="AJ121" s="1084"/>
      <c r="AK121" s="1084"/>
      <c r="AL121" s="1084"/>
      <c r="AM121" s="1084"/>
      <c r="AN121" s="1084"/>
      <c r="AO121" s="1084"/>
      <c r="AP121" s="1084"/>
      <c r="AQ121" s="1084"/>
      <c r="AR121" s="1084"/>
      <c r="AS121" s="1084"/>
      <c r="AT121" s="1084"/>
      <c r="AU121" s="1084"/>
      <c r="AV121" s="1084"/>
      <c r="AW121" s="1084"/>
      <c r="AX121" s="1084"/>
      <c r="AY121" s="1084"/>
      <c r="AZ121" s="1084"/>
      <c r="BA121" s="1084"/>
      <c r="BB121" s="1084"/>
      <c r="BC121" s="1085"/>
      <c r="BD121" s="287"/>
      <c r="BE121" s="271"/>
      <c r="BF121" s="272"/>
      <c r="BG121" s="272"/>
      <c r="BH121" s="272"/>
      <c r="BI121" s="272"/>
      <c r="BJ121" s="272"/>
      <c r="BK121" s="272"/>
      <c r="BL121" s="272"/>
      <c r="BM121" s="272"/>
      <c r="BN121" s="272"/>
      <c r="BO121" s="272"/>
      <c r="BP121" s="272"/>
      <c r="BQ121" s="272"/>
      <c r="BR121" s="272"/>
      <c r="BS121" s="272"/>
      <c r="BT121" s="272"/>
      <c r="BU121" s="272"/>
      <c r="BV121" s="272"/>
      <c r="BW121" s="272"/>
      <c r="BX121" s="272"/>
      <c r="BY121" s="272"/>
      <c r="BZ121" s="272"/>
      <c r="CA121" s="272"/>
      <c r="CB121" s="273"/>
    </row>
    <row r="122" spans="1:80" s="274" customFormat="1" ht="6" customHeight="1">
      <c r="B122" s="277"/>
      <c r="C122" s="278"/>
      <c r="D122" s="277"/>
      <c r="E122" s="278"/>
      <c r="F122" s="277"/>
      <c r="G122" s="279"/>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8"/>
      <c r="AJ122" s="278"/>
      <c r="AK122" s="278"/>
      <c r="AL122" s="278"/>
      <c r="AM122" s="278"/>
      <c r="AN122" s="278"/>
      <c r="AO122" s="278"/>
      <c r="AP122" s="278"/>
      <c r="AQ122" s="278"/>
      <c r="AR122" s="278"/>
      <c r="AS122" s="278"/>
      <c r="AT122" s="278"/>
      <c r="AU122" s="278"/>
      <c r="AV122" s="278"/>
      <c r="AW122" s="278"/>
      <c r="AX122" s="278"/>
      <c r="AY122" s="278"/>
      <c r="AZ122" s="278"/>
      <c r="BA122" s="278"/>
      <c r="BB122" s="278"/>
      <c r="BC122" s="42"/>
      <c r="BD122" s="287"/>
      <c r="BE122" s="271"/>
      <c r="BF122" s="272"/>
      <c r="BG122" s="272"/>
      <c r="BH122" s="272"/>
      <c r="BI122" s="272"/>
      <c r="BJ122" s="272"/>
      <c r="BK122" s="272"/>
      <c r="BL122" s="272"/>
      <c r="BM122" s="272"/>
      <c r="BN122" s="272"/>
      <c r="BO122" s="272"/>
      <c r="BP122" s="272"/>
      <c r="BQ122" s="272"/>
      <c r="BR122" s="272"/>
      <c r="BS122" s="272"/>
      <c r="BT122" s="272"/>
      <c r="BU122" s="272"/>
      <c r="BV122" s="272"/>
      <c r="BW122" s="272"/>
      <c r="BX122" s="272"/>
      <c r="BY122" s="272"/>
      <c r="BZ122" s="272"/>
      <c r="CA122" s="272"/>
      <c r="CB122" s="273"/>
    </row>
    <row r="123" spans="1:80" s="274" customFormat="1">
      <c r="A123" s="289"/>
      <c r="B123" s="1080" t="s">
        <v>395</v>
      </c>
      <c r="C123" s="1081"/>
      <c r="D123" s="1081"/>
      <c r="E123" s="1081"/>
      <c r="F123" s="1081"/>
      <c r="G123" s="1081"/>
      <c r="H123" s="1081"/>
      <c r="I123" s="1081"/>
      <c r="J123" s="1081"/>
      <c r="K123" s="1081"/>
      <c r="L123" s="1081"/>
      <c r="M123" s="1081"/>
      <c r="N123" s="1081"/>
      <c r="O123" s="1081"/>
      <c r="P123" s="1081"/>
      <c r="Q123" s="1081"/>
      <c r="R123" s="1081"/>
      <c r="S123" s="1081"/>
      <c r="T123" s="1081"/>
      <c r="U123" s="1081"/>
      <c r="V123" s="1081"/>
      <c r="W123" s="1081"/>
      <c r="X123" s="1081"/>
      <c r="Y123" s="1081"/>
      <c r="Z123" s="1081"/>
      <c r="AA123" s="1081"/>
      <c r="AB123" s="1081"/>
      <c r="AC123" s="1081"/>
      <c r="AD123" s="1081"/>
      <c r="AE123" s="1081"/>
      <c r="AF123" s="1081"/>
      <c r="AG123" s="1081"/>
      <c r="AH123" s="1081"/>
      <c r="AI123" s="1081"/>
      <c r="AJ123" s="1081"/>
      <c r="AK123" s="1081"/>
      <c r="AL123" s="1081"/>
      <c r="AM123" s="1081"/>
      <c r="AN123" s="1081"/>
      <c r="AO123" s="1081"/>
      <c r="AP123" s="1081"/>
      <c r="AQ123" s="1081"/>
      <c r="AR123" s="1081"/>
      <c r="AS123" s="1081"/>
      <c r="AT123" s="1081"/>
      <c r="AU123" s="1081"/>
      <c r="AV123" s="1081"/>
      <c r="AW123" s="1081"/>
      <c r="AX123" s="1081"/>
      <c r="AY123" s="1081"/>
      <c r="AZ123" s="1081"/>
      <c r="BA123" s="1081"/>
      <c r="BB123" s="1081"/>
      <c r="BC123" s="1082"/>
      <c r="BD123" s="287"/>
      <c r="BE123" s="271"/>
      <c r="BF123" s="272"/>
      <c r="BG123" s="272"/>
      <c r="BH123" s="272"/>
      <c r="BI123" s="272"/>
      <c r="BJ123" s="272"/>
      <c r="BK123" s="272"/>
      <c r="BL123" s="272"/>
      <c r="BM123" s="272"/>
      <c r="BN123" s="272"/>
      <c r="BO123" s="272"/>
      <c r="BP123" s="272"/>
      <c r="BQ123" s="272"/>
      <c r="BR123" s="272"/>
      <c r="BS123" s="272"/>
      <c r="BT123" s="272"/>
      <c r="BU123" s="272"/>
      <c r="BV123" s="272"/>
      <c r="BW123" s="272"/>
      <c r="BX123" s="272"/>
      <c r="BY123" s="272"/>
      <c r="BZ123" s="272"/>
      <c r="CA123" s="272"/>
      <c r="CB123" s="273"/>
    </row>
    <row r="124" spans="1:80" s="274" customFormat="1" ht="75.75" customHeight="1">
      <c r="A124" s="289"/>
      <c r="B124" s="1083"/>
      <c r="C124" s="1084"/>
      <c r="D124" s="1084"/>
      <c r="E124" s="1084"/>
      <c r="F124" s="1084"/>
      <c r="G124" s="1084"/>
      <c r="H124" s="1084"/>
      <c r="I124" s="1084"/>
      <c r="J124" s="1084"/>
      <c r="K124" s="1084"/>
      <c r="L124" s="1084"/>
      <c r="M124" s="1084"/>
      <c r="N124" s="1084"/>
      <c r="O124" s="1084"/>
      <c r="P124" s="1084"/>
      <c r="Q124" s="1084"/>
      <c r="R124" s="1084"/>
      <c r="S124" s="1084"/>
      <c r="T124" s="1084"/>
      <c r="U124" s="1084"/>
      <c r="V124" s="1084"/>
      <c r="W124" s="1084"/>
      <c r="X124" s="1084"/>
      <c r="Y124" s="1084"/>
      <c r="Z124" s="1084"/>
      <c r="AA124" s="1084"/>
      <c r="AB124" s="1084"/>
      <c r="AC124" s="1084"/>
      <c r="AD124" s="1084"/>
      <c r="AE124" s="1084"/>
      <c r="AF124" s="1084"/>
      <c r="AG124" s="1084"/>
      <c r="AH124" s="1084"/>
      <c r="AI124" s="1084"/>
      <c r="AJ124" s="1084"/>
      <c r="AK124" s="1084"/>
      <c r="AL124" s="1084"/>
      <c r="AM124" s="1084"/>
      <c r="AN124" s="1084"/>
      <c r="AO124" s="1084"/>
      <c r="AP124" s="1084"/>
      <c r="AQ124" s="1084"/>
      <c r="AR124" s="1084"/>
      <c r="AS124" s="1084"/>
      <c r="AT124" s="1084"/>
      <c r="AU124" s="1084"/>
      <c r="AV124" s="1084"/>
      <c r="AW124" s="1084"/>
      <c r="AX124" s="1084"/>
      <c r="AY124" s="1084"/>
      <c r="AZ124" s="1084"/>
      <c r="BA124" s="1084"/>
      <c r="BB124" s="1084"/>
      <c r="BC124" s="1085"/>
      <c r="BD124" s="287"/>
      <c r="BE124" s="271"/>
      <c r="BF124" s="272"/>
      <c r="BG124" s="272"/>
      <c r="BH124" s="272"/>
      <c r="BI124" s="272"/>
      <c r="BJ124" s="272"/>
      <c r="BK124" s="272"/>
      <c r="BL124" s="272"/>
      <c r="BM124" s="272"/>
      <c r="BN124" s="272"/>
      <c r="BO124" s="272"/>
      <c r="BP124" s="272"/>
      <c r="BQ124" s="272"/>
      <c r="BR124" s="272"/>
      <c r="BS124" s="272"/>
      <c r="BT124" s="272"/>
      <c r="BU124" s="272"/>
      <c r="BV124" s="272"/>
      <c r="BW124" s="272"/>
      <c r="BX124" s="272"/>
      <c r="BY124" s="272"/>
      <c r="BZ124" s="272"/>
      <c r="CA124" s="272"/>
      <c r="CB124" s="273"/>
    </row>
    <row r="125" spans="1:80" s="274" customFormat="1" ht="6" customHeight="1">
      <c r="B125" s="277"/>
      <c r="C125" s="278"/>
      <c r="D125" s="277"/>
      <c r="E125" s="278"/>
      <c r="F125" s="277"/>
      <c r="G125" s="279"/>
      <c r="H125" s="278"/>
      <c r="I125" s="278"/>
      <c r="J125" s="278"/>
      <c r="K125" s="278"/>
      <c r="L125" s="278"/>
      <c r="M125" s="278"/>
      <c r="N125" s="278"/>
      <c r="O125" s="278"/>
      <c r="P125" s="278"/>
      <c r="Q125" s="278"/>
      <c r="R125" s="278"/>
      <c r="S125" s="278"/>
      <c r="T125" s="278"/>
      <c r="U125" s="278"/>
      <c r="V125" s="278"/>
      <c r="W125" s="278"/>
      <c r="X125" s="278"/>
      <c r="Y125" s="278"/>
      <c r="Z125" s="278"/>
      <c r="AA125" s="278"/>
      <c r="AB125" s="278"/>
      <c r="AC125" s="278"/>
      <c r="AD125" s="278"/>
      <c r="AE125" s="278"/>
      <c r="AF125" s="278"/>
      <c r="AG125" s="278"/>
      <c r="AH125" s="278"/>
      <c r="AI125" s="278"/>
      <c r="AJ125" s="278"/>
      <c r="AK125" s="278"/>
      <c r="AL125" s="278"/>
      <c r="AM125" s="278"/>
      <c r="AN125" s="278"/>
      <c r="AO125" s="278"/>
      <c r="AP125" s="278"/>
      <c r="AQ125" s="278"/>
      <c r="AR125" s="278"/>
      <c r="AS125" s="278"/>
      <c r="AT125" s="278"/>
      <c r="AU125" s="278"/>
      <c r="AV125" s="278"/>
      <c r="AW125" s="278"/>
      <c r="AX125" s="278"/>
      <c r="AY125" s="278"/>
      <c r="AZ125" s="278"/>
      <c r="BA125" s="278"/>
      <c r="BB125" s="278"/>
      <c r="BC125" s="42"/>
      <c r="BD125" s="287"/>
      <c r="BE125" s="271"/>
      <c r="BF125" s="272"/>
      <c r="BG125" s="272"/>
      <c r="BH125" s="272"/>
      <c r="BI125" s="272"/>
      <c r="BJ125" s="272"/>
      <c r="BK125" s="272"/>
      <c r="BL125" s="272"/>
      <c r="BM125" s="272"/>
      <c r="BN125" s="272"/>
      <c r="BO125" s="272"/>
      <c r="BP125" s="272"/>
      <c r="BQ125" s="272"/>
      <c r="BR125" s="272"/>
      <c r="BS125" s="272"/>
      <c r="BT125" s="272"/>
      <c r="BU125" s="272"/>
      <c r="BV125" s="272"/>
      <c r="BW125" s="272"/>
      <c r="BX125" s="272"/>
      <c r="BY125" s="272"/>
      <c r="BZ125" s="272"/>
      <c r="CA125" s="272"/>
      <c r="CB125" s="273"/>
    </row>
    <row r="126" spans="1:80" s="274" customFormat="1">
      <c r="A126" s="289"/>
      <c r="B126" s="1080">
        <v>5.6</v>
      </c>
      <c r="C126" s="1081"/>
      <c r="D126" s="1081"/>
      <c r="E126" s="1081"/>
      <c r="F126" s="1081"/>
      <c r="G126" s="1081"/>
      <c r="H126" s="1081"/>
      <c r="I126" s="1081"/>
      <c r="J126" s="1081"/>
      <c r="K126" s="1081"/>
      <c r="L126" s="1081"/>
      <c r="M126" s="1081"/>
      <c r="N126" s="1081"/>
      <c r="O126" s="1081"/>
      <c r="P126" s="1081"/>
      <c r="Q126" s="1081"/>
      <c r="R126" s="1081"/>
      <c r="S126" s="1081"/>
      <c r="T126" s="1081"/>
      <c r="U126" s="1081"/>
      <c r="V126" s="1081"/>
      <c r="W126" s="1081"/>
      <c r="X126" s="1081"/>
      <c r="Y126" s="1081"/>
      <c r="Z126" s="1081"/>
      <c r="AA126" s="1081"/>
      <c r="AB126" s="1081"/>
      <c r="AC126" s="1081"/>
      <c r="AD126" s="1081"/>
      <c r="AE126" s="1081"/>
      <c r="AF126" s="1081"/>
      <c r="AG126" s="1081"/>
      <c r="AH126" s="1081"/>
      <c r="AI126" s="1081"/>
      <c r="AJ126" s="1081"/>
      <c r="AK126" s="1081"/>
      <c r="AL126" s="1081"/>
      <c r="AM126" s="1081"/>
      <c r="AN126" s="1081"/>
      <c r="AO126" s="1081"/>
      <c r="AP126" s="1081"/>
      <c r="AQ126" s="1081"/>
      <c r="AR126" s="1081"/>
      <c r="AS126" s="1081"/>
      <c r="AT126" s="1081"/>
      <c r="AU126" s="1081"/>
      <c r="AV126" s="1081"/>
      <c r="AW126" s="1081"/>
      <c r="AX126" s="1081"/>
      <c r="AY126" s="1081"/>
      <c r="AZ126" s="1081"/>
      <c r="BA126" s="1081"/>
      <c r="BB126" s="1081"/>
      <c r="BC126" s="1082"/>
      <c r="BD126" s="287"/>
      <c r="BE126" s="271"/>
      <c r="BF126" s="272"/>
      <c r="BG126" s="272"/>
      <c r="BH126" s="272"/>
      <c r="BI126" s="272"/>
      <c r="BJ126" s="272"/>
      <c r="BK126" s="272"/>
      <c r="BL126" s="272"/>
      <c r="BM126" s="272"/>
      <c r="BN126" s="272"/>
      <c r="BO126" s="272"/>
      <c r="BP126" s="272"/>
      <c r="BQ126" s="272"/>
      <c r="BR126" s="272"/>
      <c r="BS126" s="272"/>
      <c r="BT126" s="272"/>
      <c r="BU126" s="272"/>
      <c r="BV126" s="272"/>
      <c r="BW126" s="272"/>
      <c r="BX126" s="272"/>
      <c r="BY126" s="272"/>
      <c r="BZ126" s="272"/>
      <c r="CA126" s="272"/>
      <c r="CB126" s="273"/>
    </row>
    <row r="127" spans="1:80" s="274" customFormat="1" ht="75.75" customHeight="1">
      <c r="A127" s="289"/>
      <c r="B127" s="1083"/>
      <c r="C127" s="1084"/>
      <c r="D127" s="1084"/>
      <c r="E127" s="1084"/>
      <c r="F127" s="1084"/>
      <c r="G127" s="1084"/>
      <c r="H127" s="1084"/>
      <c r="I127" s="1084"/>
      <c r="J127" s="1084"/>
      <c r="K127" s="1084"/>
      <c r="L127" s="1084"/>
      <c r="M127" s="1084"/>
      <c r="N127" s="1084"/>
      <c r="O127" s="1084"/>
      <c r="P127" s="1084"/>
      <c r="Q127" s="1084"/>
      <c r="R127" s="1084"/>
      <c r="S127" s="1084"/>
      <c r="T127" s="1084"/>
      <c r="U127" s="1084"/>
      <c r="V127" s="1084"/>
      <c r="W127" s="1084"/>
      <c r="X127" s="1084"/>
      <c r="Y127" s="1084"/>
      <c r="Z127" s="1084"/>
      <c r="AA127" s="1084"/>
      <c r="AB127" s="1084"/>
      <c r="AC127" s="1084"/>
      <c r="AD127" s="1084"/>
      <c r="AE127" s="1084"/>
      <c r="AF127" s="1084"/>
      <c r="AG127" s="1084"/>
      <c r="AH127" s="1084"/>
      <c r="AI127" s="1084"/>
      <c r="AJ127" s="1084"/>
      <c r="AK127" s="1084"/>
      <c r="AL127" s="1084"/>
      <c r="AM127" s="1084"/>
      <c r="AN127" s="1084"/>
      <c r="AO127" s="1084"/>
      <c r="AP127" s="1084"/>
      <c r="AQ127" s="1084"/>
      <c r="AR127" s="1084"/>
      <c r="AS127" s="1084"/>
      <c r="AT127" s="1084"/>
      <c r="AU127" s="1084"/>
      <c r="AV127" s="1084"/>
      <c r="AW127" s="1084"/>
      <c r="AX127" s="1084"/>
      <c r="AY127" s="1084"/>
      <c r="AZ127" s="1084"/>
      <c r="BA127" s="1084"/>
      <c r="BB127" s="1084"/>
      <c r="BC127" s="1085"/>
      <c r="BD127" s="458"/>
      <c r="BE127" s="272"/>
      <c r="BF127" s="272"/>
      <c r="BG127" s="272"/>
      <c r="BH127" s="272"/>
      <c r="BI127" s="272"/>
      <c r="BJ127" s="272"/>
      <c r="BK127" s="272"/>
      <c r="BL127" s="272"/>
      <c r="BM127" s="272"/>
      <c r="BN127" s="272"/>
      <c r="BO127" s="272"/>
      <c r="BP127" s="272"/>
      <c r="BQ127" s="272"/>
      <c r="BR127" s="272"/>
      <c r="BS127" s="272"/>
      <c r="BT127" s="272"/>
      <c r="BU127" s="272"/>
      <c r="BV127" s="272"/>
      <c r="BW127" s="272"/>
      <c r="BX127" s="272"/>
      <c r="BY127" s="272"/>
      <c r="BZ127" s="272"/>
      <c r="CA127" s="272"/>
      <c r="CB127" s="273"/>
    </row>
    <row r="128" spans="1:80" s="274" customFormat="1" ht="6" customHeight="1">
      <c r="A128" s="276"/>
      <c r="B128" s="291"/>
      <c r="C128" s="288"/>
      <c r="D128" s="291"/>
      <c r="E128" s="288"/>
      <c r="F128" s="291"/>
      <c r="G128" s="288"/>
      <c r="H128" s="288"/>
      <c r="I128" s="288"/>
      <c r="J128" s="288"/>
      <c r="K128" s="288"/>
      <c r="L128" s="288"/>
      <c r="M128" s="288"/>
      <c r="N128" s="288"/>
      <c r="O128" s="288"/>
      <c r="P128" s="288"/>
      <c r="Q128" s="288"/>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c r="BB128" s="288"/>
      <c r="BC128" s="140"/>
      <c r="BD128" s="292"/>
      <c r="BE128" s="272"/>
      <c r="BF128" s="272"/>
      <c r="BG128" s="272"/>
      <c r="BH128" s="272"/>
      <c r="BI128" s="272"/>
      <c r="BJ128" s="272"/>
      <c r="BK128" s="272"/>
      <c r="BL128" s="272"/>
      <c r="BM128" s="272"/>
      <c r="BN128" s="272"/>
      <c r="BO128" s="272"/>
      <c r="BP128" s="272"/>
      <c r="BQ128" s="272"/>
      <c r="BR128" s="272"/>
      <c r="BS128" s="272"/>
      <c r="BT128" s="272"/>
      <c r="BU128" s="272"/>
      <c r="BV128" s="272"/>
      <c r="BW128" s="272"/>
      <c r="BX128" s="272"/>
      <c r="BY128" s="272"/>
      <c r="BZ128" s="272"/>
      <c r="CA128" s="272"/>
      <c r="CB128" s="273"/>
    </row>
    <row r="129" spans="1:79" s="283" customFormat="1" ht="6" customHeight="1">
      <c r="A129" s="708"/>
      <c r="B129" s="291"/>
      <c r="C129" s="288"/>
      <c r="D129" s="291"/>
      <c r="E129" s="288"/>
      <c r="F129" s="291"/>
      <c r="G129" s="288"/>
      <c r="H129" s="288"/>
      <c r="I129" s="288"/>
      <c r="J129" s="288"/>
      <c r="K129" s="288"/>
      <c r="L129" s="288"/>
      <c r="M129" s="288"/>
      <c r="N129" s="288"/>
      <c r="O129" s="288"/>
      <c r="P129" s="288"/>
      <c r="Q129" s="288"/>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c r="BB129" s="288"/>
      <c r="BC129" s="140"/>
      <c r="BD129" s="292"/>
      <c r="BE129" s="272"/>
      <c r="BF129" s="272"/>
      <c r="BG129" s="272"/>
      <c r="BH129" s="272"/>
      <c r="BI129" s="272"/>
      <c r="BJ129" s="272"/>
      <c r="BK129" s="272"/>
      <c r="BL129" s="272"/>
      <c r="BM129" s="272"/>
      <c r="BN129" s="272"/>
      <c r="BO129" s="272"/>
      <c r="BP129" s="272"/>
      <c r="BQ129" s="272"/>
      <c r="BR129" s="272"/>
      <c r="BS129" s="272"/>
      <c r="BT129" s="272"/>
      <c r="BU129" s="272"/>
      <c r="BV129" s="272"/>
      <c r="BW129" s="272"/>
      <c r="BX129" s="272"/>
      <c r="BY129" s="272"/>
      <c r="BZ129" s="272"/>
      <c r="CA129" s="272"/>
    </row>
    <row r="130" spans="1:79" s="268" customFormat="1">
      <c r="A130" s="709"/>
      <c r="B130" s="1086" t="s">
        <v>554</v>
      </c>
      <c r="C130" s="1087"/>
      <c r="D130" s="1087"/>
      <c r="E130" s="1087"/>
      <c r="F130" s="1087"/>
      <c r="G130" s="1087"/>
      <c r="H130" s="1087"/>
      <c r="I130" s="1087"/>
      <c r="J130" s="1087"/>
      <c r="K130" s="1087"/>
      <c r="L130" s="1087"/>
      <c r="M130" s="1087"/>
      <c r="N130" s="1087"/>
      <c r="O130" s="1087"/>
      <c r="P130" s="1087"/>
      <c r="Q130" s="1087"/>
      <c r="R130" s="1087"/>
      <c r="S130" s="1087"/>
      <c r="T130" s="1087"/>
      <c r="U130" s="1087"/>
      <c r="V130" s="1087"/>
      <c r="W130" s="1087"/>
      <c r="X130" s="1087"/>
      <c r="Y130" s="1087"/>
      <c r="Z130" s="1087"/>
      <c r="AA130" s="1087"/>
      <c r="AB130" s="1087"/>
      <c r="AC130" s="1087"/>
      <c r="AD130" s="1087"/>
      <c r="AE130" s="1087"/>
      <c r="AF130" s="1087"/>
      <c r="AG130" s="1087"/>
      <c r="AH130" s="1087"/>
      <c r="AI130" s="1087"/>
      <c r="AJ130" s="1087"/>
      <c r="AK130" s="1087"/>
      <c r="AL130" s="1087"/>
      <c r="AM130" s="1087"/>
      <c r="AN130" s="1087"/>
      <c r="AO130" s="1087"/>
      <c r="AP130" s="1087"/>
      <c r="AQ130" s="1087"/>
      <c r="AR130" s="1087"/>
      <c r="AS130" s="1087"/>
      <c r="AT130" s="1087"/>
      <c r="AU130" s="1087"/>
      <c r="AV130" s="1087"/>
      <c r="AW130" s="1087"/>
      <c r="AX130" s="1087"/>
      <c r="AY130" s="1087"/>
      <c r="AZ130" s="1087"/>
      <c r="BA130" s="1087"/>
      <c r="BB130" s="1087"/>
      <c r="BC130" s="1088"/>
      <c r="BD130" s="288"/>
      <c r="BM130" s="280"/>
      <c r="BO130" s="281"/>
    </row>
    <row r="131" spans="1:79" s="268" customFormat="1" ht="6" customHeight="1">
      <c r="A131" s="709"/>
      <c r="B131" s="277"/>
      <c r="C131" s="277"/>
      <c r="D131" s="277"/>
      <c r="E131" s="277"/>
      <c r="F131" s="277"/>
      <c r="G131" s="277"/>
      <c r="H131" s="277"/>
      <c r="I131" s="277"/>
      <c r="J131" s="277"/>
      <c r="K131" s="277"/>
      <c r="L131" s="277"/>
      <c r="M131" s="277"/>
      <c r="N131" s="277"/>
      <c r="O131" s="277"/>
      <c r="P131" s="277"/>
      <c r="Q131" s="277"/>
      <c r="R131" s="277"/>
      <c r="S131" s="277"/>
      <c r="T131" s="277"/>
      <c r="U131" s="277"/>
      <c r="V131" s="277"/>
      <c r="W131" s="277"/>
      <c r="X131" s="277"/>
      <c r="Y131" s="277"/>
      <c r="Z131" s="277"/>
      <c r="AA131" s="277"/>
      <c r="AB131" s="277"/>
      <c r="AC131" s="277"/>
      <c r="AD131" s="277"/>
      <c r="AE131" s="277"/>
      <c r="AF131" s="277"/>
      <c r="AG131" s="277"/>
      <c r="AH131" s="277"/>
      <c r="AI131" s="277"/>
      <c r="AJ131" s="277"/>
      <c r="AK131" s="277"/>
      <c r="AL131" s="277"/>
      <c r="AM131" s="277"/>
      <c r="AN131" s="277"/>
      <c r="AO131" s="277"/>
      <c r="AP131" s="277"/>
      <c r="AQ131" s="277"/>
      <c r="AR131" s="277"/>
      <c r="AS131" s="277"/>
      <c r="AT131" s="277"/>
      <c r="AU131" s="277"/>
      <c r="AV131" s="277"/>
      <c r="AW131" s="277"/>
      <c r="AX131" s="277"/>
      <c r="AY131" s="277"/>
      <c r="AZ131" s="277"/>
      <c r="BA131" s="277"/>
      <c r="BB131" s="277"/>
      <c r="BC131" s="41"/>
      <c r="BD131" s="288"/>
      <c r="BM131" s="280"/>
      <c r="BO131" s="281"/>
    </row>
    <row r="132" spans="1:79" s="268" customFormat="1">
      <c r="A132" s="709"/>
      <c r="B132" s="1080" t="s">
        <v>564</v>
      </c>
      <c r="C132" s="1081"/>
      <c r="D132" s="1081"/>
      <c r="E132" s="1081"/>
      <c r="F132" s="1081"/>
      <c r="G132" s="1081"/>
      <c r="H132" s="1081"/>
      <c r="I132" s="1081"/>
      <c r="J132" s="1081"/>
      <c r="K132" s="1081"/>
      <c r="L132" s="1081"/>
      <c r="M132" s="1081"/>
      <c r="N132" s="1081"/>
      <c r="O132" s="1081"/>
      <c r="P132" s="1081"/>
      <c r="Q132" s="1081"/>
      <c r="R132" s="1081"/>
      <c r="S132" s="1081"/>
      <c r="T132" s="1081"/>
      <c r="U132" s="1081"/>
      <c r="V132" s="1081"/>
      <c r="W132" s="1081"/>
      <c r="X132" s="1081"/>
      <c r="Y132" s="1081"/>
      <c r="Z132" s="1081"/>
      <c r="AA132" s="1081"/>
      <c r="AB132" s="1081"/>
      <c r="AC132" s="1081"/>
      <c r="AD132" s="1081"/>
      <c r="AE132" s="1081"/>
      <c r="AF132" s="1081"/>
      <c r="AG132" s="1081"/>
      <c r="AH132" s="1081"/>
      <c r="AI132" s="1081"/>
      <c r="AJ132" s="1081"/>
      <c r="AK132" s="1081"/>
      <c r="AL132" s="1081"/>
      <c r="AM132" s="1081"/>
      <c r="AN132" s="1081"/>
      <c r="AO132" s="1081"/>
      <c r="AP132" s="1081"/>
      <c r="AQ132" s="1081"/>
      <c r="AR132" s="1081"/>
      <c r="AS132" s="1081"/>
      <c r="AT132" s="1081"/>
      <c r="AU132" s="1081"/>
      <c r="AV132" s="1081"/>
      <c r="AW132" s="1081"/>
      <c r="AX132" s="1081"/>
      <c r="AY132" s="1081"/>
      <c r="AZ132" s="1081"/>
      <c r="BA132" s="1081"/>
      <c r="BB132" s="1081"/>
      <c r="BC132" s="1082"/>
      <c r="BD132" s="288"/>
      <c r="BM132" s="280"/>
      <c r="BO132" s="281"/>
    </row>
    <row r="133" spans="1:79" s="268" customFormat="1" ht="75.75" customHeight="1">
      <c r="A133" s="709"/>
      <c r="B133" s="1083"/>
      <c r="C133" s="1084"/>
      <c r="D133" s="1084"/>
      <c r="E133" s="1084"/>
      <c r="F133" s="1084"/>
      <c r="G133" s="1084"/>
      <c r="H133" s="1084"/>
      <c r="I133" s="1084"/>
      <c r="J133" s="1084"/>
      <c r="K133" s="1084"/>
      <c r="L133" s="1084"/>
      <c r="M133" s="1084"/>
      <c r="N133" s="1084"/>
      <c r="O133" s="1084"/>
      <c r="P133" s="1084"/>
      <c r="Q133" s="1084"/>
      <c r="R133" s="1084"/>
      <c r="S133" s="1084"/>
      <c r="T133" s="1084"/>
      <c r="U133" s="1084"/>
      <c r="V133" s="1084"/>
      <c r="W133" s="1084"/>
      <c r="X133" s="1084"/>
      <c r="Y133" s="1084"/>
      <c r="Z133" s="1084"/>
      <c r="AA133" s="1084"/>
      <c r="AB133" s="1084"/>
      <c r="AC133" s="1084"/>
      <c r="AD133" s="1084"/>
      <c r="AE133" s="1084"/>
      <c r="AF133" s="1084"/>
      <c r="AG133" s="1084"/>
      <c r="AH133" s="1084"/>
      <c r="AI133" s="1084"/>
      <c r="AJ133" s="1084"/>
      <c r="AK133" s="1084"/>
      <c r="AL133" s="1084"/>
      <c r="AM133" s="1084"/>
      <c r="AN133" s="1084"/>
      <c r="AO133" s="1084"/>
      <c r="AP133" s="1084"/>
      <c r="AQ133" s="1084"/>
      <c r="AR133" s="1084"/>
      <c r="AS133" s="1084"/>
      <c r="AT133" s="1084"/>
      <c r="AU133" s="1084"/>
      <c r="AV133" s="1084"/>
      <c r="AW133" s="1084"/>
      <c r="AX133" s="1084"/>
      <c r="AY133" s="1084"/>
      <c r="AZ133" s="1084"/>
      <c r="BA133" s="1084"/>
      <c r="BB133" s="1084"/>
      <c r="BC133" s="1085"/>
      <c r="BD133" s="288"/>
      <c r="BM133" s="280"/>
      <c r="BO133" s="281"/>
    </row>
    <row r="134" spans="1:79" s="268" customFormat="1" ht="6" customHeight="1">
      <c r="A134" s="709"/>
      <c r="B134" s="277"/>
      <c r="C134" s="278"/>
      <c r="D134" s="277"/>
      <c r="E134" s="278"/>
      <c r="F134" s="277"/>
      <c r="G134" s="279"/>
      <c r="H134" s="278"/>
      <c r="I134" s="278"/>
      <c r="J134" s="278"/>
      <c r="K134" s="278"/>
      <c r="L134" s="278"/>
      <c r="M134" s="278"/>
      <c r="N134" s="278"/>
      <c r="O134" s="278"/>
      <c r="P134" s="278"/>
      <c r="Q134" s="278"/>
      <c r="R134" s="278"/>
      <c r="S134" s="278"/>
      <c r="T134" s="278"/>
      <c r="U134" s="278"/>
      <c r="V134" s="278"/>
      <c r="W134" s="278"/>
      <c r="X134" s="278"/>
      <c r="Y134" s="278"/>
      <c r="Z134" s="278"/>
      <c r="AA134" s="278"/>
      <c r="AB134" s="278"/>
      <c r="AC134" s="278"/>
      <c r="AD134" s="278"/>
      <c r="AE134" s="278"/>
      <c r="AF134" s="278"/>
      <c r="AG134" s="278"/>
      <c r="AH134" s="278"/>
      <c r="AI134" s="278"/>
      <c r="AJ134" s="278"/>
      <c r="AK134" s="278"/>
      <c r="AL134" s="278"/>
      <c r="AM134" s="278"/>
      <c r="AN134" s="278"/>
      <c r="AO134" s="278"/>
      <c r="AP134" s="278"/>
      <c r="AQ134" s="278"/>
      <c r="AR134" s="278"/>
      <c r="AS134" s="278"/>
      <c r="AT134" s="278"/>
      <c r="AU134" s="278"/>
      <c r="AV134" s="278"/>
      <c r="AW134" s="278"/>
      <c r="AX134" s="278"/>
      <c r="AY134" s="278"/>
      <c r="AZ134" s="278"/>
      <c r="BA134" s="278"/>
      <c r="BB134" s="278"/>
      <c r="BC134" s="42"/>
      <c r="BD134" s="288"/>
      <c r="BM134" s="280"/>
      <c r="BO134" s="281"/>
    </row>
    <row r="135" spans="1:79" s="268" customFormat="1">
      <c r="A135" s="709"/>
      <c r="B135" s="1080" t="s">
        <v>565</v>
      </c>
      <c r="C135" s="1081"/>
      <c r="D135" s="1081"/>
      <c r="E135" s="1081"/>
      <c r="F135" s="1081"/>
      <c r="G135" s="1081"/>
      <c r="H135" s="1081"/>
      <c r="I135" s="1081"/>
      <c r="J135" s="1081"/>
      <c r="K135" s="1081"/>
      <c r="L135" s="1081"/>
      <c r="M135" s="1081"/>
      <c r="N135" s="1081"/>
      <c r="O135" s="1081"/>
      <c r="P135" s="1081"/>
      <c r="Q135" s="1081"/>
      <c r="R135" s="1081"/>
      <c r="S135" s="1081"/>
      <c r="T135" s="1081"/>
      <c r="U135" s="1081"/>
      <c r="V135" s="1081"/>
      <c r="W135" s="1081"/>
      <c r="X135" s="1081"/>
      <c r="Y135" s="1081"/>
      <c r="Z135" s="1081"/>
      <c r="AA135" s="1081"/>
      <c r="AB135" s="1081"/>
      <c r="AC135" s="1081"/>
      <c r="AD135" s="1081"/>
      <c r="AE135" s="1081"/>
      <c r="AF135" s="1081"/>
      <c r="AG135" s="1081"/>
      <c r="AH135" s="1081"/>
      <c r="AI135" s="1081"/>
      <c r="AJ135" s="1081"/>
      <c r="AK135" s="1081"/>
      <c r="AL135" s="1081"/>
      <c r="AM135" s="1081"/>
      <c r="AN135" s="1081"/>
      <c r="AO135" s="1081"/>
      <c r="AP135" s="1081"/>
      <c r="AQ135" s="1081"/>
      <c r="AR135" s="1081"/>
      <c r="AS135" s="1081"/>
      <c r="AT135" s="1081"/>
      <c r="AU135" s="1081"/>
      <c r="AV135" s="1081"/>
      <c r="AW135" s="1081"/>
      <c r="AX135" s="1081"/>
      <c r="AY135" s="1081"/>
      <c r="AZ135" s="1081"/>
      <c r="BA135" s="1081"/>
      <c r="BB135" s="1081"/>
      <c r="BC135" s="1082"/>
      <c r="BD135" s="288"/>
      <c r="BM135" s="280"/>
      <c r="BO135" s="281"/>
    </row>
    <row r="136" spans="1:79" s="268" customFormat="1" ht="75.75" customHeight="1">
      <c r="A136" s="709"/>
      <c r="B136" s="1083"/>
      <c r="C136" s="1084"/>
      <c r="D136" s="1084"/>
      <c r="E136" s="1084"/>
      <c r="F136" s="1084"/>
      <c r="G136" s="1084"/>
      <c r="H136" s="1084"/>
      <c r="I136" s="1084"/>
      <c r="J136" s="1084"/>
      <c r="K136" s="1084"/>
      <c r="L136" s="1084"/>
      <c r="M136" s="1084"/>
      <c r="N136" s="1084"/>
      <c r="O136" s="1084"/>
      <c r="P136" s="1084"/>
      <c r="Q136" s="1084"/>
      <c r="R136" s="1084"/>
      <c r="S136" s="1084"/>
      <c r="T136" s="1084"/>
      <c r="U136" s="1084"/>
      <c r="V136" s="1084"/>
      <c r="W136" s="1084"/>
      <c r="X136" s="1084"/>
      <c r="Y136" s="1084"/>
      <c r="Z136" s="1084"/>
      <c r="AA136" s="1084"/>
      <c r="AB136" s="1084"/>
      <c r="AC136" s="1084"/>
      <c r="AD136" s="1084"/>
      <c r="AE136" s="1084"/>
      <c r="AF136" s="1084"/>
      <c r="AG136" s="1084"/>
      <c r="AH136" s="1084"/>
      <c r="AI136" s="1084"/>
      <c r="AJ136" s="1084"/>
      <c r="AK136" s="1084"/>
      <c r="AL136" s="1084"/>
      <c r="AM136" s="1084"/>
      <c r="AN136" s="1084"/>
      <c r="AO136" s="1084"/>
      <c r="AP136" s="1084"/>
      <c r="AQ136" s="1084"/>
      <c r="AR136" s="1084"/>
      <c r="AS136" s="1084"/>
      <c r="AT136" s="1084"/>
      <c r="AU136" s="1084"/>
      <c r="AV136" s="1084"/>
      <c r="AW136" s="1084"/>
      <c r="AX136" s="1084"/>
      <c r="AY136" s="1084"/>
      <c r="AZ136" s="1084"/>
      <c r="BA136" s="1084"/>
      <c r="BB136" s="1084"/>
      <c r="BC136" s="1085"/>
      <c r="BD136" s="288"/>
      <c r="BM136" s="280"/>
      <c r="BO136" s="281"/>
    </row>
    <row r="137" spans="1:79" s="268" customFormat="1" ht="6" customHeight="1">
      <c r="A137" s="709"/>
      <c r="B137" s="277"/>
      <c r="C137" s="278"/>
      <c r="D137" s="277"/>
      <c r="E137" s="278"/>
      <c r="F137" s="277"/>
      <c r="G137" s="279"/>
      <c r="H137" s="278"/>
      <c r="I137" s="278"/>
      <c r="J137" s="278"/>
      <c r="K137" s="278"/>
      <c r="L137" s="278"/>
      <c r="M137" s="278"/>
      <c r="N137" s="278"/>
      <c r="O137" s="278"/>
      <c r="P137" s="278"/>
      <c r="Q137" s="278"/>
      <c r="R137" s="278"/>
      <c r="S137" s="278"/>
      <c r="T137" s="278"/>
      <c r="U137" s="278"/>
      <c r="V137" s="278"/>
      <c r="W137" s="278"/>
      <c r="X137" s="278"/>
      <c r="Y137" s="278"/>
      <c r="Z137" s="278"/>
      <c r="AA137" s="278"/>
      <c r="AB137" s="278"/>
      <c r="AC137" s="278"/>
      <c r="AD137" s="278"/>
      <c r="AE137" s="278"/>
      <c r="AF137" s="278"/>
      <c r="AG137" s="278"/>
      <c r="AH137" s="278"/>
      <c r="AI137" s="278"/>
      <c r="AJ137" s="278"/>
      <c r="AK137" s="278"/>
      <c r="AL137" s="278"/>
      <c r="AM137" s="278"/>
      <c r="AN137" s="278"/>
      <c r="AO137" s="278"/>
      <c r="AP137" s="278"/>
      <c r="AQ137" s="278"/>
      <c r="AR137" s="278"/>
      <c r="AS137" s="278"/>
      <c r="AT137" s="278"/>
      <c r="AU137" s="278"/>
      <c r="AV137" s="278"/>
      <c r="AW137" s="278"/>
      <c r="AX137" s="278"/>
      <c r="AY137" s="278"/>
      <c r="AZ137" s="278"/>
      <c r="BA137" s="278"/>
      <c r="BB137" s="278"/>
      <c r="BC137" s="42"/>
      <c r="BD137" s="288"/>
      <c r="BM137" s="280"/>
      <c r="BO137" s="281"/>
    </row>
    <row r="138" spans="1:79" s="268" customFormat="1">
      <c r="A138" s="709"/>
      <c r="B138" s="1080" t="s">
        <v>566</v>
      </c>
      <c r="C138" s="1081"/>
      <c r="D138" s="1081"/>
      <c r="E138" s="1081"/>
      <c r="F138" s="1081"/>
      <c r="G138" s="1081"/>
      <c r="H138" s="1081"/>
      <c r="I138" s="1081"/>
      <c r="J138" s="1081"/>
      <c r="K138" s="1081"/>
      <c r="L138" s="1081"/>
      <c r="M138" s="1081"/>
      <c r="N138" s="1081"/>
      <c r="O138" s="1081"/>
      <c r="P138" s="1081"/>
      <c r="Q138" s="1081"/>
      <c r="R138" s="1081"/>
      <c r="S138" s="1081"/>
      <c r="T138" s="1081"/>
      <c r="U138" s="1081"/>
      <c r="V138" s="1081"/>
      <c r="W138" s="1081"/>
      <c r="X138" s="1081"/>
      <c r="Y138" s="1081"/>
      <c r="Z138" s="1081"/>
      <c r="AA138" s="1081"/>
      <c r="AB138" s="1081"/>
      <c r="AC138" s="1081"/>
      <c r="AD138" s="1081"/>
      <c r="AE138" s="1081"/>
      <c r="AF138" s="1081"/>
      <c r="AG138" s="1081"/>
      <c r="AH138" s="1081"/>
      <c r="AI138" s="1081"/>
      <c r="AJ138" s="1081"/>
      <c r="AK138" s="1081"/>
      <c r="AL138" s="1081"/>
      <c r="AM138" s="1081"/>
      <c r="AN138" s="1081"/>
      <c r="AO138" s="1081"/>
      <c r="AP138" s="1081"/>
      <c r="AQ138" s="1081"/>
      <c r="AR138" s="1081"/>
      <c r="AS138" s="1081"/>
      <c r="AT138" s="1081"/>
      <c r="AU138" s="1081"/>
      <c r="AV138" s="1081"/>
      <c r="AW138" s="1081"/>
      <c r="AX138" s="1081"/>
      <c r="AY138" s="1081"/>
      <c r="AZ138" s="1081"/>
      <c r="BA138" s="1081"/>
      <c r="BB138" s="1081"/>
      <c r="BC138" s="1082"/>
      <c r="BD138" s="288"/>
      <c r="BM138" s="280"/>
      <c r="BO138" s="281"/>
    </row>
    <row r="139" spans="1:79" s="268" customFormat="1" ht="75.75" customHeight="1">
      <c r="A139" s="709"/>
      <c r="B139" s="1083"/>
      <c r="C139" s="1084"/>
      <c r="D139" s="1084"/>
      <c r="E139" s="1084"/>
      <c r="F139" s="1084"/>
      <c r="G139" s="1084"/>
      <c r="H139" s="1084"/>
      <c r="I139" s="1084"/>
      <c r="J139" s="1084"/>
      <c r="K139" s="1084"/>
      <c r="L139" s="1084"/>
      <c r="M139" s="1084"/>
      <c r="N139" s="1084"/>
      <c r="O139" s="1084"/>
      <c r="P139" s="1084"/>
      <c r="Q139" s="1084"/>
      <c r="R139" s="1084"/>
      <c r="S139" s="1084"/>
      <c r="T139" s="1084"/>
      <c r="U139" s="1084"/>
      <c r="V139" s="1084"/>
      <c r="W139" s="1084"/>
      <c r="X139" s="1084"/>
      <c r="Y139" s="1084"/>
      <c r="Z139" s="1084"/>
      <c r="AA139" s="1084"/>
      <c r="AB139" s="1084"/>
      <c r="AC139" s="1084"/>
      <c r="AD139" s="1084"/>
      <c r="AE139" s="1084"/>
      <c r="AF139" s="1084"/>
      <c r="AG139" s="1084"/>
      <c r="AH139" s="1084"/>
      <c r="AI139" s="1084"/>
      <c r="AJ139" s="1084"/>
      <c r="AK139" s="1084"/>
      <c r="AL139" s="1084"/>
      <c r="AM139" s="1084"/>
      <c r="AN139" s="1084"/>
      <c r="AO139" s="1084"/>
      <c r="AP139" s="1084"/>
      <c r="AQ139" s="1084"/>
      <c r="AR139" s="1084"/>
      <c r="AS139" s="1084"/>
      <c r="AT139" s="1084"/>
      <c r="AU139" s="1084"/>
      <c r="AV139" s="1084"/>
      <c r="AW139" s="1084"/>
      <c r="AX139" s="1084"/>
      <c r="AY139" s="1084"/>
      <c r="AZ139" s="1084"/>
      <c r="BA139" s="1084"/>
      <c r="BB139" s="1084"/>
      <c r="BC139" s="1085"/>
      <c r="BD139" s="288"/>
      <c r="BM139" s="280"/>
      <c r="BO139" s="281"/>
    </row>
    <row r="140" spans="1:79" s="268" customFormat="1" ht="6" customHeight="1">
      <c r="A140" s="709"/>
      <c r="B140" s="277"/>
      <c r="C140" s="278"/>
      <c r="D140" s="277"/>
      <c r="E140" s="278"/>
      <c r="F140" s="277"/>
      <c r="G140" s="279"/>
      <c r="H140" s="278"/>
      <c r="I140" s="278"/>
      <c r="J140" s="278"/>
      <c r="K140" s="278"/>
      <c r="L140" s="278"/>
      <c r="M140" s="278"/>
      <c r="N140" s="278"/>
      <c r="O140" s="278"/>
      <c r="P140" s="278"/>
      <c r="Q140" s="278"/>
      <c r="R140" s="278"/>
      <c r="S140" s="278"/>
      <c r="T140" s="278"/>
      <c r="U140" s="278"/>
      <c r="V140" s="278"/>
      <c r="W140" s="278"/>
      <c r="X140" s="278"/>
      <c r="Y140" s="278"/>
      <c r="Z140" s="278"/>
      <c r="AA140" s="278"/>
      <c r="AB140" s="278"/>
      <c r="AC140" s="278"/>
      <c r="AD140" s="278"/>
      <c r="AE140" s="278"/>
      <c r="AF140" s="278"/>
      <c r="AG140" s="278"/>
      <c r="AH140" s="278"/>
      <c r="AI140" s="278"/>
      <c r="AJ140" s="278"/>
      <c r="AK140" s="278"/>
      <c r="AL140" s="278"/>
      <c r="AM140" s="278"/>
      <c r="AN140" s="278"/>
      <c r="AO140" s="278"/>
      <c r="AP140" s="278"/>
      <c r="AQ140" s="278"/>
      <c r="AR140" s="278"/>
      <c r="AS140" s="278"/>
      <c r="AT140" s="278"/>
      <c r="AU140" s="278"/>
      <c r="AV140" s="278"/>
      <c r="AW140" s="278"/>
      <c r="AX140" s="278"/>
      <c r="AY140" s="278"/>
      <c r="AZ140" s="278"/>
      <c r="BA140" s="278"/>
      <c r="BB140" s="278"/>
      <c r="BC140" s="42"/>
      <c r="BD140" s="288"/>
      <c r="BM140" s="280"/>
      <c r="BO140" s="281"/>
    </row>
    <row r="141" spans="1:79" s="268" customFormat="1">
      <c r="A141" s="709"/>
      <c r="B141" s="1080" t="s">
        <v>567</v>
      </c>
      <c r="C141" s="1081"/>
      <c r="D141" s="1081"/>
      <c r="E141" s="1081"/>
      <c r="F141" s="1081"/>
      <c r="G141" s="1081"/>
      <c r="H141" s="1081"/>
      <c r="I141" s="1081"/>
      <c r="J141" s="1081"/>
      <c r="K141" s="1081"/>
      <c r="L141" s="1081"/>
      <c r="M141" s="1081"/>
      <c r="N141" s="1081"/>
      <c r="O141" s="1081"/>
      <c r="P141" s="1081"/>
      <c r="Q141" s="1081"/>
      <c r="R141" s="1081"/>
      <c r="S141" s="1081"/>
      <c r="T141" s="1081"/>
      <c r="U141" s="1081"/>
      <c r="V141" s="1081"/>
      <c r="W141" s="1081"/>
      <c r="X141" s="1081"/>
      <c r="Y141" s="1081"/>
      <c r="Z141" s="1081"/>
      <c r="AA141" s="1081"/>
      <c r="AB141" s="1081"/>
      <c r="AC141" s="1081"/>
      <c r="AD141" s="1081"/>
      <c r="AE141" s="1081"/>
      <c r="AF141" s="1081"/>
      <c r="AG141" s="1081"/>
      <c r="AH141" s="1081"/>
      <c r="AI141" s="1081"/>
      <c r="AJ141" s="1081"/>
      <c r="AK141" s="1081"/>
      <c r="AL141" s="1081"/>
      <c r="AM141" s="1081"/>
      <c r="AN141" s="1081"/>
      <c r="AO141" s="1081"/>
      <c r="AP141" s="1081"/>
      <c r="AQ141" s="1081"/>
      <c r="AR141" s="1081"/>
      <c r="AS141" s="1081"/>
      <c r="AT141" s="1081"/>
      <c r="AU141" s="1081"/>
      <c r="AV141" s="1081"/>
      <c r="AW141" s="1081"/>
      <c r="AX141" s="1081"/>
      <c r="AY141" s="1081"/>
      <c r="AZ141" s="1081"/>
      <c r="BA141" s="1081"/>
      <c r="BB141" s="1081"/>
      <c r="BC141" s="1082"/>
      <c r="BD141" s="288"/>
      <c r="BM141" s="280"/>
      <c r="BO141" s="281"/>
    </row>
    <row r="142" spans="1:79" s="268" customFormat="1" ht="75.75" customHeight="1">
      <c r="A142" s="709"/>
      <c r="B142" s="1083"/>
      <c r="C142" s="1084"/>
      <c r="D142" s="1084"/>
      <c r="E142" s="1084"/>
      <c r="F142" s="1084"/>
      <c r="G142" s="1084"/>
      <c r="H142" s="1084"/>
      <c r="I142" s="1084"/>
      <c r="J142" s="1084"/>
      <c r="K142" s="1084"/>
      <c r="L142" s="1084"/>
      <c r="M142" s="1084"/>
      <c r="N142" s="1084"/>
      <c r="O142" s="1084"/>
      <c r="P142" s="1084"/>
      <c r="Q142" s="1084"/>
      <c r="R142" s="1084"/>
      <c r="S142" s="1084"/>
      <c r="T142" s="1084"/>
      <c r="U142" s="1084"/>
      <c r="V142" s="1084"/>
      <c r="W142" s="1084"/>
      <c r="X142" s="1084"/>
      <c r="Y142" s="1084"/>
      <c r="Z142" s="1084"/>
      <c r="AA142" s="1084"/>
      <c r="AB142" s="1084"/>
      <c r="AC142" s="1084"/>
      <c r="AD142" s="1084"/>
      <c r="AE142" s="1084"/>
      <c r="AF142" s="1084"/>
      <c r="AG142" s="1084"/>
      <c r="AH142" s="1084"/>
      <c r="AI142" s="1084"/>
      <c r="AJ142" s="1084"/>
      <c r="AK142" s="1084"/>
      <c r="AL142" s="1084"/>
      <c r="AM142" s="1084"/>
      <c r="AN142" s="1084"/>
      <c r="AO142" s="1084"/>
      <c r="AP142" s="1084"/>
      <c r="AQ142" s="1084"/>
      <c r="AR142" s="1084"/>
      <c r="AS142" s="1084"/>
      <c r="AT142" s="1084"/>
      <c r="AU142" s="1084"/>
      <c r="AV142" s="1084"/>
      <c r="AW142" s="1084"/>
      <c r="AX142" s="1084"/>
      <c r="AY142" s="1084"/>
      <c r="AZ142" s="1084"/>
      <c r="BA142" s="1084"/>
      <c r="BB142" s="1084"/>
      <c r="BC142" s="1085"/>
      <c r="BD142" s="288"/>
      <c r="BM142" s="280"/>
      <c r="BO142" s="281"/>
    </row>
    <row r="143" spans="1:79" s="268" customFormat="1" ht="6" customHeight="1">
      <c r="A143" s="709"/>
      <c r="B143" s="277"/>
      <c r="C143" s="278"/>
      <c r="D143" s="277"/>
      <c r="E143" s="278"/>
      <c r="F143" s="277"/>
      <c r="G143" s="279"/>
      <c r="H143" s="278"/>
      <c r="I143" s="278"/>
      <c r="J143" s="278"/>
      <c r="K143" s="278"/>
      <c r="L143" s="278"/>
      <c r="M143" s="278"/>
      <c r="N143" s="278"/>
      <c r="O143" s="278"/>
      <c r="P143" s="278"/>
      <c r="Q143" s="278"/>
      <c r="R143" s="278"/>
      <c r="S143" s="278"/>
      <c r="T143" s="278"/>
      <c r="U143" s="278"/>
      <c r="V143" s="278"/>
      <c r="W143" s="278"/>
      <c r="X143" s="278"/>
      <c r="Y143" s="278"/>
      <c r="Z143" s="278"/>
      <c r="AA143" s="278"/>
      <c r="AB143" s="278"/>
      <c r="AC143" s="278"/>
      <c r="AD143" s="278"/>
      <c r="AE143" s="278"/>
      <c r="AF143" s="278"/>
      <c r="AG143" s="278"/>
      <c r="AH143" s="278"/>
      <c r="AI143" s="278"/>
      <c r="AJ143" s="278"/>
      <c r="AK143" s="278"/>
      <c r="AL143" s="278"/>
      <c r="AM143" s="278"/>
      <c r="AN143" s="278"/>
      <c r="AO143" s="278"/>
      <c r="AP143" s="278"/>
      <c r="AQ143" s="278"/>
      <c r="AR143" s="278"/>
      <c r="AS143" s="278"/>
      <c r="AT143" s="278"/>
      <c r="AU143" s="278"/>
      <c r="AV143" s="278"/>
      <c r="AW143" s="278"/>
      <c r="AX143" s="278"/>
      <c r="AY143" s="278"/>
      <c r="AZ143" s="278"/>
      <c r="BA143" s="278"/>
      <c r="BB143" s="278"/>
      <c r="BC143" s="42"/>
      <c r="BD143" s="288"/>
      <c r="BM143" s="280"/>
      <c r="BO143" s="281"/>
    </row>
    <row r="144" spans="1:79" s="268" customFormat="1">
      <c r="A144" s="709"/>
      <c r="B144" s="1080" t="s">
        <v>568</v>
      </c>
      <c r="C144" s="1081"/>
      <c r="D144" s="1081"/>
      <c r="E144" s="1081"/>
      <c r="F144" s="1081"/>
      <c r="G144" s="1081"/>
      <c r="H144" s="1081"/>
      <c r="I144" s="1081"/>
      <c r="J144" s="1081"/>
      <c r="K144" s="1081"/>
      <c r="L144" s="1081"/>
      <c r="M144" s="1081"/>
      <c r="N144" s="1081"/>
      <c r="O144" s="1081"/>
      <c r="P144" s="1081"/>
      <c r="Q144" s="1081"/>
      <c r="R144" s="1081"/>
      <c r="S144" s="1081"/>
      <c r="T144" s="1081"/>
      <c r="U144" s="1081"/>
      <c r="V144" s="1081"/>
      <c r="W144" s="1081"/>
      <c r="X144" s="1081"/>
      <c r="Y144" s="1081"/>
      <c r="Z144" s="1081"/>
      <c r="AA144" s="1081"/>
      <c r="AB144" s="1081"/>
      <c r="AC144" s="1081"/>
      <c r="AD144" s="1081"/>
      <c r="AE144" s="1081"/>
      <c r="AF144" s="1081"/>
      <c r="AG144" s="1081"/>
      <c r="AH144" s="1081"/>
      <c r="AI144" s="1081"/>
      <c r="AJ144" s="1081"/>
      <c r="AK144" s="1081"/>
      <c r="AL144" s="1081"/>
      <c r="AM144" s="1081"/>
      <c r="AN144" s="1081"/>
      <c r="AO144" s="1081"/>
      <c r="AP144" s="1081"/>
      <c r="AQ144" s="1081"/>
      <c r="AR144" s="1081"/>
      <c r="AS144" s="1081"/>
      <c r="AT144" s="1081"/>
      <c r="AU144" s="1081"/>
      <c r="AV144" s="1081"/>
      <c r="AW144" s="1081"/>
      <c r="AX144" s="1081"/>
      <c r="AY144" s="1081"/>
      <c r="AZ144" s="1081"/>
      <c r="BA144" s="1081"/>
      <c r="BB144" s="1081"/>
      <c r="BC144" s="1082"/>
      <c r="BD144" s="288"/>
      <c r="BM144" s="280"/>
      <c r="BO144" s="281"/>
    </row>
    <row r="145" spans="1:67" s="268" customFormat="1" ht="75.75" customHeight="1">
      <c r="A145" s="709"/>
      <c r="B145" s="1083"/>
      <c r="C145" s="1084"/>
      <c r="D145" s="1084"/>
      <c r="E145" s="1084"/>
      <c r="F145" s="1084"/>
      <c r="G145" s="1084"/>
      <c r="H145" s="1084"/>
      <c r="I145" s="1084"/>
      <c r="J145" s="1084"/>
      <c r="K145" s="1084"/>
      <c r="L145" s="1084"/>
      <c r="M145" s="1084"/>
      <c r="N145" s="1084"/>
      <c r="O145" s="1084"/>
      <c r="P145" s="1084"/>
      <c r="Q145" s="1084"/>
      <c r="R145" s="1084"/>
      <c r="S145" s="1084"/>
      <c r="T145" s="1084"/>
      <c r="U145" s="1084"/>
      <c r="V145" s="1084"/>
      <c r="W145" s="1084"/>
      <c r="X145" s="1084"/>
      <c r="Y145" s="1084"/>
      <c r="Z145" s="1084"/>
      <c r="AA145" s="1084"/>
      <c r="AB145" s="1084"/>
      <c r="AC145" s="1084"/>
      <c r="AD145" s="1084"/>
      <c r="AE145" s="1084"/>
      <c r="AF145" s="1084"/>
      <c r="AG145" s="1084"/>
      <c r="AH145" s="1084"/>
      <c r="AI145" s="1084"/>
      <c r="AJ145" s="1084"/>
      <c r="AK145" s="1084"/>
      <c r="AL145" s="1084"/>
      <c r="AM145" s="1084"/>
      <c r="AN145" s="1084"/>
      <c r="AO145" s="1084"/>
      <c r="AP145" s="1084"/>
      <c r="AQ145" s="1084"/>
      <c r="AR145" s="1084"/>
      <c r="AS145" s="1084"/>
      <c r="AT145" s="1084"/>
      <c r="AU145" s="1084"/>
      <c r="AV145" s="1084"/>
      <c r="AW145" s="1084"/>
      <c r="AX145" s="1084"/>
      <c r="AY145" s="1084"/>
      <c r="AZ145" s="1084"/>
      <c r="BA145" s="1084"/>
      <c r="BB145" s="1084"/>
      <c r="BC145" s="1085"/>
      <c r="BD145" s="288"/>
      <c r="BM145" s="280"/>
      <c r="BO145" s="281"/>
    </row>
    <row r="146" spans="1:67" s="268" customFormat="1" ht="6" customHeight="1">
      <c r="A146" s="709"/>
      <c r="B146" s="709"/>
      <c r="C146" s="709"/>
      <c r="D146" s="709"/>
      <c r="E146" s="709"/>
      <c r="F146" s="709"/>
      <c r="G146" s="709"/>
      <c r="H146" s="709"/>
      <c r="I146" s="709"/>
      <c r="J146" s="709"/>
      <c r="K146" s="709"/>
      <c r="L146" s="709"/>
      <c r="M146" s="709"/>
      <c r="N146" s="709"/>
      <c r="O146" s="709"/>
      <c r="P146" s="709"/>
      <c r="Q146" s="709"/>
      <c r="R146" s="709"/>
      <c r="S146" s="709"/>
      <c r="T146" s="709"/>
      <c r="U146" s="709"/>
      <c r="V146" s="709"/>
      <c r="W146" s="709"/>
      <c r="X146" s="709"/>
      <c r="Y146" s="709"/>
      <c r="Z146" s="709"/>
      <c r="AA146" s="709"/>
      <c r="AB146" s="709"/>
      <c r="AC146" s="709"/>
      <c r="AD146" s="709"/>
      <c r="AE146" s="709"/>
      <c r="AF146" s="709"/>
      <c r="AG146" s="709"/>
      <c r="AH146" s="709"/>
      <c r="AI146" s="709"/>
      <c r="AJ146" s="709"/>
      <c r="AK146" s="709"/>
      <c r="AL146" s="709"/>
      <c r="AM146" s="709"/>
      <c r="AN146" s="709"/>
      <c r="AO146" s="709"/>
      <c r="AP146" s="709"/>
      <c r="AQ146" s="709"/>
      <c r="AR146" s="709"/>
      <c r="AS146" s="709"/>
      <c r="AT146" s="709"/>
      <c r="AU146" s="709"/>
      <c r="AV146" s="709"/>
      <c r="AW146" s="709"/>
      <c r="AX146" s="709"/>
      <c r="AY146" s="709"/>
      <c r="AZ146" s="709"/>
      <c r="BA146" s="709"/>
      <c r="BB146" s="709"/>
      <c r="BC146" s="709"/>
      <c r="BD146" s="709"/>
      <c r="BM146" s="280"/>
      <c r="BO146" s="281"/>
    </row>
    <row r="147" spans="1:67" s="268" customFormat="1">
      <c r="A147" s="709"/>
      <c r="B147" s="1086" t="s">
        <v>563</v>
      </c>
      <c r="C147" s="1087"/>
      <c r="D147" s="1087"/>
      <c r="E147" s="1087"/>
      <c r="F147" s="1087"/>
      <c r="G147" s="1087"/>
      <c r="H147" s="1087"/>
      <c r="I147" s="1087"/>
      <c r="J147" s="1087"/>
      <c r="K147" s="1087"/>
      <c r="L147" s="1087"/>
      <c r="M147" s="1087"/>
      <c r="N147" s="1087"/>
      <c r="O147" s="1087"/>
      <c r="P147" s="1087"/>
      <c r="Q147" s="1087"/>
      <c r="R147" s="1087"/>
      <c r="S147" s="1087"/>
      <c r="T147" s="1087"/>
      <c r="U147" s="1087"/>
      <c r="V147" s="1087"/>
      <c r="W147" s="1087"/>
      <c r="X147" s="1087"/>
      <c r="Y147" s="1087"/>
      <c r="Z147" s="1087"/>
      <c r="AA147" s="1087"/>
      <c r="AB147" s="1087"/>
      <c r="AC147" s="1087"/>
      <c r="AD147" s="1087"/>
      <c r="AE147" s="1087"/>
      <c r="AF147" s="1087"/>
      <c r="AG147" s="1087"/>
      <c r="AH147" s="1087"/>
      <c r="AI147" s="1087"/>
      <c r="AJ147" s="1087"/>
      <c r="AK147" s="1087"/>
      <c r="AL147" s="1087"/>
      <c r="AM147" s="1087"/>
      <c r="AN147" s="1087"/>
      <c r="AO147" s="1087"/>
      <c r="AP147" s="1087"/>
      <c r="AQ147" s="1087"/>
      <c r="AR147" s="1087"/>
      <c r="AS147" s="1087"/>
      <c r="AT147" s="1087"/>
      <c r="AU147" s="1087"/>
      <c r="AV147" s="1087"/>
      <c r="AW147" s="1087"/>
      <c r="AX147" s="1087"/>
      <c r="AY147" s="1087"/>
      <c r="AZ147" s="1087"/>
      <c r="BA147" s="1087"/>
      <c r="BB147" s="1087"/>
      <c r="BC147" s="1088"/>
      <c r="BD147" s="288"/>
      <c r="BM147" s="280"/>
      <c r="BO147" s="281"/>
    </row>
    <row r="148" spans="1:67" s="268" customFormat="1" ht="6" customHeight="1">
      <c r="A148" s="709"/>
      <c r="B148" s="277"/>
      <c r="C148" s="277"/>
      <c r="D148" s="277"/>
      <c r="E148" s="277"/>
      <c r="F148" s="277"/>
      <c r="G148" s="277"/>
      <c r="H148" s="277"/>
      <c r="I148" s="277"/>
      <c r="J148" s="277"/>
      <c r="K148" s="277"/>
      <c r="L148" s="277"/>
      <c r="M148" s="277"/>
      <c r="N148" s="277"/>
      <c r="O148" s="277"/>
      <c r="P148" s="277"/>
      <c r="Q148" s="277"/>
      <c r="R148" s="277"/>
      <c r="S148" s="277"/>
      <c r="T148" s="277"/>
      <c r="U148" s="277"/>
      <c r="V148" s="277"/>
      <c r="W148" s="277"/>
      <c r="X148" s="277"/>
      <c r="Y148" s="277"/>
      <c r="Z148" s="277"/>
      <c r="AA148" s="277"/>
      <c r="AB148" s="277"/>
      <c r="AC148" s="277"/>
      <c r="AD148" s="277"/>
      <c r="AE148" s="277"/>
      <c r="AF148" s="277"/>
      <c r="AG148" s="277"/>
      <c r="AH148" s="277"/>
      <c r="AI148" s="277"/>
      <c r="AJ148" s="277"/>
      <c r="AK148" s="277"/>
      <c r="AL148" s="277"/>
      <c r="AM148" s="277"/>
      <c r="AN148" s="277"/>
      <c r="AO148" s="277"/>
      <c r="AP148" s="277"/>
      <c r="AQ148" s="277"/>
      <c r="AR148" s="277"/>
      <c r="AS148" s="277"/>
      <c r="AT148" s="277"/>
      <c r="AU148" s="277"/>
      <c r="AV148" s="277"/>
      <c r="AW148" s="277"/>
      <c r="AX148" s="277"/>
      <c r="AY148" s="277"/>
      <c r="AZ148" s="277"/>
      <c r="BA148" s="277"/>
      <c r="BB148" s="277"/>
      <c r="BC148" s="41"/>
      <c r="BD148" s="288"/>
      <c r="BM148" s="280"/>
      <c r="BO148" s="281"/>
    </row>
    <row r="149" spans="1:67" s="268" customFormat="1">
      <c r="A149" s="709"/>
      <c r="B149" s="1080" t="s">
        <v>569</v>
      </c>
      <c r="C149" s="1081"/>
      <c r="D149" s="1081"/>
      <c r="E149" s="1081"/>
      <c r="F149" s="1081"/>
      <c r="G149" s="1081"/>
      <c r="H149" s="1081"/>
      <c r="I149" s="1081"/>
      <c r="J149" s="1081"/>
      <c r="K149" s="1081"/>
      <c r="L149" s="1081"/>
      <c r="M149" s="1081"/>
      <c r="N149" s="1081"/>
      <c r="O149" s="1081"/>
      <c r="P149" s="1081"/>
      <c r="Q149" s="1081"/>
      <c r="R149" s="1081"/>
      <c r="S149" s="1081"/>
      <c r="T149" s="1081"/>
      <c r="U149" s="1081"/>
      <c r="V149" s="1081"/>
      <c r="W149" s="1081"/>
      <c r="X149" s="1081"/>
      <c r="Y149" s="1081"/>
      <c r="Z149" s="1081"/>
      <c r="AA149" s="1081"/>
      <c r="AB149" s="1081"/>
      <c r="AC149" s="1081"/>
      <c r="AD149" s="1081"/>
      <c r="AE149" s="1081"/>
      <c r="AF149" s="1081"/>
      <c r="AG149" s="1081"/>
      <c r="AH149" s="1081"/>
      <c r="AI149" s="1081"/>
      <c r="AJ149" s="1081"/>
      <c r="AK149" s="1081"/>
      <c r="AL149" s="1081"/>
      <c r="AM149" s="1081"/>
      <c r="AN149" s="1081"/>
      <c r="AO149" s="1081"/>
      <c r="AP149" s="1081"/>
      <c r="AQ149" s="1081"/>
      <c r="AR149" s="1081"/>
      <c r="AS149" s="1081"/>
      <c r="AT149" s="1081"/>
      <c r="AU149" s="1081"/>
      <c r="AV149" s="1081"/>
      <c r="AW149" s="1081"/>
      <c r="AX149" s="1081"/>
      <c r="AY149" s="1081"/>
      <c r="AZ149" s="1081"/>
      <c r="BA149" s="1081"/>
      <c r="BB149" s="1081"/>
      <c r="BC149" s="1082"/>
      <c r="BD149" s="288"/>
      <c r="BM149" s="280"/>
      <c r="BO149" s="281"/>
    </row>
    <row r="150" spans="1:67" s="268" customFormat="1" ht="75.75" customHeight="1">
      <c r="A150" s="709"/>
      <c r="B150" s="1083"/>
      <c r="C150" s="1084"/>
      <c r="D150" s="1084"/>
      <c r="E150" s="1084"/>
      <c r="F150" s="1084"/>
      <c r="G150" s="1084"/>
      <c r="H150" s="1084"/>
      <c r="I150" s="1084"/>
      <c r="J150" s="1084"/>
      <c r="K150" s="1084"/>
      <c r="L150" s="1084"/>
      <c r="M150" s="1084"/>
      <c r="N150" s="1084"/>
      <c r="O150" s="1084"/>
      <c r="P150" s="1084"/>
      <c r="Q150" s="1084"/>
      <c r="R150" s="1084"/>
      <c r="S150" s="1084"/>
      <c r="T150" s="1084"/>
      <c r="U150" s="1084"/>
      <c r="V150" s="1084"/>
      <c r="W150" s="1084"/>
      <c r="X150" s="1084"/>
      <c r="Y150" s="1084"/>
      <c r="Z150" s="1084"/>
      <c r="AA150" s="1084"/>
      <c r="AB150" s="1084"/>
      <c r="AC150" s="1084"/>
      <c r="AD150" s="1084"/>
      <c r="AE150" s="1084"/>
      <c r="AF150" s="1084"/>
      <c r="AG150" s="1084"/>
      <c r="AH150" s="1084"/>
      <c r="AI150" s="1084"/>
      <c r="AJ150" s="1084"/>
      <c r="AK150" s="1084"/>
      <c r="AL150" s="1084"/>
      <c r="AM150" s="1084"/>
      <c r="AN150" s="1084"/>
      <c r="AO150" s="1084"/>
      <c r="AP150" s="1084"/>
      <c r="AQ150" s="1084"/>
      <c r="AR150" s="1084"/>
      <c r="AS150" s="1084"/>
      <c r="AT150" s="1084"/>
      <c r="AU150" s="1084"/>
      <c r="AV150" s="1084"/>
      <c r="AW150" s="1084"/>
      <c r="AX150" s="1084"/>
      <c r="AY150" s="1084"/>
      <c r="AZ150" s="1084"/>
      <c r="BA150" s="1084"/>
      <c r="BB150" s="1084"/>
      <c r="BC150" s="1085"/>
      <c r="BD150" s="288"/>
      <c r="BM150" s="280"/>
      <c r="BO150" s="281"/>
    </row>
    <row r="151" spans="1:67" s="268" customFormat="1" ht="6" customHeight="1">
      <c r="A151" s="709"/>
      <c r="B151" s="277"/>
      <c r="C151" s="278"/>
      <c r="D151" s="277"/>
      <c r="E151" s="278"/>
      <c r="F151" s="277"/>
      <c r="G151" s="279"/>
      <c r="H151" s="278"/>
      <c r="I151" s="278"/>
      <c r="J151" s="278"/>
      <c r="K151" s="278"/>
      <c r="L151" s="278"/>
      <c r="M151" s="278"/>
      <c r="N151" s="278"/>
      <c r="O151" s="278"/>
      <c r="P151" s="278"/>
      <c r="Q151" s="278"/>
      <c r="R151" s="278"/>
      <c r="S151" s="278"/>
      <c r="T151" s="278"/>
      <c r="U151" s="278"/>
      <c r="V151" s="278"/>
      <c r="W151" s="278"/>
      <c r="X151" s="278"/>
      <c r="Y151" s="278"/>
      <c r="Z151" s="278"/>
      <c r="AA151" s="278"/>
      <c r="AB151" s="278"/>
      <c r="AC151" s="278"/>
      <c r="AD151" s="278"/>
      <c r="AE151" s="278"/>
      <c r="AF151" s="278"/>
      <c r="AG151" s="278"/>
      <c r="AH151" s="278"/>
      <c r="AI151" s="278"/>
      <c r="AJ151" s="278"/>
      <c r="AK151" s="278"/>
      <c r="AL151" s="278"/>
      <c r="AM151" s="278"/>
      <c r="AN151" s="278"/>
      <c r="AO151" s="278"/>
      <c r="AP151" s="278"/>
      <c r="AQ151" s="278"/>
      <c r="AR151" s="278"/>
      <c r="AS151" s="278"/>
      <c r="AT151" s="278"/>
      <c r="AU151" s="278"/>
      <c r="AV151" s="278"/>
      <c r="AW151" s="278"/>
      <c r="AX151" s="278"/>
      <c r="AY151" s="278"/>
      <c r="AZ151" s="278"/>
      <c r="BA151" s="278"/>
      <c r="BB151" s="278"/>
      <c r="BC151" s="42"/>
      <c r="BD151" s="288"/>
      <c r="BM151" s="280"/>
      <c r="BO151" s="281"/>
    </row>
    <row r="152" spans="1:67" s="268" customFormat="1">
      <c r="A152" s="709"/>
      <c r="B152" s="1080" t="s">
        <v>570</v>
      </c>
      <c r="C152" s="1081"/>
      <c r="D152" s="1081"/>
      <c r="E152" s="1081"/>
      <c r="F152" s="1081"/>
      <c r="G152" s="1081"/>
      <c r="H152" s="1081"/>
      <c r="I152" s="1081"/>
      <c r="J152" s="1081"/>
      <c r="K152" s="1081"/>
      <c r="L152" s="1081"/>
      <c r="M152" s="1081"/>
      <c r="N152" s="1081"/>
      <c r="O152" s="1081"/>
      <c r="P152" s="1081"/>
      <c r="Q152" s="1081"/>
      <c r="R152" s="1081"/>
      <c r="S152" s="1081"/>
      <c r="T152" s="1081"/>
      <c r="U152" s="1081"/>
      <c r="V152" s="1081"/>
      <c r="W152" s="1081"/>
      <c r="X152" s="1081"/>
      <c r="Y152" s="1081"/>
      <c r="Z152" s="1081"/>
      <c r="AA152" s="1081"/>
      <c r="AB152" s="1081"/>
      <c r="AC152" s="1081"/>
      <c r="AD152" s="1081"/>
      <c r="AE152" s="1081"/>
      <c r="AF152" s="1081"/>
      <c r="AG152" s="1081"/>
      <c r="AH152" s="1081"/>
      <c r="AI152" s="1081"/>
      <c r="AJ152" s="1081"/>
      <c r="AK152" s="1081"/>
      <c r="AL152" s="1081"/>
      <c r="AM152" s="1081"/>
      <c r="AN152" s="1081"/>
      <c r="AO152" s="1081"/>
      <c r="AP152" s="1081"/>
      <c r="AQ152" s="1081"/>
      <c r="AR152" s="1081"/>
      <c r="AS152" s="1081"/>
      <c r="AT152" s="1081"/>
      <c r="AU152" s="1081"/>
      <c r="AV152" s="1081"/>
      <c r="AW152" s="1081"/>
      <c r="AX152" s="1081"/>
      <c r="AY152" s="1081"/>
      <c r="AZ152" s="1081"/>
      <c r="BA152" s="1081"/>
      <c r="BB152" s="1081"/>
      <c r="BC152" s="1082"/>
      <c r="BD152" s="288"/>
      <c r="BM152" s="280"/>
      <c r="BO152" s="281"/>
    </row>
    <row r="153" spans="1:67" s="268" customFormat="1" ht="75.75" customHeight="1">
      <c r="A153" s="709"/>
      <c r="B153" s="1083"/>
      <c r="C153" s="1084"/>
      <c r="D153" s="1084"/>
      <c r="E153" s="1084"/>
      <c r="F153" s="1084"/>
      <c r="G153" s="1084"/>
      <c r="H153" s="1084"/>
      <c r="I153" s="1084"/>
      <c r="J153" s="1084"/>
      <c r="K153" s="1084"/>
      <c r="L153" s="1084"/>
      <c r="M153" s="1084"/>
      <c r="N153" s="1084"/>
      <c r="O153" s="1084"/>
      <c r="P153" s="1084"/>
      <c r="Q153" s="1084"/>
      <c r="R153" s="1084"/>
      <c r="S153" s="1084"/>
      <c r="T153" s="1084"/>
      <c r="U153" s="1084"/>
      <c r="V153" s="1084"/>
      <c r="W153" s="1084"/>
      <c r="X153" s="1084"/>
      <c r="Y153" s="1084"/>
      <c r="Z153" s="1084"/>
      <c r="AA153" s="1084"/>
      <c r="AB153" s="1084"/>
      <c r="AC153" s="1084"/>
      <c r="AD153" s="1084"/>
      <c r="AE153" s="1084"/>
      <c r="AF153" s="1084"/>
      <c r="AG153" s="1084"/>
      <c r="AH153" s="1084"/>
      <c r="AI153" s="1084"/>
      <c r="AJ153" s="1084"/>
      <c r="AK153" s="1084"/>
      <c r="AL153" s="1084"/>
      <c r="AM153" s="1084"/>
      <c r="AN153" s="1084"/>
      <c r="AO153" s="1084"/>
      <c r="AP153" s="1084"/>
      <c r="AQ153" s="1084"/>
      <c r="AR153" s="1084"/>
      <c r="AS153" s="1084"/>
      <c r="AT153" s="1084"/>
      <c r="AU153" s="1084"/>
      <c r="AV153" s="1084"/>
      <c r="AW153" s="1084"/>
      <c r="AX153" s="1084"/>
      <c r="AY153" s="1084"/>
      <c r="AZ153" s="1084"/>
      <c r="BA153" s="1084"/>
      <c r="BB153" s="1084"/>
      <c r="BC153" s="1085"/>
      <c r="BD153" s="288"/>
      <c r="BM153" s="280"/>
      <c r="BO153" s="281"/>
    </row>
    <row r="154" spans="1:67" s="268" customFormat="1" ht="6" customHeight="1">
      <c r="A154" s="709"/>
      <c r="B154" s="277"/>
      <c r="C154" s="278"/>
      <c r="D154" s="277"/>
      <c r="E154" s="278"/>
      <c r="F154" s="277"/>
      <c r="G154" s="279"/>
      <c r="H154" s="278"/>
      <c r="I154" s="278"/>
      <c r="J154" s="278"/>
      <c r="K154" s="278"/>
      <c r="L154" s="278"/>
      <c r="M154" s="278"/>
      <c r="N154" s="278"/>
      <c r="O154" s="278"/>
      <c r="P154" s="278"/>
      <c r="Q154" s="278"/>
      <c r="R154" s="278"/>
      <c r="S154" s="278"/>
      <c r="T154" s="278"/>
      <c r="U154" s="278"/>
      <c r="V154" s="278"/>
      <c r="W154" s="278"/>
      <c r="X154" s="278"/>
      <c r="Y154" s="278"/>
      <c r="Z154" s="278"/>
      <c r="AA154" s="278"/>
      <c r="AB154" s="278"/>
      <c r="AC154" s="278"/>
      <c r="AD154" s="278"/>
      <c r="AE154" s="278"/>
      <c r="AF154" s="278"/>
      <c r="AG154" s="278"/>
      <c r="AH154" s="278"/>
      <c r="AI154" s="278"/>
      <c r="AJ154" s="278"/>
      <c r="AK154" s="278"/>
      <c r="AL154" s="278"/>
      <c r="AM154" s="278"/>
      <c r="AN154" s="278"/>
      <c r="AO154" s="278"/>
      <c r="AP154" s="278"/>
      <c r="AQ154" s="278"/>
      <c r="AR154" s="278"/>
      <c r="AS154" s="278"/>
      <c r="AT154" s="278"/>
      <c r="AU154" s="278"/>
      <c r="AV154" s="278"/>
      <c r="AW154" s="278"/>
      <c r="AX154" s="278"/>
      <c r="AY154" s="278"/>
      <c r="AZ154" s="278"/>
      <c r="BA154" s="278"/>
      <c r="BB154" s="278"/>
      <c r="BC154" s="42"/>
      <c r="BD154" s="288"/>
      <c r="BM154" s="280"/>
      <c r="BO154" s="281"/>
    </row>
    <row r="155" spans="1:67" s="268" customFormat="1">
      <c r="A155" s="709"/>
      <c r="B155" s="1080" t="s">
        <v>571</v>
      </c>
      <c r="C155" s="1081"/>
      <c r="D155" s="1081"/>
      <c r="E155" s="1081"/>
      <c r="F155" s="1081"/>
      <c r="G155" s="1081"/>
      <c r="H155" s="1081"/>
      <c r="I155" s="1081"/>
      <c r="J155" s="1081"/>
      <c r="K155" s="1081"/>
      <c r="L155" s="1081"/>
      <c r="M155" s="1081"/>
      <c r="N155" s="1081"/>
      <c r="O155" s="1081"/>
      <c r="P155" s="1081"/>
      <c r="Q155" s="1081"/>
      <c r="R155" s="1081"/>
      <c r="S155" s="1081"/>
      <c r="T155" s="1081"/>
      <c r="U155" s="1081"/>
      <c r="V155" s="1081"/>
      <c r="W155" s="1081"/>
      <c r="X155" s="1081"/>
      <c r="Y155" s="1081"/>
      <c r="Z155" s="1081"/>
      <c r="AA155" s="1081"/>
      <c r="AB155" s="1081"/>
      <c r="AC155" s="1081"/>
      <c r="AD155" s="1081"/>
      <c r="AE155" s="1081"/>
      <c r="AF155" s="1081"/>
      <c r="AG155" s="1081"/>
      <c r="AH155" s="1081"/>
      <c r="AI155" s="1081"/>
      <c r="AJ155" s="1081"/>
      <c r="AK155" s="1081"/>
      <c r="AL155" s="1081"/>
      <c r="AM155" s="1081"/>
      <c r="AN155" s="1081"/>
      <c r="AO155" s="1081"/>
      <c r="AP155" s="1081"/>
      <c r="AQ155" s="1081"/>
      <c r="AR155" s="1081"/>
      <c r="AS155" s="1081"/>
      <c r="AT155" s="1081"/>
      <c r="AU155" s="1081"/>
      <c r="AV155" s="1081"/>
      <c r="AW155" s="1081"/>
      <c r="AX155" s="1081"/>
      <c r="AY155" s="1081"/>
      <c r="AZ155" s="1081"/>
      <c r="BA155" s="1081"/>
      <c r="BB155" s="1081"/>
      <c r="BC155" s="1082"/>
      <c r="BD155" s="288"/>
      <c r="BM155" s="280"/>
      <c r="BO155" s="281"/>
    </row>
    <row r="156" spans="1:67" s="268" customFormat="1" ht="75.75" customHeight="1">
      <c r="A156" s="709"/>
      <c r="B156" s="1083"/>
      <c r="C156" s="1084"/>
      <c r="D156" s="1084"/>
      <c r="E156" s="1084"/>
      <c r="F156" s="1084"/>
      <c r="G156" s="1084"/>
      <c r="H156" s="1084"/>
      <c r="I156" s="1084"/>
      <c r="J156" s="1084"/>
      <c r="K156" s="1084"/>
      <c r="L156" s="1084"/>
      <c r="M156" s="1084"/>
      <c r="N156" s="1084"/>
      <c r="O156" s="1084"/>
      <c r="P156" s="1084"/>
      <c r="Q156" s="1084"/>
      <c r="R156" s="1084"/>
      <c r="S156" s="1084"/>
      <c r="T156" s="1084"/>
      <c r="U156" s="1084"/>
      <c r="V156" s="1084"/>
      <c r="W156" s="1084"/>
      <c r="X156" s="1084"/>
      <c r="Y156" s="1084"/>
      <c r="Z156" s="1084"/>
      <c r="AA156" s="1084"/>
      <c r="AB156" s="1084"/>
      <c r="AC156" s="1084"/>
      <c r="AD156" s="1084"/>
      <c r="AE156" s="1084"/>
      <c r="AF156" s="1084"/>
      <c r="AG156" s="1084"/>
      <c r="AH156" s="1084"/>
      <c r="AI156" s="1084"/>
      <c r="AJ156" s="1084"/>
      <c r="AK156" s="1084"/>
      <c r="AL156" s="1084"/>
      <c r="AM156" s="1084"/>
      <c r="AN156" s="1084"/>
      <c r="AO156" s="1084"/>
      <c r="AP156" s="1084"/>
      <c r="AQ156" s="1084"/>
      <c r="AR156" s="1084"/>
      <c r="AS156" s="1084"/>
      <c r="AT156" s="1084"/>
      <c r="AU156" s="1084"/>
      <c r="AV156" s="1084"/>
      <c r="AW156" s="1084"/>
      <c r="AX156" s="1084"/>
      <c r="AY156" s="1084"/>
      <c r="AZ156" s="1084"/>
      <c r="BA156" s="1084"/>
      <c r="BB156" s="1084"/>
      <c r="BC156" s="1085"/>
      <c r="BD156" s="288"/>
      <c r="BM156" s="280"/>
      <c r="BO156" s="281"/>
    </row>
    <row r="157" spans="1:67" s="268" customFormat="1" ht="6" customHeight="1">
      <c r="A157" s="709"/>
      <c r="B157" s="277"/>
      <c r="C157" s="278"/>
      <c r="D157" s="277"/>
      <c r="E157" s="278"/>
      <c r="F157" s="277"/>
      <c r="G157" s="279"/>
      <c r="H157" s="278"/>
      <c r="I157" s="278"/>
      <c r="J157" s="278"/>
      <c r="K157" s="278"/>
      <c r="L157" s="278"/>
      <c r="M157" s="278"/>
      <c r="N157" s="278"/>
      <c r="O157" s="278"/>
      <c r="P157" s="278"/>
      <c r="Q157" s="278"/>
      <c r="R157" s="278"/>
      <c r="S157" s="278"/>
      <c r="T157" s="278"/>
      <c r="U157" s="278"/>
      <c r="V157" s="278"/>
      <c r="W157" s="278"/>
      <c r="X157" s="278"/>
      <c r="Y157" s="278"/>
      <c r="Z157" s="278"/>
      <c r="AA157" s="278"/>
      <c r="AB157" s="278"/>
      <c r="AC157" s="278"/>
      <c r="AD157" s="278"/>
      <c r="AE157" s="278"/>
      <c r="AF157" s="278"/>
      <c r="AG157" s="278"/>
      <c r="AH157" s="278"/>
      <c r="AI157" s="278"/>
      <c r="AJ157" s="278"/>
      <c r="AK157" s="278"/>
      <c r="AL157" s="278"/>
      <c r="AM157" s="278"/>
      <c r="AN157" s="278"/>
      <c r="AO157" s="278"/>
      <c r="AP157" s="278"/>
      <c r="AQ157" s="278"/>
      <c r="AR157" s="278"/>
      <c r="AS157" s="278"/>
      <c r="AT157" s="278"/>
      <c r="AU157" s="278"/>
      <c r="AV157" s="278"/>
      <c r="AW157" s="278"/>
      <c r="AX157" s="278"/>
      <c r="AY157" s="278"/>
      <c r="AZ157" s="278"/>
      <c r="BA157" s="278"/>
      <c r="BB157" s="278"/>
      <c r="BC157" s="42"/>
      <c r="BD157" s="288"/>
      <c r="BM157" s="280"/>
      <c r="BO157" s="281"/>
    </row>
    <row r="158" spans="1:67" s="268" customFormat="1">
      <c r="A158" s="709"/>
      <c r="B158" s="1080" t="s">
        <v>572</v>
      </c>
      <c r="C158" s="1081"/>
      <c r="D158" s="1081"/>
      <c r="E158" s="1081"/>
      <c r="F158" s="1081"/>
      <c r="G158" s="1081"/>
      <c r="H158" s="1081"/>
      <c r="I158" s="1081"/>
      <c r="J158" s="1081"/>
      <c r="K158" s="1081"/>
      <c r="L158" s="1081"/>
      <c r="M158" s="1081"/>
      <c r="N158" s="1081"/>
      <c r="O158" s="1081"/>
      <c r="P158" s="1081"/>
      <c r="Q158" s="1081"/>
      <c r="R158" s="1081"/>
      <c r="S158" s="1081"/>
      <c r="T158" s="1081"/>
      <c r="U158" s="1081"/>
      <c r="V158" s="1081"/>
      <c r="W158" s="1081"/>
      <c r="X158" s="1081"/>
      <c r="Y158" s="1081"/>
      <c r="Z158" s="1081"/>
      <c r="AA158" s="1081"/>
      <c r="AB158" s="1081"/>
      <c r="AC158" s="1081"/>
      <c r="AD158" s="1081"/>
      <c r="AE158" s="1081"/>
      <c r="AF158" s="1081"/>
      <c r="AG158" s="1081"/>
      <c r="AH158" s="1081"/>
      <c r="AI158" s="1081"/>
      <c r="AJ158" s="1081"/>
      <c r="AK158" s="1081"/>
      <c r="AL158" s="1081"/>
      <c r="AM158" s="1081"/>
      <c r="AN158" s="1081"/>
      <c r="AO158" s="1081"/>
      <c r="AP158" s="1081"/>
      <c r="AQ158" s="1081"/>
      <c r="AR158" s="1081"/>
      <c r="AS158" s="1081"/>
      <c r="AT158" s="1081"/>
      <c r="AU158" s="1081"/>
      <c r="AV158" s="1081"/>
      <c r="AW158" s="1081"/>
      <c r="AX158" s="1081"/>
      <c r="AY158" s="1081"/>
      <c r="AZ158" s="1081"/>
      <c r="BA158" s="1081"/>
      <c r="BB158" s="1081"/>
      <c r="BC158" s="1082"/>
      <c r="BD158" s="288"/>
      <c r="BM158" s="280"/>
      <c r="BO158" s="281"/>
    </row>
    <row r="159" spans="1:67" s="268" customFormat="1" ht="75.75" customHeight="1">
      <c r="A159" s="709"/>
      <c r="B159" s="1083"/>
      <c r="C159" s="1084"/>
      <c r="D159" s="1084"/>
      <c r="E159" s="1084"/>
      <c r="F159" s="1084"/>
      <c r="G159" s="1084"/>
      <c r="H159" s="1084"/>
      <c r="I159" s="1084"/>
      <c r="J159" s="1084"/>
      <c r="K159" s="1084"/>
      <c r="L159" s="1084"/>
      <c r="M159" s="1084"/>
      <c r="N159" s="1084"/>
      <c r="O159" s="1084"/>
      <c r="P159" s="1084"/>
      <c r="Q159" s="1084"/>
      <c r="R159" s="1084"/>
      <c r="S159" s="1084"/>
      <c r="T159" s="1084"/>
      <c r="U159" s="1084"/>
      <c r="V159" s="1084"/>
      <c r="W159" s="1084"/>
      <c r="X159" s="1084"/>
      <c r="Y159" s="1084"/>
      <c r="Z159" s="1084"/>
      <c r="AA159" s="1084"/>
      <c r="AB159" s="1084"/>
      <c r="AC159" s="1084"/>
      <c r="AD159" s="1084"/>
      <c r="AE159" s="1084"/>
      <c r="AF159" s="1084"/>
      <c r="AG159" s="1084"/>
      <c r="AH159" s="1084"/>
      <c r="AI159" s="1084"/>
      <c r="AJ159" s="1084"/>
      <c r="AK159" s="1084"/>
      <c r="AL159" s="1084"/>
      <c r="AM159" s="1084"/>
      <c r="AN159" s="1084"/>
      <c r="AO159" s="1084"/>
      <c r="AP159" s="1084"/>
      <c r="AQ159" s="1084"/>
      <c r="AR159" s="1084"/>
      <c r="AS159" s="1084"/>
      <c r="AT159" s="1084"/>
      <c r="AU159" s="1084"/>
      <c r="AV159" s="1084"/>
      <c r="AW159" s="1084"/>
      <c r="AX159" s="1084"/>
      <c r="AY159" s="1084"/>
      <c r="AZ159" s="1084"/>
      <c r="BA159" s="1084"/>
      <c r="BB159" s="1084"/>
      <c r="BC159" s="1085"/>
      <c r="BD159" s="288"/>
      <c r="BM159" s="280"/>
      <c r="BO159" s="281"/>
    </row>
    <row r="160" spans="1:67" s="268" customFormat="1" ht="6" customHeight="1">
      <c r="A160" s="709"/>
      <c r="B160" s="277"/>
      <c r="C160" s="278"/>
      <c r="D160" s="277"/>
      <c r="E160" s="278"/>
      <c r="F160" s="277"/>
      <c r="G160" s="279"/>
      <c r="H160" s="278"/>
      <c r="I160" s="278"/>
      <c r="J160" s="278"/>
      <c r="K160" s="278"/>
      <c r="L160" s="278"/>
      <c r="M160" s="278"/>
      <c r="N160" s="278"/>
      <c r="O160" s="278"/>
      <c r="P160" s="278"/>
      <c r="Q160" s="278"/>
      <c r="R160" s="278"/>
      <c r="S160" s="278"/>
      <c r="T160" s="278"/>
      <c r="U160" s="278"/>
      <c r="V160" s="278"/>
      <c r="W160" s="278"/>
      <c r="X160" s="278"/>
      <c r="Y160" s="278"/>
      <c r="Z160" s="278"/>
      <c r="AA160" s="278"/>
      <c r="AB160" s="278"/>
      <c r="AC160" s="278"/>
      <c r="AD160" s="278"/>
      <c r="AE160" s="278"/>
      <c r="AF160" s="278"/>
      <c r="AG160" s="278"/>
      <c r="AH160" s="278"/>
      <c r="AI160" s="278"/>
      <c r="AJ160" s="278"/>
      <c r="AK160" s="278"/>
      <c r="AL160" s="278"/>
      <c r="AM160" s="278"/>
      <c r="AN160" s="278"/>
      <c r="AO160" s="278"/>
      <c r="AP160" s="278"/>
      <c r="AQ160" s="278"/>
      <c r="AR160" s="278"/>
      <c r="AS160" s="278"/>
      <c r="AT160" s="278"/>
      <c r="AU160" s="278"/>
      <c r="AV160" s="278"/>
      <c r="AW160" s="278"/>
      <c r="AX160" s="278"/>
      <c r="AY160" s="278"/>
      <c r="AZ160" s="278"/>
      <c r="BA160" s="278"/>
      <c r="BB160" s="278"/>
      <c r="BC160" s="42"/>
      <c r="BD160" s="288"/>
      <c r="BM160" s="280"/>
      <c r="BO160" s="281"/>
    </row>
    <row r="161" spans="1:67" s="268" customFormat="1">
      <c r="A161" s="709"/>
      <c r="B161" s="1080" t="s">
        <v>573</v>
      </c>
      <c r="C161" s="1081"/>
      <c r="D161" s="1081"/>
      <c r="E161" s="1081"/>
      <c r="F161" s="1081"/>
      <c r="G161" s="1081"/>
      <c r="H161" s="1081"/>
      <c r="I161" s="1081"/>
      <c r="J161" s="1081"/>
      <c r="K161" s="1081"/>
      <c r="L161" s="1081"/>
      <c r="M161" s="1081"/>
      <c r="N161" s="1081"/>
      <c r="O161" s="1081"/>
      <c r="P161" s="1081"/>
      <c r="Q161" s="1081"/>
      <c r="R161" s="1081"/>
      <c r="S161" s="1081"/>
      <c r="T161" s="1081"/>
      <c r="U161" s="1081"/>
      <c r="V161" s="1081"/>
      <c r="W161" s="1081"/>
      <c r="X161" s="1081"/>
      <c r="Y161" s="1081"/>
      <c r="Z161" s="1081"/>
      <c r="AA161" s="1081"/>
      <c r="AB161" s="1081"/>
      <c r="AC161" s="1081"/>
      <c r="AD161" s="1081"/>
      <c r="AE161" s="1081"/>
      <c r="AF161" s="1081"/>
      <c r="AG161" s="1081"/>
      <c r="AH161" s="1081"/>
      <c r="AI161" s="1081"/>
      <c r="AJ161" s="1081"/>
      <c r="AK161" s="1081"/>
      <c r="AL161" s="1081"/>
      <c r="AM161" s="1081"/>
      <c r="AN161" s="1081"/>
      <c r="AO161" s="1081"/>
      <c r="AP161" s="1081"/>
      <c r="AQ161" s="1081"/>
      <c r="AR161" s="1081"/>
      <c r="AS161" s="1081"/>
      <c r="AT161" s="1081"/>
      <c r="AU161" s="1081"/>
      <c r="AV161" s="1081"/>
      <c r="AW161" s="1081"/>
      <c r="AX161" s="1081"/>
      <c r="AY161" s="1081"/>
      <c r="AZ161" s="1081"/>
      <c r="BA161" s="1081"/>
      <c r="BB161" s="1081"/>
      <c r="BC161" s="1082"/>
      <c r="BD161" s="288"/>
      <c r="BM161" s="280"/>
      <c r="BO161" s="281"/>
    </row>
    <row r="162" spans="1:67" s="268" customFormat="1" ht="75.75" customHeight="1">
      <c r="A162" s="709"/>
      <c r="B162" s="1083"/>
      <c r="C162" s="1084"/>
      <c r="D162" s="1084"/>
      <c r="E162" s="1084"/>
      <c r="F162" s="1084"/>
      <c r="G162" s="1084"/>
      <c r="H162" s="1084"/>
      <c r="I162" s="1084"/>
      <c r="J162" s="1084"/>
      <c r="K162" s="1084"/>
      <c r="L162" s="1084"/>
      <c r="M162" s="1084"/>
      <c r="N162" s="1084"/>
      <c r="O162" s="1084"/>
      <c r="P162" s="1084"/>
      <c r="Q162" s="1084"/>
      <c r="R162" s="1084"/>
      <c r="S162" s="1084"/>
      <c r="T162" s="1084"/>
      <c r="U162" s="1084"/>
      <c r="V162" s="1084"/>
      <c r="W162" s="1084"/>
      <c r="X162" s="1084"/>
      <c r="Y162" s="1084"/>
      <c r="Z162" s="1084"/>
      <c r="AA162" s="1084"/>
      <c r="AB162" s="1084"/>
      <c r="AC162" s="1084"/>
      <c r="AD162" s="1084"/>
      <c r="AE162" s="1084"/>
      <c r="AF162" s="1084"/>
      <c r="AG162" s="1084"/>
      <c r="AH162" s="1084"/>
      <c r="AI162" s="1084"/>
      <c r="AJ162" s="1084"/>
      <c r="AK162" s="1084"/>
      <c r="AL162" s="1084"/>
      <c r="AM162" s="1084"/>
      <c r="AN162" s="1084"/>
      <c r="AO162" s="1084"/>
      <c r="AP162" s="1084"/>
      <c r="AQ162" s="1084"/>
      <c r="AR162" s="1084"/>
      <c r="AS162" s="1084"/>
      <c r="AT162" s="1084"/>
      <c r="AU162" s="1084"/>
      <c r="AV162" s="1084"/>
      <c r="AW162" s="1084"/>
      <c r="AX162" s="1084"/>
      <c r="AY162" s="1084"/>
      <c r="AZ162" s="1084"/>
      <c r="BA162" s="1084"/>
      <c r="BB162" s="1084"/>
      <c r="BC162" s="1085"/>
      <c r="BD162" s="288"/>
      <c r="BM162" s="280"/>
      <c r="BO162" s="281"/>
    </row>
    <row r="163" spans="1:67" s="268" customFormat="1" ht="6" customHeight="1">
      <c r="A163" s="709"/>
      <c r="B163" s="709"/>
      <c r="C163" s="709"/>
      <c r="D163" s="709"/>
      <c r="E163" s="709"/>
      <c r="F163" s="709"/>
      <c r="G163" s="709"/>
      <c r="H163" s="709"/>
      <c r="I163" s="709"/>
      <c r="J163" s="709"/>
      <c r="K163" s="709"/>
      <c r="L163" s="709"/>
      <c r="M163" s="709"/>
      <c r="N163" s="709"/>
      <c r="O163" s="709"/>
      <c r="P163" s="709"/>
      <c r="Q163" s="709"/>
      <c r="R163" s="709"/>
      <c r="S163" s="709"/>
      <c r="T163" s="709"/>
      <c r="U163" s="709"/>
      <c r="V163" s="709"/>
      <c r="W163" s="709"/>
      <c r="X163" s="709"/>
      <c r="Y163" s="709"/>
      <c r="Z163" s="709"/>
      <c r="AA163" s="709"/>
      <c r="AB163" s="709"/>
      <c r="AC163" s="709"/>
      <c r="AD163" s="709"/>
      <c r="AE163" s="709"/>
      <c r="AF163" s="709"/>
      <c r="AG163" s="709"/>
      <c r="AH163" s="709"/>
      <c r="AI163" s="709"/>
      <c r="AJ163" s="709"/>
      <c r="AK163" s="709"/>
      <c r="AL163" s="709"/>
      <c r="AM163" s="709"/>
      <c r="AN163" s="709"/>
      <c r="AO163" s="709"/>
      <c r="AP163" s="709"/>
      <c r="AQ163" s="709"/>
      <c r="AR163" s="709"/>
      <c r="AS163" s="709"/>
      <c r="AT163" s="709"/>
      <c r="AU163" s="709"/>
      <c r="AV163" s="709"/>
      <c r="AW163" s="709"/>
      <c r="AX163" s="709"/>
      <c r="AY163" s="709"/>
      <c r="AZ163" s="709"/>
      <c r="BA163" s="709"/>
      <c r="BB163" s="709"/>
      <c r="BC163" s="709"/>
      <c r="BD163" s="709"/>
      <c r="BM163" s="280"/>
      <c r="BO163" s="281"/>
    </row>
    <row r="164" spans="1:67" s="268" customFormat="1">
      <c r="BD164" s="288"/>
      <c r="BM164" s="280"/>
      <c r="BO164" s="281"/>
    </row>
    <row r="165" spans="1:67" s="268" customFormat="1">
      <c r="BD165" s="288"/>
      <c r="BM165" s="280"/>
      <c r="BO165" s="281"/>
    </row>
    <row r="166" spans="1:67" s="268" customFormat="1">
      <c r="BD166" s="288"/>
      <c r="BM166" s="280"/>
      <c r="BO166" s="281"/>
    </row>
    <row r="167" spans="1:67" s="268" customFormat="1">
      <c r="BD167" s="288"/>
      <c r="BM167" s="280"/>
      <c r="BO167" s="281"/>
    </row>
    <row r="168" spans="1:67" s="268" customFormat="1">
      <c r="BD168" s="288"/>
      <c r="BM168" s="280"/>
      <c r="BO168" s="281"/>
    </row>
    <row r="169" spans="1:67" s="268" customFormat="1">
      <c r="BD169" s="288"/>
      <c r="BM169" s="280"/>
      <c r="BO169" s="281"/>
    </row>
    <row r="170" spans="1:67" s="268" customFormat="1">
      <c r="BD170" s="288"/>
      <c r="BM170" s="280"/>
      <c r="BO170" s="281"/>
    </row>
    <row r="171" spans="1:67" s="268" customFormat="1">
      <c r="BD171" s="288"/>
      <c r="BM171" s="280"/>
      <c r="BO171" s="281"/>
    </row>
    <row r="172" spans="1:67" s="268" customFormat="1">
      <c r="BD172" s="288"/>
      <c r="BM172" s="280"/>
      <c r="BO172" s="281"/>
    </row>
    <row r="173" spans="1:67" s="268" customFormat="1">
      <c r="BD173" s="288"/>
      <c r="BM173" s="280"/>
      <c r="BO173" s="281"/>
    </row>
    <row r="174" spans="1:67" s="268" customFormat="1">
      <c r="BD174" s="288"/>
      <c r="BM174" s="280"/>
      <c r="BO174" s="281"/>
    </row>
    <row r="175" spans="1:67" s="268" customFormat="1">
      <c r="BD175" s="288"/>
      <c r="BM175" s="280"/>
      <c r="BO175" s="281"/>
    </row>
    <row r="176" spans="1:67" s="268" customFormat="1">
      <c r="BD176" s="288"/>
      <c r="BM176" s="280"/>
      <c r="BO176" s="281"/>
    </row>
    <row r="177" spans="56:67" s="268" customFormat="1">
      <c r="BD177" s="288"/>
      <c r="BM177" s="280"/>
      <c r="BO177" s="281"/>
    </row>
    <row r="178" spans="56:67" s="268" customFormat="1">
      <c r="BD178" s="288"/>
      <c r="BM178" s="280"/>
      <c r="BO178" s="281"/>
    </row>
    <row r="179" spans="56:67" s="268" customFormat="1">
      <c r="BD179" s="288"/>
      <c r="BM179" s="280"/>
      <c r="BO179" s="281"/>
    </row>
    <row r="180" spans="56:67" s="268" customFormat="1">
      <c r="BD180" s="288"/>
      <c r="BM180" s="280"/>
      <c r="BO180" s="281"/>
    </row>
    <row r="181" spans="56:67" s="268" customFormat="1">
      <c r="BD181" s="288"/>
      <c r="BM181" s="280"/>
      <c r="BO181" s="281"/>
    </row>
    <row r="182" spans="56:67" s="268" customFormat="1">
      <c r="BD182" s="288"/>
      <c r="BM182" s="280"/>
      <c r="BO182" s="281"/>
    </row>
    <row r="183" spans="56:67" s="268" customFormat="1">
      <c r="BD183" s="288"/>
      <c r="BM183" s="280"/>
      <c r="BO183" s="281"/>
    </row>
    <row r="184" spans="56:67" s="268" customFormat="1">
      <c r="BD184" s="288"/>
      <c r="BM184" s="280"/>
      <c r="BO184" s="281"/>
    </row>
    <row r="185" spans="56:67" s="268" customFormat="1">
      <c r="BD185" s="288"/>
      <c r="BM185" s="280"/>
      <c r="BO185" s="281"/>
    </row>
    <row r="186" spans="56:67" s="268" customFormat="1">
      <c r="BD186" s="288"/>
      <c r="BM186" s="280"/>
      <c r="BO186" s="281"/>
    </row>
    <row r="187" spans="56:67" s="268" customFormat="1">
      <c r="BD187" s="288"/>
      <c r="BM187" s="280"/>
      <c r="BO187" s="281"/>
    </row>
    <row r="188" spans="56:67" s="268" customFormat="1">
      <c r="BD188" s="288"/>
      <c r="BM188" s="280"/>
      <c r="BO188" s="281"/>
    </row>
    <row r="189" spans="56:67" s="268" customFormat="1">
      <c r="BD189" s="288"/>
      <c r="BM189" s="280"/>
      <c r="BO189" s="281"/>
    </row>
    <row r="190" spans="56:67" s="268" customFormat="1">
      <c r="BD190" s="288"/>
      <c r="BM190" s="280"/>
      <c r="BO190" s="281"/>
    </row>
    <row r="191" spans="56:67" s="268" customFormat="1">
      <c r="BD191" s="288"/>
      <c r="BM191" s="280"/>
      <c r="BO191" s="281"/>
    </row>
    <row r="192" spans="56:67" s="268" customFormat="1">
      <c r="BD192" s="288"/>
      <c r="BM192" s="280"/>
      <c r="BO192" s="281"/>
    </row>
    <row r="193" spans="56:67" s="268" customFormat="1">
      <c r="BD193" s="288"/>
      <c r="BM193" s="280"/>
      <c r="BO193" s="281"/>
    </row>
    <row r="194" spans="56:67" s="268" customFormat="1">
      <c r="BD194" s="288"/>
      <c r="BM194" s="280"/>
      <c r="BO194" s="281"/>
    </row>
    <row r="195" spans="56:67" s="268" customFormat="1">
      <c r="BD195" s="288"/>
      <c r="BM195" s="280"/>
      <c r="BO195" s="281"/>
    </row>
    <row r="196" spans="56:67" s="268" customFormat="1">
      <c r="BD196" s="288"/>
      <c r="BM196" s="280"/>
      <c r="BO196" s="281"/>
    </row>
    <row r="197" spans="56:67" s="268" customFormat="1">
      <c r="BD197" s="288"/>
      <c r="BM197" s="280"/>
      <c r="BO197" s="281"/>
    </row>
    <row r="198" spans="56:67" s="268" customFormat="1">
      <c r="BD198" s="288"/>
      <c r="BM198" s="280"/>
      <c r="BO198" s="281"/>
    </row>
    <row r="199" spans="56:67" s="268" customFormat="1">
      <c r="BD199" s="288"/>
      <c r="BM199" s="280"/>
      <c r="BO199" s="281"/>
    </row>
    <row r="200" spans="56:67" s="268" customFormat="1">
      <c r="BD200" s="288"/>
      <c r="BM200" s="280"/>
      <c r="BO200" s="281"/>
    </row>
    <row r="201" spans="56:67" s="268" customFormat="1">
      <c r="BD201" s="288"/>
      <c r="BM201" s="280"/>
      <c r="BO201" s="281"/>
    </row>
    <row r="202" spans="56:67" s="268" customFormat="1">
      <c r="BD202" s="288"/>
      <c r="BM202" s="280"/>
      <c r="BO202" s="281"/>
    </row>
    <row r="203" spans="56:67" s="268" customFormat="1">
      <c r="BD203" s="288"/>
      <c r="BM203" s="280"/>
      <c r="BO203" s="281"/>
    </row>
    <row r="204" spans="56:67" s="268" customFormat="1">
      <c r="BD204" s="288"/>
      <c r="BM204" s="280"/>
      <c r="BO204" s="281"/>
    </row>
    <row r="205" spans="56:67" s="268" customFormat="1">
      <c r="BD205" s="288"/>
      <c r="BM205" s="280"/>
      <c r="BO205" s="281"/>
    </row>
    <row r="206" spans="56:67" s="268" customFormat="1">
      <c r="BD206" s="288"/>
      <c r="BM206" s="280"/>
      <c r="BO206" s="281"/>
    </row>
    <row r="207" spans="56:67" s="268" customFormat="1">
      <c r="BD207" s="288"/>
      <c r="BM207" s="280"/>
      <c r="BO207" s="281"/>
    </row>
    <row r="208" spans="56:67" s="268" customFormat="1">
      <c r="BD208" s="288"/>
      <c r="BM208" s="280"/>
      <c r="BO208" s="281"/>
    </row>
    <row r="209" spans="56:80" s="268" customFormat="1">
      <c r="BD209" s="288"/>
      <c r="BM209" s="280"/>
      <c r="BO209" s="281"/>
    </row>
    <row r="210" spans="56:80" s="268" customFormat="1">
      <c r="BD210" s="288"/>
      <c r="BM210" s="280"/>
      <c r="BO210" s="281"/>
    </row>
    <row r="211" spans="56:80" s="268" customFormat="1">
      <c r="BD211" s="288"/>
      <c r="BM211" s="280"/>
      <c r="BO211" s="281"/>
    </row>
    <row r="212" spans="56:80" s="268" customFormat="1">
      <c r="BD212" s="288"/>
      <c r="BM212" s="280"/>
      <c r="BO212" s="281"/>
    </row>
    <row r="213" spans="56:80" s="268" customFormat="1">
      <c r="BD213" s="288"/>
      <c r="BM213" s="280"/>
      <c r="BO213" s="281"/>
    </row>
    <row r="214" spans="56:80" s="268" customFormat="1">
      <c r="BD214" s="288"/>
      <c r="BM214" s="280"/>
      <c r="BO214" s="281"/>
    </row>
    <row r="215" spans="56:80" s="268" customFormat="1">
      <c r="BD215" s="288"/>
      <c r="BM215" s="280"/>
      <c r="BO215" s="281"/>
    </row>
    <row r="216" spans="56:80" s="268" customFormat="1">
      <c r="BD216" s="288"/>
      <c r="BM216" s="280"/>
      <c r="BO216" s="281"/>
    </row>
    <row r="217" spans="56:80" s="268" customFormat="1">
      <c r="BD217" s="288"/>
      <c r="BM217" s="280"/>
      <c r="BO217" s="281"/>
    </row>
    <row r="218" spans="56:80" s="268" customFormat="1">
      <c r="BD218" s="288"/>
      <c r="BM218" s="280"/>
      <c r="BO218" s="281"/>
    </row>
    <row r="219" spans="56:80" s="268" customFormat="1">
      <c r="BD219" s="288"/>
      <c r="BM219" s="280"/>
      <c r="BO219" s="281"/>
    </row>
    <row r="220" spans="56:80" s="268" customFormat="1">
      <c r="BD220" s="288"/>
      <c r="BM220" s="280"/>
      <c r="BO220" s="281"/>
    </row>
    <row r="221" spans="56:80" s="278" customFormat="1">
      <c r="BD221" s="459"/>
      <c r="BE221" s="267"/>
      <c r="BF221" s="268"/>
      <c r="BG221" s="268"/>
      <c r="BH221" s="268"/>
      <c r="BI221" s="268"/>
      <c r="BJ221" s="268"/>
      <c r="BK221" s="268"/>
      <c r="BL221" s="268"/>
      <c r="BM221" s="280"/>
      <c r="BN221" s="268"/>
      <c r="BO221" s="281"/>
      <c r="BP221" s="268"/>
      <c r="BQ221" s="268"/>
      <c r="BR221" s="268"/>
      <c r="BS221" s="268"/>
      <c r="BT221" s="268"/>
      <c r="BU221" s="268"/>
      <c r="BV221" s="268"/>
      <c r="BW221" s="268"/>
      <c r="BX221" s="268"/>
      <c r="BY221" s="268"/>
      <c r="BZ221" s="268"/>
      <c r="CA221" s="268"/>
      <c r="CB221" s="266"/>
    </row>
  </sheetData>
  <sheetProtection password="FAE0" sheet="1" formatCells="0" formatRows="0" selectLockedCells="1"/>
  <mergeCells count="117">
    <mergeCell ref="J7:K7"/>
    <mergeCell ref="B9:J10"/>
    <mergeCell ref="K9:Z10"/>
    <mergeCell ref="AA9:AF10"/>
    <mergeCell ref="B25:BC25"/>
    <mergeCell ref="AY11:BC12"/>
    <mergeCell ref="B14:N14"/>
    <mergeCell ref="B11:J12"/>
    <mergeCell ref="K11:Z12"/>
    <mergeCell ref="AA11:AD12"/>
    <mergeCell ref="AE11:AN12"/>
    <mergeCell ref="AS11:AU12"/>
    <mergeCell ref="AV11:AX12"/>
    <mergeCell ref="AO11:AR12"/>
    <mergeCell ref="O14:BC14"/>
    <mergeCell ref="AG9:AN10"/>
    <mergeCell ref="B97:BC97"/>
    <mergeCell ref="B98:BC98"/>
    <mergeCell ref="B87:BC87"/>
    <mergeCell ref="B91:BC91"/>
    <mergeCell ref="B92:BC92"/>
    <mergeCell ref="B69:BC69"/>
    <mergeCell ref="B52:BC52"/>
    <mergeCell ref="B54:BC54"/>
    <mergeCell ref="B49:BC49"/>
    <mergeCell ref="B55:BC55"/>
    <mergeCell ref="B57:BC57"/>
    <mergeCell ref="B51:BC51"/>
    <mergeCell ref="B67:BC67"/>
    <mergeCell ref="B63:BC63"/>
    <mergeCell ref="B64:BC64"/>
    <mergeCell ref="B66:BC66"/>
    <mergeCell ref="B107:BC107"/>
    <mergeCell ref="B100:BC100"/>
    <mergeCell ref="B101:BC101"/>
    <mergeCell ref="B127:BC127"/>
    <mergeCell ref="B114:BC114"/>
    <mergeCell ref="B115:BC115"/>
    <mergeCell ref="B117:BC117"/>
    <mergeCell ref="B123:BC123"/>
    <mergeCell ref="B124:BC124"/>
    <mergeCell ref="B118:BC118"/>
    <mergeCell ref="B126:BC126"/>
    <mergeCell ref="B111:BC111"/>
    <mergeCell ref="B112:BC112"/>
    <mergeCell ref="B109:BC109"/>
    <mergeCell ref="B121:BC121"/>
    <mergeCell ref="B120:BC120"/>
    <mergeCell ref="B103:BC103"/>
    <mergeCell ref="B104:BC104"/>
    <mergeCell ref="B106:BC106"/>
    <mergeCell ref="AX3:BB3"/>
    <mergeCell ref="AX5:BB5"/>
    <mergeCell ref="AX7:BB7"/>
    <mergeCell ref="Q3:AP5"/>
    <mergeCell ref="Q6:AP7"/>
    <mergeCell ref="B89:BC89"/>
    <mergeCell ref="B94:BC94"/>
    <mergeCell ref="B95:BC95"/>
    <mergeCell ref="B81:BC81"/>
    <mergeCell ref="B83:BC83"/>
    <mergeCell ref="B84:BC84"/>
    <mergeCell ref="B86:BC86"/>
    <mergeCell ref="B80:BC80"/>
    <mergeCell ref="B61:BC61"/>
    <mergeCell ref="B71:BC71"/>
    <mergeCell ref="B72:BC72"/>
    <mergeCell ref="B74:BC74"/>
    <mergeCell ref="B78:BC78"/>
    <mergeCell ref="B77:BC77"/>
    <mergeCell ref="B75:BC75"/>
    <mergeCell ref="B22:BC22"/>
    <mergeCell ref="B20:BC20"/>
    <mergeCell ref="B23:BC23"/>
    <mergeCell ref="B26:BC26"/>
    <mergeCell ref="AO9:AR10"/>
    <mergeCell ref="AS9:BC10"/>
    <mergeCell ref="B38:BC38"/>
    <mergeCell ref="B58:BC58"/>
    <mergeCell ref="B60:BC60"/>
    <mergeCell ref="B48:BC48"/>
    <mergeCell ref="B46:BC46"/>
    <mergeCell ref="B28:BC28"/>
    <mergeCell ref="B29:BC29"/>
    <mergeCell ref="B31:BC31"/>
    <mergeCell ref="B32:BC32"/>
    <mergeCell ref="B34:BC34"/>
    <mergeCell ref="B35:BC35"/>
    <mergeCell ref="B37:BC37"/>
    <mergeCell ref="B43:BC43"/>
    <mergeCell ref="B45:BC45"/>
    <mergeCell ref="B16:BC17"/>
    <mergeCell ref="B18:BC18"/>
    <mergeCell ref="B40:BC40"/>
    <mergeCell ref="B41:BC41"/>
    <mergeCell ref="B138:BC138"/>
    <mergeCell ref="B139:BC139"/>
    <mergeCell ref="B141:BC141"/>
    <mergeCell ref="B142:BC142"/>
    <mergeCell ref="B144:BC144"/>
    <mergeCell ref="B130:BC130"/>
    <mergeCell ref="B132:BC132"/>
    <mergeCell ref="B133:BC133"/>
    <mergeCell ref="B135:BC135"/>
    <mergeCell ref="B136:BC136"/>
    <mergeCell ref="B161:BC161"/>
    <mergeCell ref="B162:BC162"/>
    <mergeCell ref="B153:BC153"/>
    <mergeCell ref="B155:BC155"/>
    <mergeCell ref="B156:BC156"/>
    <mergeCell ref="B158:BC158"/>
    <mergeCell ref="B159:BC159"/>
    <mergeCell ref="B145:BC145"/>
    <mergeCell ref="B147:BC147"/>
    <mergeCell ref="B149:BC149"/>
    <mergeCell ref="B150:BC150"/>
    <mergeCell ref="B152:BC152"/>
  </mergeCells>
  <phoneticPr fontId="9" type="noConversion"/>
  <conditionalFormatting sqref="AS7">
    <cfRule type="cellIs" dxfId="71" priority="1" stopIfTrue="1" operator="equal">
      <formula>"X"</formula>
    </cfRule>
  </conditionalFormatting>
  <conditionalFormatting sqref="AX5:BB5">
    <cfRule type="cellIs" dxfId="70" priority="2" stopIfTrue="1" operator="between">
      <formula>0.85</formula>
      <formula>1.1</formula>
    </cfRule>
    <cfRule type="cellIs" dxfId="69" priority="3" stopIfTrue="1" operator="between">
      <formula>0.75</formula>
      <formula>0.8499</formula>
    </cfRule>
    <cfRule type="cellIs" dxfId="68" priority="4" stopIfTrue="1" operator="between">
      <formula>0</formula>
      <formula>0.7499</formula>
    </cfRule>
  </conditionalFormatting>
  <printOptions horizontalCentered="1"/>
  <pageMargins left="0.5" right="0.5" top="0.5" bottom="0.75" header="0.5" footer="0.5"/>
  <pageSetup fitToHeight="1999" orientation="portrait" r:id="rId1"/>
  <headerFooter alignWithMargins="0">
    <oddFooter xml:space="preserve">&amp;L&amp;8&amp;A&amp;C&amp;8PAGE &amp;P OF &amp;N&amp;R&amp;8Filename : &amp;F </oddFooter>
  </headerFooter>
  <rowBreaks count="5" manualBreakCount="5">
    <brk id="19" min="1" max="54" man="1"/>
    <brk id="42" min="1" max="54" man="1"/>
    <brk id="68" min="1" max="54" man="1"/>
    <brk id="88" min="1" max="54" man="1"/>
    <brk id="108" min="1" max="54" man="1"/>
  </row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indexed="45"/>
    <pageSetUpPr fitToPage="1"/>
  </sheetPr>
  <dimension ref="A1:AC491"/>
  <sheetViews>
    <sheetView view="pageBreakPreview" topLeftCell="A177" zoomScaleNormal="95" zoomScaleSheetLayoutView="100" workbookViewId="0">
      <selection activeCell="F212" sqref="F212:F215"/>
    </sheetView>
  </sheetViews>
  <sheetFormatPr baseColWidth="10" defaultColWidth="9.140625" defaultRowHeight="12.75"/>
  <cols>
    <col min="1" max="1" width="1.140625" style="299" customWidth="1"/>
    <col min="2" max="2" width="10.7109375" style="342" customWidth="1"/>
    <col min="3" max="3" width="28.42578125" style="299" customWidth="1"/>
    <col min="4" max="4" width="8.5703125" style="343" customWidth="1"/>
    <col min="5" max="5" width="9.7109375" style="344" customWidth="1"/>
    <col min="6" max="6" width="9.140625" style="344"/>
    <col min="7" max="7" width="9.7109375" style="344" customWidth="1"/>
    <col min="8" max="13" width="3.7109375" style="299" customWidth="1"/>
    <col min="14" max="14" width="46.140625" style="346" customWidth="1"/>
    <col min="15" max="15" width="1.28515625" style="298" customWidth="1"/>
    <col min="16" max="29" width="9.140625" style="298"/>
    <col min="30" max="16384" width="9.140625" style="299"/>
  </cols>
  <sheetData>
    <row r="1" spans="1:29" ht="7.5" customHeight="1" thickBot="1">
      <c r="A1" s="293"/>
      <c r="B1" s="294"/>
      <c r="C1" s="293"/>
      <c r="D1" s="468"/>
      <c r="E1" s="468"/>
      <c r="F1" s="295"/>
      <c r="G1" s="293"/>
      <c r="H1" s="293"/>
      <c r="I1" s="293"/>
      <c r="J1" s="293"/>
      <c r="K1" s="293"/>
      <c r="L1" s="293"/>
      <c r="M1" s="296"/>
      <c r="N1" s="297"/>
      <c r="AC1" s="299"/>
    </row>
    <row r="2" spans="1:29" ht="52.5" customHeight="1">
      <c r="A2" s="293"/>
      <c r="B2" s="442"/>
      <c r="C2" s="1128" t="s">
        <v>56</v>
      </c>
      <c r="D2" s="1128"/>
      <c r="E2" s="1128"/>
      <c r="F2" s="1128"/>
      <c r="G2" s="1128"/>
      <c r="H2" s="1128"/>
      <c r="I2" s="1128"/>
      <c r="J2" s="1128"/>
      <c r="K2" s="1128"/>
      <c r="L2" s="1128"/>
      <c r="M2" s="1128"/>
      <c r="N2" s="1129"/>
      <c r="O2" s="297"/>
    </row>
    <row r="3" spans="1:29">
      <c r="A3" s="293"/>
      <c r="B3" s="434" t="s">
        <v>28</v>
      </c>
      <c r="C3" s="1130" t="str">
        <f>IF('Cover Page'!K9="","",'Cover Page'!K9)</f>
        <v/>
      </c>
      <c r="D3" s="1130"/>
      <c r="E3" s="1130"/>
      <c r="F3" s="443"/>
      <c r="G3" s="1143" t="s">
        <v>271</v>
      </c>
      <c r="H3" s="1143"/>
      <c r="I3" s="445"/>
      <c r="J3" s="446"/>
      <c r="K3" s="1144" t="s">
        <v>81</v>
      </c>
      <c r="L3" s="1144"/>
      <c r="M3" s="1144"/>
      <c r="N3" s="438" t="str">
        <f>IF('Cover Page'!F53="","",'Cover Page'!F53)</f>
        <v/>
      </c>
      <c r="O3" s="297"/>
    </row>
    <row r="4" spans="1:29" ht="13.5" thickBot="1">
      <c r="A4" s="293"/>
      <c r="B4" s="434" t="s">
        <v>29</v>
      </c>
      <c r="C4" s="300" t="str">
        <f>IF('Cover Page'!AE10="","",CONCATENATE('Cover Page'!AE10,", ",'Cover Page'!AS10))</f>
        <v/>
      </c>
      <c r="D4" s="432" t="s">
        <v>77</v>
      </c>
      <c r="E4" s="439" t="str">
        <f>IF(ISBLANK(auditDate),"",auditDate)</f>
        <v/>
      </c>
      <c r="F4" s="444"/>
      <c r="G4" s="437" t="s">
        <v>266</v>
      </c>
      <c r="H4" s="533">
        <v>90</v>
      </c>
      <c r="I4" s="447"/>
      <c r="J4" s="297"/>
      <c r="K4" s="1144" t="s">
        <v>268</v>
      </c>
      <c r="L4" s="1144"/>
      <c r="M4" s="1144"/>
      <c r="N4" s="301" t="str">
        <f>IF('Cover Page'!AT53="","",'Cover Page'!AT53)</f>
        <v/>
      </c>
      <c r="O4" s="297"/>
    </row>
    <row r="5" spans="1:29" ht="13.5" thickBot="1">
      <c r="A5" s="293"/>
      <c r="B5" s="435" t="s">
        <v>35</v>
      </c>
      <c r="C5" s="302" t="str">
        <f>IF('Cover Page'!F55="","",'Cover Page'!F55)</f>
        <v/>
      </c>
      <c r="D5" s="433" t="s">
        <v>270</v>
      </c>
      <c r="E5" s="440"/>
      <c r="F5" s="450"/>
      <c r="G5" s="441" t="s">
        <v>267</v>
      </c>
      <c r="H5" s="534">
        <v>30</v>
      </c>
      <c r="I5" s="448"/>
      <c r="J5" s="449"/>
      <c r="K5" s="1145" t="s">
        <v>269</v>
      </c>
      <c r="L5" s="1145"/>
      <c r="M5" s="1145"/>
      <c r="N5" s="303" t="str">
        <f>IF('Cover Page'!AC53="","",'Cover Page'!AC53)</f>
        <v/>
      </c>
      <c r="O5" s="297"/>
    </row>
    <row r="6" spans="1:29" s="311" customFormat="1" ht="12" thickBot="1">
      <c r="A6" s="304"/>
      <c r="B6" s="305"/>
      <c r="C6" s="304"/>
      <c r="D6" s="304"/>
      <c r="E6" s="304"/>
      <c r="F6" s="304"/>
      <c r="G6" s="306"/>
      <c r="H6" s="307"/>
      <c r="I6" s="307"/>
      <c r="J6" s="307"/>
      <c r="K6" s="307"/>
      <c r="L6" s="307"/>
      <c r="M6" s="304"/>
      <c r="N6" s="308"/>
      <c r="O6" s="309"/>
      <c r="P6" s="310"/>
      <c r="Q6" s="310"/>
      <c r="R6" s="310"/>
      <c r="S6" s="310"/>
      <c r="T6" s="310"/>
      <c r="U6" s="310"/>
      <c r="V6" s="310"/>
      <c r="W6" s="310"/>
      <c r="X6" s="310"/>
      <c r="Y6" s="310"/>
      <c r="Z6" s="310"/>
      <c r="AA6" s="310"/>
      <c r="AB6" s="310"/>
      <c r="AC6" s="310"/>
    </row>
    <row r="7" spans="1:29" ht="12.75" customHeight="1">
      <c r="A7" s="293"/>
      <c r="B7" s="1137" t="s">
        <v>210</v>
      </c>
      <c r="C7" s="1139" t="s">
        <v>197</v>
      </c>
      <c r="D7" s="1139" t="s">
        <v>199</v>
      </c>
      <c r="E7" s="1141" t="s">
        <v>31</v>
      </c>
      <c r="F7" s="1141" t="s">
        <v>276</v>
      </c>
      <c r="G7" s="1141" t="s">
        <v>32</v>
      </c>
      <c r="H7" s="1146" t="s">
        <v>200</v>
      </c>
      <c r="I7" s="1147"/>
      <c r="J7" s="1147"/>
      <c r="K7" s="1147"/>
      <c r="L7" s="1147"/>
      <c r="M7" s="1148"/>
      <c r="N7" s="1131" t="s">
        <v>339</v>
      </c>
      <c r="O7" s="297"/>
    </row>
    <row r="8" spans="1:29" ht="13.5" thickBot="1">
      <c r="A8" s="293"/>
      <c r="B8" s="1138"/>
      <c r="C8" s="1140"/>
      <c r="D8" s="1140"/>
      <c r="E8" s="1142"/>
      <c r="F8" s="1142"/>
      <c r="G8" s="1142"/>
      <c r="H8" s="1133" t="s">
        <v>33</v>
      </c>
      <c r="I8" s="1134"/>
      <c r="J8" s="362"/>
      <c r="K8" s="1135" t="s">
        <v>34</v>
      </c>
      <c r="L8" s="1135"/>
      <c r="M8" s="1136"/>
      <c r="N8" s="1132"/>
      <c r="O8" s="297"/>
    </row>
    <row r="9" spans="1:29" ht="15" thickBot="1">
      <c r="A9" s="293"/>
      <c r="B9" s="1123" t="s">
        <v>198</v>
      </c>
      <c r="C9" s="1124"/>
      <c r="D9" s="363" t="str">
        <f>'1. Management'!$AZ$24</f>
        <v/>
      </c>
      <c r="E9" s="469" t="str">
        <f>IF(MAX(E10:E39)=0,"",MAX(E10:E39))</f>
        <v/>
      </c>
      <c r="F9" s="428"/>
      <c r="G9" s="428"/>
      <c r="H9" s="364">
        <v>1</v>
      </c>
      <c r="I9" s="365">
        <v>2</v>
      </c>
      <c r="J9" s="365">
        <v>3</v>
      </c>
      <c r="K9" s="365">
        <v>4</v>
      </c>
      <c r="L9" s="365">
        <v>5</v>
      </c>
      <c r="M9" s="366">
        <v>6</v>
      </c>
      <c r="N9" s="327"/>
      <c r="O9" s="297"/>
    </row>
    <row r="10" spans="1:29" s="315" customFormat="1" ht="12.75" customHeight="1">
      <c r="A10" s="312"/>
      <c r="B10" s="356">
        <v>1.1000000000000001</v>
      </c>
      <c r="C10" s="357" t="str">
        <f>IF('1. Management'!$F$17="","",'1. Management'!$F$17)</f>
        <v>Metric System</v>
      </c>
      <c r="D10" s="358" t="str">
        <f>'1. Management'!$AZ$32</f>
        <v/>
      </c>
      <c r="E10" s="430" t="str">
        <f>IF(D10&gt;=0.75,"",IF(D10&gt;=0.5,SUM(auditDate+$H$4),SUM(auditDate+$H$5)))</f>
        <v/>
      </c>
      <c r="F10" s="430"/>
      <c r="G10" s="429"/>
      <c r="H10" s="359"/>
      <c r="I10" s="359"/>
      <c r="J10" s="359"/>
      <c r="K10" s="359"/>
      <c r="L10" s="359"/>
      <c r="M10" s="359"/>
      <c r="N10" s="360"/>
      <c r="O10" s="313"/>
      <c r="P10" s="314"/>
      <c r="Q10" s="314"/>
      <c r="R10" s="314"/>
      <c r="S10" s="314"/>
      <c r="T10" s="314"/>
      <c r="U10" s="314"/>
      <c r="V10" s="314"/>
      <c r="W10" s="314"/>
      <c r="X10" s="314"/>
      <c r="Y10" s="314"/>
      <c r="Z10" s="314"/>
      <c r="AA10" s="314"/>
      <c r="AB10" s="314"/>
      <c r="AC10" s="314"/>
    </row>
    <row r="11" spans="1:29" s="315" customFormat="1" ht="12.75" customHeight="1">
      <c r="A11" s="312"/>
      <c r="B11" s="316" t="str">
        <f>CONCATENATE(B10,".1")</f>
        <v>1,1.1</v>
      </c>
      <c r="C11" s="317" t="s">
        <v>193</v>
      </c>
      <c r="D11" s="318" t="str">
        <f>IF(OR('1. Management'!$BA$34="",'1. Management'!$BA$34="x"),"",'1. Management'!$BQ$34)</f>
        <v/>
      </c>
      <c r="E11" s="431" t="str">
        <f>IF(D11&gt;=2,"",IF(D11&gt;=1,SUM(auditDate+$H$4),SUM(auditDate+$H$5)))</f>
        <v/>
      </c>
      <c r="F11" s="1111" t="s">
        <v>19</v>
      </c>
      <c r="G11" s="1125"/>
      <c r="H11" s="1117"/>
      <c r="I11" s="1117"/>
      <c r="J11" s="1117"/>
      <c r="K11" s="1117"/>
      <c r="L11" s="1117"/>
      <c r="M11" s="1117"/>
      <c r="N11" s="1120">
        <f>'Auditor Notes'!B23</f>
        <v>0</v>
      </c>
      <c r="O11" s="313"/>
      <c r="P11" s="314"/>
      <c r="Q11" s="314"/>
      <c r="R11" s="314"/>
      <c r="S11" s="314"/>
      <c r="T11" s="314"/>
      <c r="U11" s="314"/>
      <c r="V11" s="314"/>
      <c r="W11" s="314"/>
      <c r="X11" s="314"/>
      <c r="Y11" s="314"/>
      <c r="Z11" s="314"/>
      <c r="AA11" s="314"/>
      <c r="AB11" s="314"/>
      <c r="AC11" s="314"/>
    </row>
    <row r="12" spans="1:29" s="315" customFormat="1" ht="12.75" customHeight="1">
      <c r="A12" s="312"/>
      <c r="B12" s="316" t="str">
        <f>CONCATENATE(B10,".2")</f>
        <v>1,1.2</v>
      </c>
      <c r="C12" s="319" t="s">
        <v>194</v>
      </c>
      <c r="D12" s="318" t="str">
        <f>IF('1. Management'!$BA$36="","",'1. Management'!$BQ$36)</f>
        <v/>
      </c>
      <c r="E12" s="431" t="str">
        <f>IF(D12&gt;=2,"",IF(D12&gt;=1,SUM(auditDate+$H$4),SUM(auditDate+$H$5)))</f>
        <v/>
      </c>
      <c r="F12" s="1112"/>
      <c r="G12" s="1112"/>
      <c r="H12" s="1118"/>
      <c r="I12" s="1118"/>
      <c r="J12" s="1118"/>
      <c r="K12" s="1118"/>
      <c r="L12" s="1118"/>
      <c r="M12" s="1118"/>
      <c r="N12" s="1121"/>
      <c r="O12" s="313"/>
      <c r="P12" s="314"/>
      <c r="Q12" s="314"/>
      <c r="R12" s="314"/>
      <c r="S12" s="314"/>
      <c r="T12" s="314"/>
      <c r="U12" s="314"/>
      <c r="V12" s="314"/>
      <c r="W12" s="314"/>
      <c r="X12" s="314"/>
      <c r="Y12" s="314"/>
      <c r="Z12" s="314"/>
      <c r="AA12" s="314"/>
      <c r="AB12" s="314"/>
      <c r="AC12" s="314"/>
    </row>
    <row r="13" spans="1:29" s="324" customFormat="1" ht="12.75" customHeight="1">
      <c r="A13" s="320"/>
      <c r="B13" s="316" t="str">
        <f>CONCATENATE(B10,".3")</f>
        <v>1,1.3</v>
      </c>
      <c r="C13" s="321" t="s">
        <v>195</v>
      </c>
      <c r="D13" s="318" t="str">
        <f>IF('1. Management'!$BA$43="","",'1. Management'!$BQ$43)</f>
        <v/>
      </c>
      <c r="E13" s="431" t="str">
        <f>IF(D13&gt;=2,"",IF(D13&gt;=1,SUM(auditDate+$H$4),SUM(auditDate+$H$5)))</f>
        <v/>
      </c>
      <c r="F13" s="1112"/>
      <c r="G13" s="1112"/>
      <c r="H13" s="1118"/>
      <c r="I13" s="1118"/>
      <c r="J13" s="1118"/>
      <c r="K13" s="1118"/>
      <c r="L13" s="1118"/>
      <c r="M13" s="1118"/>
      <c r="N13" s="1121"/>
      <c r="O13" s="322"/>
      <c r="P13" s="323"/>
      <c r="Q13" s="323"/>
      <c r="R13" s="323"/>
      <c r="S13" s="323"/>
      <c r="T13" s="323"/>
      <c r="U13" s="323"/>
      <c r="V13" s="323"/>
      <c r="W13" s="323"/>
      <c r="X13" s="323"/>
      <c r="Y13" s="323"/>
      <c r="Z13" s="323"/>
      <c r="AA13" s="323"/>
      <c r="AB13" s="323"/>
      <c r="AC13" s="323"/>
    </row>
    <row r="14" spans="1:29" s="324" customFormat="1" ht="12.75" customHeight="1">
      <c r="A14" s="320"/>
      <c r="B14" s="316" t="str">
        <f>CONCATENATE(B10,".4")</f>
        <v>1,1.4</v>
      </c>
      <c r="C14" s="321" t="s">
        <v>196</v>
      </c>
      <c r="D14" s="318" t="str">
        <f>IF('1. Management'!$BA$45="","",'1. Management'!$BQ$45)</f>
        <v/>
      </c>
      <c r="E14" s="431" t="str">
        <f>IF(D14&gt;=2,"",IF(D14&gt;=1,SUM(auditDate+$H$4),SUM(auditDate+$H$5)))</f>
        <v/>
      </c>
      <c r="F14" s="1113"/>
      <c r="G14" s="1113"/>
      <c r="H14" s="1119"/>
      <c r="I14" s="1119"/>
      <c r="J14" s="1119"/>
      <c r="K14" s="1119"/>
      <c r="L14" s="1119"/>
      <c r="M14" s="1119"/>
      <c r="N14" s="1122"/>
      <c r="O14" s="322"/>
      <c r="P14" s="323"/>
      <c r="Q14" s="323"/>
      <c r="R14" s="323"/>
      <c r="S14" s="323"/>
      <c r="T14" s="323"/>
      <c r="U14" s="323"/>
      <c r="V14" s="323"/>
      <c r="W14" s="323"/>
      <c r="X14" s="323"/>
      <c r="Y14" s="323"/>
      <c r="Z14" s="323"/>
      <c r="AA14" s="323"/>
      <c r="AB14" s="323"/>
      <c r="AC14" s="323"/>
    </row>
    <row r="15" spans="1:29" s="315" customFormat="1" ht="12.75" customHeight="1">
      <c r="A15" s="312"/>
      <c r="B15" s="356">
        <v>1.2</v>
      </c>
      <c r="C15" s="357" t="str">
        <f>IF('1. Management'!$F$18="","",'1. Management'!$F$18)</f>
        <v>Key Metric Communication</v>
      </c>
      <c r="D15" s="358" t="str">
        <f>'1. Management'!$AZ$48</f>
        <v/>
      </c>
      <c r="E15" s="430" t="str">
        <f>IF(D15&gt;=0.75,"",IF(D15&gt;=0.5,SUM(auditDate+$H$4),SUM(auditDate+$H$5)))</f>
        <v/>
      </c>
      <c r="F15" s="430"/>
      <c r="G15" s="429"/>
      <c r="H15" s="359"/>
      <c r="I15" s="359"/>
      <c r="J15" s="359"/>
      <c r="K15" s="359"/>
      <c r="L15" s="359"/>
      <c r="M15" s="359"/>
      <c r="N15" s="360"/>
      <c r="O15" s="313"/>
      <c r="P15" s="314"/>
      <c r="Q15" s="314"/>
      <c r="R15" s="314"/>
      <c r="S15" s="314"/>
      <c r="T15" s="314"/>
      <c r="U15" s="314"/>
      <c r="V15" s="314"/>
      <c r="W15" s="314"/>
      <c r="X15" s="314"/>
      <c r="Y15" s="314"/>
      <c r="Z15" s="314"/>
      <c r="AA15" s="314"/>
      <c r="AB15" s="314"/>
      <c r="AC15" s="314"/>
    </row>
    <row r="16" spans="1:29" s="324" customFormat="1" ht="12.75" customHeight="1">
      <c r="A16" s="320"/>
      <c r="B16" s="316" t="str">
        <f>CONCATENATE(B15,".1")</f>
        <v>1,2.1</v>
      </c>
      <c r="C16" s="317" t="s">
        <v>193</v>
      </c>
      <c r="D16" s="318" t="str">
        <f>IF(OR('1. Management'!$BA$50="",'1. Management'!$BA$50="x"),"",'1. Management'!$BQ$50)</f>
        <v/>
      </c>
      <c r="E16" s="431" t="str">
        <f>IF(D16&gt;=2,"",IF(D16&gt;=1,SUM(auditDate+$H$4),SUM(auditDate+$H$5)))</f>
        <v/>
      </c>
      <c r="F16" s="1111" t="s">
        <v>19</v>
      </c>
      <c r="G16" s="1114"/>
      <c r="H16" s="1117"/>
      <c r="I16" s="1117"/>
      <c r="J16" s="1117"/>
      <c r="K16" s="1117"/>
      <c r="L16" s="1117"/>
      <c r="M16" s="1117"/>
      <c r="N16" s="1120">
        <f>'Auditor Notes'!B26</f>
        <v>0</v>
      </c>
      <c r="O16" s="322"/>
      <c r="P16" s="323"/>
      <c r="Q16" s="323"/>
      <c r="R16" s="323"/>
      <c r="S16" s="323"/>
      <c r="T16" s="323"/>
      <c r="U16" s="323"/>
      <c r="V16" s="323"/>
      <c r="W16" s="323"/>
      <c r="X16" s="323"/>
      <c r="Y16" s="323"/>
      <c r="Z16" s="323"/>
      <c r="AA16" s="323"/>
      <c r="AB16" s="323"/>
      <c r="AC16" s="323"/>
    </row>
    <row r="17" spans="1:29" s="324" customFormat="1" ht="12.75" customHeight="1">
      <c r="A17" s="320"/>
      <c r="B17" s="316" t="str">
        <f>CONCATENATE(B15,".2")</f>
        <v>1,2.2</v>
      </c>
      <c r="C17" s="319" t="s">
        <v>194</v>
      </c>
      <c r="D17" s="318" t="str">
        <f>IF('1. Management'!$BA$52="","",'1. Management'!$BQ$52)</f>
        <v/>
      </c>
      <c r="E17" s="431" t="str">
        <f>IF(D17&gt;=2,"",IF(D17&gt;=1,SUM(auditDate+$H$4),SUM(auditDate+$H$5)))</f>
        <v/>
      </c>
      <c r="F17" s="1112"/>
      <c r="G17" s="1115"/>
      <c r="H17" s="1118"/>
      <c r="I17" s="1118"/>
      <c r="J17" s="1118"/>
      <c r="K17" s="1118"/>
      <c r="L17" s="1118"/>
      <c r="M17" s="1118"/>
      <c r="N17" s="1121"/>
      <c r="O17" s="322"/>
      <c r="P17" s="323"/>
      <c r="Q17" s="323"/>
      <c r="R17" s="323"/>
      <c r="S17" s="323"/>
      <c r="T17" s="323"/>
      <c r="U17" s="323"/>
      <c r="V17" s="323"/>
      <c r="W17" s="323"/>
      <c r="X17" s="323"/>
      <c r="Y17" s="323"/>
      <c r="Z17" s="323"/>
      <c r="AA17" s="323"/>
      <c r="AB17" s="323"/>
      <c r="AC17" s="323"/>
    </row>
    <row r="18" spans="1:29" s="324" customFormat="1" ht="12.75" customHeight="1">
      <c r="A18" s="320"/>
      <c r="B18" s="316" t="str">
        <f>CONCATENATE(B15,".3")</f>
        <v>1,2.3</v>
      </c>
      <c r="C18" s="321" t="s">
        <v>195</v>
      </c>
      <c r="D18" s="318" t="str">
        <f>IF('1. Management'!$BA$59="","",'1. Management'!$BQ$59)</f>
        <v/>
      </c>
      <c r="E18" s="431" t="str">
        <f>IF(D18&gt;=2,"",IF(D18&gt;=1,SUM(auditDate+$H$4),SUM(auditDate+$H$5)))</f>
        <v/>
      </c>
      <c r="F18" s="1112"/>
      <c r="G18" s="1115"/>
      <c r="H18" s="1118"/>
      <c r="I18" s="1118"/>
      <c r="J18" s="1118"/>
      <c r="K18" s="1118"/>
      <c r="L18" s="1118"/>
      <c r="M18" s="1118"/>
      <c r="N18" s="1121"/>
      <c r="O18" s="322"/>
      <c r="P18" s="323"/>
      <c r="Q18" s="323"/>
      <c r="R18" s="323"/>
      <c r="S18" s="323"/>
      <c r="T18" s="323"/>
      <c r="U18" s="323"/>
      <c r="V18" s="323"/>
      <c r="W18" s="323"/>
      <c r="X18" s="323"/>
      <c r="Y18" s="323"/>
      <c r="Z18" s="323"/>
      <c r="AA18" s="323"/>
      <c r="AB18" s="323"/>
      <c r="AC18" s="323"/>
    </row>
    <row r="19" spans="1:29" s="324" customFormat="1" ht="12.75" customHeight="1">
      <c r="A19" s="320"/>
      <c r="B19" s="316" t="str">
        <f>CONCATENATE(B15,".4")</f>
        <v>1,2.4</v>
      </c>
      <c r="C19" s="321" t="s">
        <v>196</v>
      </c>
      <c r="D19" s="318" t="str">
        <f>IF('1. Management'!$BA$61="","",'1. Management'!$BQ$61)</f>
        <v/>
      </c>
      <c r="E19" s="431" t="str">
        <f>IF(D19&gt;=2,"",IF(D19&gt;=1,SUM(auditDate+$H$4),SUM(auditDate+$H$5)))</f>
        <v/>
      </c>
      <c r="F19" s="1113"/>
      <c r="G19" s="1116"/>
      <c r="H19" s="1119"/>
      <c r="I19" s="1119"/>
      <c r="J19" s="1119"/>
      <c r="K19" s="1119"/>
      <c r="L19" s="1119"/>
      <c r="M19" s="1119"/>
      <c r="N19" s="1122"/>
      <c r="O19" s="322"/>
      <c r="P19" s="323"/>
      <c r="Q19" s="323"/>
      <c r="R19" s="323"/>
      <c r="S19" s="323"/>
      <c r="T19" s="323"/>
      <c r="U19" s="323"/>
      <c r="V19" s="323"/>
      <c r="W19" s="323"/>
      <c r="X19" s="323"/>
      <c r="Y19" s="323"/>
      <c r="Z19" s="323"/>
      <c r="AA19" s="323"/>
      <c r="AB19" s="323"/>
      <c r="AC19" s="323"/>
    </row>
    <row r="20" spans="1:29" s="315" customFormat="1" ht="12.75" customHeight="1">
      <c r="A20" s="312"/>
      <c r="B20" s="356">
        <v>1.3</v>
      </c>
      <c r="C20" s="357" t="str">
        <f>IF('1. Management'!$F$19="","",'1. Management'!$F$19)</f>
        <v>Organization Structure</v>
      </c>
      <c r="D20" s="358" t="str">
        <f>'1. Management'!$AZ$64</f>
        <v/>
      </c>
      <c r="E20" s="430" t="str">
        <f>IF(D20&gt;=0.75,"",IF(D20&gt;=0.5,SUM(auditDate+$H$4),SUM(auditDate+$H$5)))</f>
        <v/>
      </c>
      <c r="F20" s="430"/>
      <c r="G20" s="429"/>
      <c r="H20" s="359"/>
      <c r="I20" s="359"/>
      <c r="J20" s="359"/>
      <c r="K20" s="359"/>
      <c r="L20" s="359"/>
      <c r="M20" s="359"/>
      <c r="N20" s="360"/>
      <c r="O20" s="313"/>
      <c r="P20" s="314"/>
      <c r="Q20" s="314"/>
      <c r="R20" s="314"/>
      <c r="S20" s="314"/>
      <c r="T20" s="314"/>
      <c r="U20" s="314"/>
      <c r="V20" s="314"/>
      <c r="W20" s="314"/>
      <c r="X20" s="314"/>
      <c r="Y20" s="314"/>
      <c r="Z20" s="314"/>
      <c r="AA20" s="314"/>
      <c r="AB20" s="314"/>
      <c r="AC20" s="314"/>
    </row>
    <row r="21" spans="1:29" s="324" customFormat="1" ht="12.75" customHeight="1">
      <c r="A21" s="320"/>
      <c r="B21" s="316" t="str">
        <f>CONCATENATE(B20,".1")</f>
        <v>1,3.1</v>
      </c>
      <c r="C21" s="317" t="s">
        <v>193</v>
      </c>
      <c r="D21" s="318" t="str">
        <f>IF(OR('1. Management'!$BA$66="",'1. Management'!$BA$66="x"),"",'1. Management'!$BQ$66)</f>
        <v/>
      </c>
      <c r="E21" s="431" t="str">
        <f>IF(D21&gt;=2,"",IF(D21&gt;=1,SUM(auditDate+$H$4),SUM(auditDate+$H$5)))</f>
        <v/>
      </c>
      <c r="F21" s="1111" t="s">
        <v>19</v>
      </c>
      <c r="G21" s="1114"/>
      <c r="H21" s="1117"/>
      <c r="I21" s="1117"/>
      <c r="J21" s="1117"/>
      <c r="K21" s="1117"/>
      <c r="L21" s="1117"/>
      <c r="M21" s="1117"/>
      <c r="N21" s="1120">
        <f>'Auditor Notes'!B26</f>
        <v>0</v>
      </c>
      <c r="O21" s="322"/>
      <c r="P21" s="323"/>
      <c r="Q21" s="323"/>
      <c r="R21" s="323"/>
      <c r="S21" s="323"/>
      <c r="T21" s="323"/>
      <c r="U21" s="323"/>
      <c r="V21" s="323"/>
      <c r="W21" s="323"/>
      <c r="X21" s="323"/>
      <c r="Y21" s="323"/>
      <c r="Z21" s="323"/>
      <c r="AA21" s="323"/>
      <c r="AB21" s="323"/>
      <c r="AC21" s="323"/>
    </row>
    <row r="22" spans="1:29" s="324" customFormat="1" ht="12.75" customHeight="1">
      <c r="A22" s="320"/>
      <c r="B22" s="316" t="str">
        <f>CONCATENATE(B20,".2")</f>
        <v>1,3.2</v>
      </c>
      <c r="C22" s="319" t="s">
        <v>194</v>
      </c>
      <c r="D22" s="318" t="str">
        <f>IF('1. Management'!$BA$68="","",'1. Management'!$BQ$68)</f>
        <v/>
      </c>
      <c r="E22" s="431" t="str">
        <f>IF(D22&gt;=2,"",IF(D22&gt;=1,SUM(auditDate+$H$4),SUM(auditDate+$H$5)))</f>
        <v/>
      </c>
      <c r="F22" s="1112"/>
      <c r="G22" s="1115"/>
      <c r="H22" s="1118"/>
      <c r="I22" s="1118"/>
      <c r="J22" s="1118"/>
      <c r="K22" s="1118"/>
      <c r="L22" s="1118"/>
      <c r="M22" s="1118"/>
      <c r="N22" s="1121"/>
      <c r="O22" s="322"/>
      <c r="P22" s="323"/>
      <c r="Q22" s="323"/>
      <c r="R22" s="323"/>
      <c r="S22" s="323"/>
      <c r="T22" s="323"/>
      <c r="U22" s="323"/>
      <c r="V22" s="323"/>
      <c r="W22" s="323"/>
      <c r="X22" s="323"/>
      <c r="Y22" s="323"/>
      <c r="Z22" s="323"/>
      <c r="AA22" s="323"/>
      <c r="AB22" s="323"/>
      <c r="AC22" s="323"/>
    </row>
    <row r="23" spans="1:29" s="324" customFormat="1" ht="12.75" customHeight="1">
      <c r="A23" s="320"/>
      <c r="B23" s="316" t="str">
        <f>CONCATENATE(B20,".3")</f>
        <v>1,3.3</v>
      </c>
      <c r="C23" s="321" t="s">
        <v>195</v>
      </c>
      <c r="D23" s="318" t="str">
        <f>IF('1. Management'!$BA$75="","",'1. Management'!$BQ$75)</f>
        <v/>
      </c>
      <c r="E23" s="431" t="str">
        <f>IF(D23&gt;=2,"",IF(D23&gt;=1,SUM(auditDate+$H$4),SUM(auditDate+$H$5)))</f>
        <v/>
      </c>
      <c r="F23" s="1112"/>
      <c r="G23" s="1115"/>
      <c r="H23" s="1118"/>
      <c r="I23" s="1118"/>
      <c r="J23" s="1118"/>
      <c r="K23" s="1118"/>
      <c r="L23" s="1118"/>
      <c r="M23" s="1118"/>
      <c r="N23" s="1121"/>
      <c r="O23" s="322"/>
      <c r="P23" s="323"/>
      <c r="Q23" s="323"/>
      <c r="R23" s="323"/>
      <c r="S23" s="323"/>
      <c r="T23" s="323"/>
      <c r="U23" s="323"/>
      <c r="V23" s="323"/>
      <c r="W23" s="323"/>
      <c r="X23" s="323"/>
      <c r="Y23" s="323"/>
      <c r="Z23" s="323"/>
      <c r="AA23" s="323"/>
      <c r="AB23" s="323"/>
      <c r="AC23" s="323"/>
    </row>
    <row r="24" spans="1:29" s="324" customFormat="1" ht="12.75" customHeight="1">
      <c r="A24" s="320"/>
      <c r="B24" s="316" t="str">
        <f>CONCATENATE(B20,".4")</f>
        <v>1,3.4</v>
      </c>
      <c r="C24" s="321" t="s">
        <v>196</v>
      </c>
      <c r="D24" s="318" t="str">
        <f>IF('1. Management'!$BA$77="","",'1. Management'!$BQ$77)</f>
        <v/>
      </c>
      <c r="E24" s="431" t="str">
        <f>IF(D24&gt;=2,"",IF(D24&gt;=1,SUM(auditDate+$H$4),SUM(auditDate+$H$5)))</f>
        <v/>
      </c>
      <c r="F24" s="1113"/>
      <c r="G24" s="1116"/>
      <c r="H24" s="1119"/>
      <c r="I24" s="1119"/>
      <c r="J24" s="1119"/>
      <c r="K24" s="1119"/>
      <c r="L24" s="1119"/>
      <c r="M24" s="1119"/>
      <c r="N24" s="1122"/>
      <c r="O24" s="322"/>
      <c r="P24" s="323"/>
      <c r="Q24" s="323"/>
      <c r="R24" s="323"/>
      <c r="S24" s="323"/>
      <c r="T24" s="323"/>
      <c r="U24" s="323"/>
      <c r="V24" s="323"/>
      <c r="W24" s="323"/>
      <c r="X24" s="323"/>
      <c r="Y24" s="323"/>
      <c r="Z24" s="323"/>
      <c r="AA24" s="323"/>
      <c r="AB24" s="323"/>
      <c r="AC24" s="323"/>
    </row>
    <row r="25" spans="1:29" s="315" customFormat="1" ht="12.75" customHeight="1">
      <c r="A25" s="312"/>
      <c r="B25" s="356">
        <v>1.4</v>
      </c>
      <c r="C25" s="357" t="str">
        <f>IF('1. Management'!$F$20="","",'1. Management'!$F$20)</f>
        <v>Change Control</v>
      </c>
      <c r="D25" s="358" t="str">
        <f>'1. Management'!$AZ$80</f>
        <v/>
      </c>
      <c r="E25" s="430" t="str">
        <f>IF(D25&gt;=0.75,"",IF(D25&gt;=0.5,SUM(auditDate+$H$4),SUM(auditDate+$H$5)))</f>
        <v/>
      </c>
      <c r="F25" s="430"/>
      <c r="G25" s="429"/>
      <c r="H25" s="359"/>
      <c r="I25" s="359"/>
      <c r="J25" s="359"/>
      <c r="K25" s="359"/>
      <c r="L25" s="359"/>
      <c r="M25" s="359"/>
      <c r="N25" s="360"/>
      <c r="O25" s="313"/>
      <c r="P25" s="314"/>
      <c r="Q25" s="314"/>
      <c r="R25" s="314"/>
      <c r="S25" s="314"/>
      <c r="T25" s="314"/>
      <c r="U25" s="314"/>
      <c r="V25" s="314"/>
      <c r="W25" s="314"/>
      <c r="X25" s="314"/>
      <c r="Y25" s="314"/>
      <c r="Z25" s="314"/>
      <c r="AA25" s="314"/>
      <c r="AB25" s="314"/>
      <c r="AC25" s="314"/>
    </row>
    <row r="26" spans="1:29" s="324" customFormat="1" ht="12.75" customHeight="1">
      <c r="A26" s="320"/>
      <c r="B26" s="316" t="str">
        <f>CONCATENATE(B25,".1")</f>
        <v>1,4.1</v>
      </c>
      <c r="C26" s="317" t="s">
        <v>193</v>
      </c>
      <c r="D26" s="318" t="str">
        <f>IF(OR('1. Management'!$BA$82="",'1. Management'!$BA$82="x"),"",'1. Management'!$BQ$82)</f>
        <v/>
      </c>
      <c r="E26" s="431" t="str">
        <f>IF(D26&gt;=2,"",IF(D26&gt;=1,SUM(auditDate+$H$4),SUM(auditDate+$H$5)))</f>
        <v/>
      </c>
      <c r="F26" s="1111" t="s">
        <v>19</v>
      </c>
      <c r="G26" s="1114"/>
      <c r="H26" s="1117"/>
      <c r="I26" s="1117"/>
      <c r="J26" s="1117"/>
      <c r="K26" s="1117"/>
      <c r="L26" s="1117"/>
      <c r="M26" s="1117"/>
      <c r="N26" s="1120">
        <f>'Auditor Notes'!B32</f>
        <v>0</v>
      </c>
      <c r="O26" s="322"/>
      <c r="P26" s="323"/>
      <c r="Q26" s="323"/>
      <c r="R26" s="323"/>
      <c r="S26" s="323"/>
      <c r="T26" s="323"/>
      <c r="U26" s="323"/>
      <c r="V26" s="323"/>
      <c r="W26" s="323"/>
      <c r="X26" s="323"/>
      <c r="Y26" s="323"/>
      <c r="Z26" s="323"/>
      <c r="AA26" s="323"/>
      <c r="AB26" s="323"/>
      <c r="AC26" s="323"/>
    </row>
    <row r="27" spans="1:29" s="324" customFormat="1" ht="12.75" customHeight="1">
      <c r="A27" s="320"/>
      <c r="B27" s="316" t="str">
        <f>CONCATENATE(B25,".2")</f>
        <v>1,4.2</v>
      </c>
      <c r="C27" s="319" t="s">
        <v>194</v>
      </c>
      <c r="D27" s="318" t="str">
        <f>IF('1. Management'!$BA$84="","",'1. Management'!$BQ$84)</f>
        <v/>
      </c>
      <c r="E27" s="431" t="str">
        <f>IF(D27&gt;=2,"",IF(D27&gt;=1,SUM(auditDate+$H$4),SUM(auditDate+$H$5)))</f>
        <v/>
      </c>
      <c r="F27" s="1112"/>
      <c r="G27" s="1115"/>
      <c r="H27" s="1118"/>
      <c r="I27" s="1118"/>
      <c r="J27" s="1118"/>
      <c r="K27" s="1118"/>
      <c r="L27" s="1118"/>
      <c r="M27" s="1118"/>
      <c r="N27" s="1121"/>
      <c r="O27" s="322"/>
      <c r="P27" s="323"/>
      <c r="Q27" s="323"/>
      <c r="R27" s="323"/>
      <c r="S27" s="323"/>
      <c r="T27" s="323"/>
      <c r="U27" s="323"/>
      <c r="V27" s="323"/>
      <c r="W27" s="323"/>
      <c r="X27" s="323"/>
      <c r="Y27" s="323"/>
      <c r="Z27" s="323"/>
      <c r="AA27" s="323"/>
      <c r="AB27" s="323"/>
      <c r="AC27" s="323"/>
    </row>
    <row r="28" spans="1:29" s="324" customFormat="1" ht="12.75" customHeight="1">
      <c r="A28" s="320"/>
      <c r="B28" s="316" t="str">
        <f>CONCATENATE(B25,".3")</f>
        <v>1,4.3</v>
      </c>
      <c r="C28" s="321" t="s">
        <v>195</v>
      </c>
      <c r="D28" s="318" t="str">
        <f>IF('1. Management'!$BA$91="","",'1. Management'!$BQ$91)</f>
        <v/>
      </c>
      <c r="E28" s="431" t="str">
        <f>IF(D28&gt;=2,"",IF(D28&gt;=1,SUM(auditDate+$H$4),SUM(auditDate+$H$5)))</f>
        <v/>
      </c>
      <c r="F28" s="1112"/>
      <c r="G28" s="1115"/>
      <c r="H28" s="1118"/>
      <c r="I28" s="1118"/>
      <c r="J28" s="1118"/>
      <c r="K28" s="1118"/>
      <c r="L28" s="1118"/>
      <c r="M28" s="1118"/>
      <c r="N28" s="1121"/>
      <c r="O28" s="322"/>
      <c r="P28" s="323"/>
      <c r="Q28" s="323"/>
      <c r="R28" s="323"/>
      <c r="S28" s="323"/>
      <c r="T28" s="323"/>
      <c r="U28" s="323"/>
      <c r="V28" s="323"/>
      <c r="W28" s="323"/>
      <c r="X28" s="323"/>
      <c r="Y28" s="323"/>
      <c r="Z28" s="323"/>
      <c r="AA28" s="323"/>
      <c r="AB28" s="323"/>
      <c r="AC28" s="323"/>
    </row>
    <row r="29" spans="1:29" s="324" customFormat="1" ht="12.75" customHeight="1">
      <c r="A29" s="320"/>
      <c r="B29" s="316" t="str">
        <f>CONCATENATE(B25,".4")</f>
        <v>1,4.4</v>
      </c>
      <c r="C29" s="321" t="s">
        <v>196</v>
      </c>
      <c r="D29" s="318" t="str">
        <f>IF('1. Management'!$BA$93="","",'1. Management'!$BQ$93)</f>
        <v/>
      </c>
      <c r="E29" s="431" t="str">
        <f>IF(D29&gt;=2,"",IF(D29&gt;=1,SUM(auditDate+$H$4),SUM(auditDate+$H$5)))</f>
        <v/>
      </c>
      <c r="F29" s="1113"/>
      <c r="G29" s="1116"/>
      <c r="H29" s="1119"/>
      <c r="I29" s="1119"/>
      <c r="J29" s="1119"/>
      <c r="K29" s="1119"/>
      <c r="L29" s="1119"/>
      <c r="M29" s="1119"/>
      <c r="N29" s="1122"/>
      <c r="O29" s="322"/>
      <c r="P29" s="323"/>
      <c r="Q29" s="323"/>
      <c r="R29" s="323"/>
      <c r="S29" s="323"/>
      <c r="T29" s="323"/>
      <c r="U29" s="323"/>
      <c r="V29" s="323"/>
      <c r="W29" s="323"/>
      <c r="X29" s="323"/>
      <c r="Y29" s="323"/>
      <c r="Z29" s="323"/>
      <c r="AA29" s="323"/>
      <c r="AB29" s="323"/>
      <c r="AC29" s="323"/>
    </row>
    <row r="30" spans="1:29" s="315" customFormat="1" ht="12.75" customHeight="1">
      <c r="A30" s="312"/>
      <c r="B30" s="356">
        <v>1.5</v>
      </c>
      <c r="C30" s="357" t="str">
        <f>IF('1. Management'!$F$21="","",'1. Management'!$F$21)</f>
        <v>Environmental Management</v>
      </c>
      <c r="D30" s="358" t="str">
        <f>'1. Management'!$AZ$96</f>
        <v/>
      </c>
      <c r="E30" s="430" t="str">
        <f>IF(D30&gt;=0.75,"",IF(D30&gt;=0.5,SUM(auditDate+$H$4),SUM(auditDate+$H$5)))</f>
        <v/>
      </c>
      <c r="F30" s="430"/>
      <c r="G30" s="429"/>
      <c r="H30" s="359"/>
      <c r="I30" s="359"/>
      <c r="J30" s="359"/>
      <c r="K30" s="359"/>
      <c r="L30" s="359"/>
      <c r="M30" s="359"/>
      <c r="N30" s="360"/>
      <c r="O30" s="313"/>
      <c r="P30" s="314"/>
      <c r="Q30" s="314"/>
      <c r="R30" s="314"/>
      <c r="S30" s="314"/>
      <c r="T30" s="314"/>
      <c r="U30" s="314"/>
      <c r="V30" s="314"/>
      <c r="W30" s="314"/>
      <c r="X30" s="314"/>
      <c r="Y30" s="314"/>
      <c r="Z30" s="314"/>
      <c r="AA30" s="314"/>
      <c r="AB30" s="314"/>
      <c r="AC30" s="314"/>
    </row>
    <row r="31" spans="1:29" s="324" customFormat="1" ht="12.75" customHeight="1">
      <c r="A31" s="320"/>
      <c r="B31" s="316" t="str">
        <f>CONCATENATE(B30,".1")</f>
        <v>1,5.1</v>
      </c>
      <c r="C31" s="317" t="s">
        <v>193</v>
      </c>
      <c r="D31" s="318" t="str">
        <f>IF(OR('1. Management'!$BA$98="",'1. Management'!$BA$98="x"),"",'1. Management'!$BQ$98)</f>
        <v/>
      </c>
      <c r="E31" s="431" t="str">
        <f>IF(D31&gt;=2,"",IF(D31&gt;=1,SUM(auditDate+$H$4),SUM(auditDate+$H$5)))</f>
        <v/>
      </c>
      <c r="F31" s="1111" t="s">
        <v>19</v>
      </c>
      <c r="G31" s="1114"/>
      <c r="H31" s="1117"/>
      <c r="I31" s="1117"/>
      <c r="J31" s="1117"/>
      <c r="K31" s="1117"/>
      <c r="L31" s="1117"/>
      <c r="M31" s="1117"/>
      <c r="N31" s="1120">
        <f>'Auditor Notes'!B35</f>
        <v>0</v>
      </c>
      <c r="O31" s="322"/>
      <c r="P31" s="323"/>
      <c r="Q31" s="323"/>
      <c r="R31" s="323"/>
      <c r="S31" s="323"/>
      <c r="T31" s="323"/>
      <c r="U31" s="323"/>
      <c r="V31" s="323"/>
      <c r="W31" s="323"/>
      <c r="X31" s="323"/>
      <c r="Y31" s="323"/>
      <c r="Z31" s="323"/>
      <c r="AA31" s="323"/>
      <c r="AB31" s="323"/>
      <c r="AC31" s="323"/>
    </row>
    <row r="32" spans="1:29" s="324" customFormat="1" ht="12.75" customHeight="1">
      <c r="A32" s="320"/>
      <c r="B32" s="316" t="str">
        <f>CONCATENATE(B30,".2")</f>
        <v>1,5.2</v>
      </c>
      <c r="C32" s="319" t="s">
        <v>194</v>
      </c>
      <c r="D32" s="318" t="str">
        <f>IF('1. Management'!$BA$100="","",'1. Management'!$BQ$100)</f>
        <v/>
      </c>
      <c r="E32" s="431" t="str">
        <f>IF(D32&gt;=2,"",IF(D32&gt;=1,SUM(auditDate+$H$4),SUM(auditDate+$H$5)))</f>
        <v/>
      </c>
      <c r="F32" s="1112"/>
      <c r="G32" s="1115"/>
      <c r="H32" s="1118"/>
      <c r="I32" s="1118"/>
      <c r="J32" s="1118"/>
      <c r="K32" s="1118"/>
      <c r="L32" s="1118"/>
      <c r="M32" s="1118"/>
      <c r="N32" s="1121"/>
      <c r="O32" s="322"/>
      <c r="P32" s="323"/>
      <c r="Q32" s="323"/>
      <c r="R32" s="323"/>
      <c r="S32" s="323"/>
      <c r="T32" s="323"/>
      <c r="U32" s="323"/>
      <c r="V32" s="323"/>
      <c r="W32" s="323"/>
      <c r="X32" s="323"/>
      <c r="Y32" s="323"/>
      <c r="Z32" s="323"/>
      <c r="AA32" s="323"/>
      <c r="AB32" s="323"/>
      <c r="AC32" s="323"/>
    </row>
    <row r="33" spans="1:29" s="324" customFormat="1" ht="12.75" customHeight="1">
      <c r="A33" s="320"/>
      <c r="B33" s="316" t="str">
        <f>CONCATENATE(B30,".3")</f>
        <v>1,5.3</v>
      </c>
      <c r="C33" s="321" t="s">
        <v>195</v>
      </c>
      <c r="D33" s="318" t="str">
        <f>IF('1. Management'!$BA$107="","",'1. Management'!$BQ$107)</f>
        <v/>
      </c>
      <c r="E33" s="431" t="str">
        <f>IF(D33&gt;=2,"",IF(D33&gt;=1,SUM(auditDate+$H$4),SUM(auditDate+$H$5)))</f>
        <v/>
      </c>
      <c r="F33" s="1112"/>
      <c r="G33" s="1115"/>
      <c r="H33" s="1118"/>
      <c r="I33" s="1118"/>
      <c r="J33" s="1118"/>
      <c r="K33" s="1118"/>
      <c r="L33" s="1118"/>
      <c r="M33" s="1118"/>
      <c r="N33" s="1121"/>
      <c r="O33" s="322"/>
      <c r="P33" s="323"/>
      <c r="Q33" s="323"/>
      <c r="R33" s="323"/>
      <c r="S33" s="323"/>
      <c r="T33" s="323"/>
      <c r="U33" s="323"/>
      <c r="V33" s="323"/>
      <c r="W33" s="323"/>
      <c r="X33" s="323"/>
      <c r="Y33" s="323"/>
      <c r="Z33" s="323"/>
      <c r="AA33" s="323"/>
      <c r="AB33" s="323"/>
      <c r="AC33" s="323"/>
    </row>
    <row r="34" spans="1:29" s="324" customFormat="1" ht="12.75" customHeight="1">
      <c r="A34" s="320"/>
      <c r="B34" s="316" t="str">
        <f>CONCATENATE(B30,".4")</f>
        <v>1,5.4</v>
      </c>
      <c r="C34" s="321" t="s">
        <v>196</v>
      </c>
      <c r="D34" s="318" t="str">
        <f>IF('1. Management'!$BA$109="","",'1. Management'!$BQ$109)</f>
        <v/>
      </c>
      <c r="E34" s="431" t="str">
        <f>IF(D34&gt;=2,"",IF(D34&gt;=1,SUM(auditDate+$H$4),SUM(auditDate+$H$5)))</f>
        <v/>
      </c>
      <c r="F34" s="1113"/>
      <c r="G34" s="1116"/>
      <c r="H34" s="1119"/>
      <c r="I34" s="1119"/>
      <c r="J34" s="1119"/>
      <c r="K34" s="1119"/>
      <c r="L34" s="1119"/>
      <c r="M34" s="1119"/>
      <c r="N34" s="1122"/>
      <c r="O34" s="322"/>
      <c r="P34" s="323"/>
      <c r="Q34" s="323"/>
      <c r="R34" s="323"/>
      <c r="S34" s="323"/>
      <c r="T34" s="323"/>
      <c r="U34" s="323"/>
      <c r="V34" s="323"/>
      <c r="W34" s="323"/>
      <c r="X34" s="323"/>
      <c r="Y34" s="323"/>
      <c r="Z34" s="323"/>
      <c r="AA34" s="323"/>
      <c r="AB34" s="323"/>
      <c r="AC34" s="323"/>
    </row>
    <row r="35" spans="1:29" s="315" customFormat="1" ht="12.75" customHeight="1">
      <c r="A35" s="312"/>
      <c r="B35" s="356">
        <v>1.6</v>
      </c>
      <c r="C35" s="357" t="str">
        <f>IF('1. Management'!$F$22="","",'1. Management'!$F$22)</f>
        <v>Loss Prevention</v>
      </c>
      <c r="D35" s="358" t="str">
        <f>'1. Management'!$AZ$112</f>
        <v/>
      </c>
      <c r="E35" s="430" t="str">
        <f>IF(D35&gt;=0.75,"",IF(D35&gt;=0.5,SUM(auditDate+$H$4),SUM(auditDate+$H$5)))</f>
        <v/>
      </c>
      <c r="F35" s="430"/>
      <c r="G35" s="429"/>
      <c r="H35" s="359"/>
      <c r="I35" s="359"/>
      <c r="J35" s="359"/>
      <c r="K35" s="359"/>
      <c r="L35" s="359"/>
      <c r="M35" s="359"/>
      <c r="N35" s="360"/>
      <c r="O35" s="313"/>
      <c r="P35" s="314"/>
      <c r="Q35" s="314"/>
      <c r="R35" s="314"/>
      <c r="S35" s="314"/>
      <c r="T35" s="314"/>
      <c r="U35" s="314"/>
      <c r="V35" s="314"/>
      <c r="W35" s="314"/>
      <c r="X35" s="314"/>
      <c r="Y35" s="314"/>
      <c r="Z35" s="314"/>
      <c r="AA35" s="314"/>
      <c r="AB35" s="314"/>
      <c r="AC35" s="314"/>
    </row>
    <row r="36" spans="1:29" s="324" customFormat="1" ht="12.75" customHeight="1">
      <c r="A36" s="320"/>
      <c r="B36" s="541" t="str">
        <f>CONCATENATE(B35,".1")</f>
        <v>1,6.1</v>
      </c>
      <c r="C36" s="319" t="s">
        <v>193</v>
      </c>
      <c r="D36" s="542" t="str">
        <f>IF(OR('1. Management'!$BA$114="",'1. Management'!$BA$114="x"),"",'1. Management'!$BQ$114)</f>
        <v/>
      </c>
      <c r="E36" s="543" t="str">
        <f>IF(D36&gt;=2,"",IF(D36&gt;=1,SUM(auditDate+$H$4),SUM(auditDate+$H$5)))</f>
        <v/>
      </c>
      <c r="F36" s="1111" t="s">
        <v>19</v>
      </c>
      <c r="G36" s="1114"/>
      <c r="H36" s="1117"/>
      <c r="I36" s="1117"/>
      <c r="J36" s="1117"/>
      <c r="K36" s="1117"/>
      <c r="L36" s="1117"/>
      <c r="M36" s="1117"/>
      <c r="N36" s="1120">
        <f>'Auditor Notes'!B38</f>
        <v>0</v>
      </c>
      <c r="O36" s="322"/>
      <c r="P36" s="323"/>
      <c r="Q36" s="323"/>
      <c r="R36" s="323"/>
      <c r="S36" s="323"/>
      <c r="T36" s="323"/>
      <c r="U36" s="323"/>
      <c r="V36" s="323"/>
      <c r="W36" s="323"/>
      <c r="X36" s="323"/>
      <c r="Y36" s="323"/>
      <c r="Z36" s="323"/>
      <c r="AA36" s="323"/>
      <c r="AB36" s="323"/>
      <c r="AC36" s="323"/>
    </row>
    <row r="37" spans="1:29" s="324" customFormat="1" ht="12.75" customHeight="1">
      <c r="A37" s="320"/>
      <c r="B37" s="316" t="str">
        <f>CONCATENATE(B35,".2")</f>
        <v>1,6.2</v>
      </c>
      <c r="C37" s="319" t="s">
        <v>194</v>
      </c>
      <c r="D37" s="318" t="str">
        <f>IF('1. Management'!$BA$116="","",'1. Management'!$BQ$116)</f>
        <v/>
      </c>
      <c r="E37" s="431" t="str">
        <f>IF(D37&gt;=2,"",IF(D37&gt;=1,SUM(auditDate+$H$4),SUM(auditDate+$H$5)))</f>
        <v/>
      </c>
      <c r="F37" s="1112"/>
      <c r="G37" s="1115"/>
      <c r="H37" s="1118"/>
      <c r="I37" s="1118"/>
      <c r="J37" s="1118"/>
      <c r="K37" s="1118"/>
      <c r="L37" s="1118"/>
      <c r="M37" s="1118"/>
      <c r="N37" s="1121"/>
      <c r="O37" s="322"/>
      <c r="P37" s="323"/>
      <c r="Q37" s="323"/>
      <c r="R37" s="323"/>
      <c r="S37" s="323"/>
      <c r="T37" s="323"/>
      <c r="U37" s="323"/>
      <c r="V37" s="323"/>
      <c r="W37" s="323"/>
      <c r="X37" s="323"/>
      <c r="Y37" s="323"/>
      <c r="Z37" s="323"/>
      <c r="AA37" s="323"/>
      <c r="AB37" s="323"/>
      <c r="AC37" s="323"/>
    </row>
    <row r="38" spans="1:29" s="324" customFormat="1" ht="12.75" customHeight="1">
      <c r="A38" s="320"/>
      <c r="B38" s="316" t="str">
        <f>CONCATENATE(B35,".3")</f>
        <v>1,6.3</v>
      </c>
      <c r="C38" s="321" t="s">
        <v>195</v>
      </c>
      <c r="D38" s="318" t="str">
        <f>IF('1. Management'!$BA$123="","",'1. Management'!$BQ$123)</f>
        <v/>
      </c>
      <c r="E38" s="431" t="str">
        <f>IF(D38&gt;=2,"",IF(D38&gt;=1,SUM(auditDate+$H$4),SUM(auditDate+$H$5)))</f>
        <v/>
      </c>
      <c r="F38" s="1112"/>
      <c r="G38" s="1115"/>
      <c r="H38" s="1118"/>
      <c r="I38" s="1118"/>
      <c r="J38" s="1118"/>
      <c r="K38" s="1118"/>
      <c r="L38" s="1118"/>
      <c r="M38" s="1118"/>
      <c r="N38" s="1121"/>
      <c r="O38" s="322"/>
      <c r="P38" s="323"/>
      <c r="Q38" s="323"/>
      <c r="R38" s="323"/>
      <c r="S38" s="323"/>
      <c r="T38" s="323"/>
      <c r="U38" s="323"/>
      <c r="V38" s="323"/>
      <c r="W38" s="323"/>
      <c r="X38" s="323"/>
      <c r="Y38" s="323"/>
      <c r="Z38" s="323"/>
      <c r="AA38" s="323"/>
      <c r="AB38" s="323"/>
      <c r="AC38" s="323"/>
    </row>
    <row r="39" spans="1:29" s="324" customFormat="1" ht="12.75" customHeight="1" thickBot="1">
      <c r="A39" s="320"/>
      <c r="B39" s="325" t="str">
        <f>CONCATENATE(B35,".4")</f>
        <v>1,6.4</v>
      </c>
      <c r="C39" s="326" t="s">
        <v>196</v>
      </c>
      <c r="D39" s="544" t="str">
        <f>IF('1. Management'!$BA$125="","",'1. Management'!$BQ$125)</f>
        <v/>
      </c>
      <c r="E39" s="436" t="str">
        <f>IF(D39&gt;=2,"",IF(D39&gt;=1,SUM(auditDate+$H$4),SUM(auditDate+$H$5)))</f>
        <v/>
      </c>
      <c r="F39" s="1149"/>
      <c r="G39" s="1150"/>
      <c r="H39" s="1126"/>
      <c r="I39" s="1126"/>
      <c r="J39" s="1126"/>
      <c r="K39" s="1126"/>
      <c r="L39" s="1126"/>
      <c r="M39" s="1126"/>
      <c r="N39" s="1127"/>
      <c r="O39" s="322"/>
      <c r="P39" s="323"/>
      <c r="Q39" s="323"/>
      <c r="R39" s="323"/>
      <c r="S39" s="323"/>
      <c r="T39" s="323"/>
      <c r="U39" s="323"/>
      <c r="V39" s="323"/>
      <c r="W39" s="323"/>
      <c r="X39" s="323"/>
      <c r="Y39" s="323"/>
      <c r="Z39" s="323"/>
      <c r="AA39" s="323"/>
      <c r="AB39" s="323"/>
      <c r="AC39" s="323"/>
    </row>
    <row r="40" spans="1:29" s="315" customFormat="1" ht="12.75" customHeight="1">
      <c r="A40" s="312"/>
      <c r="B40" s="356">
        <v>1.7</v>
      </c>
      <c r="C40" s="357" t="str">
        <f>IF('1. Management'!$F$23="","",'1. Management'!$F$23)</f>
        <v>Risk and Opportunities</v>
      </c>
      <c r="D40" s="358" t="str">
        <f>'1. Management'!$AZ$128</f>
        <v/>
      </c>
      <c r="E40" s="430" t="str">
        <f>IF(D40&gt;=0.75,"",IF(D40&gt;=0.5,SUM(auditDate+$H$4),SUM(auditDate+$H$5)))</f>
        <v/>
      </c>
      <c r="F40" s="430"/>
      <c r="G40" s="429"/>
      <c r="H40" s="359"/>
      <c r="I40" s="359"/>
      <c r="J40" s="359"/>
      <c r="K40" s="359"/>
      <c r="L40" s="359"/>
      <c r="M40" s="359"/>
      <c r="N40" s="360"/>
      <c r="O40" s="313"/>
      <c r="P40" s="314"/>
      <c r="Q40" s="314"/>
      <c r="R40" s="314"/>
      <c r="S40" s="314"/>
      <c r="T40" s="314"/>
      <c r="U40" s="314"/>
      <c r="V40" s="314"/>
      <c r="W40" s="314"/>
      <c r="X40" s="314"/>
      <c r="Y40" s="314"/>
      <c r="Z40" s="314"/>
      <c r="AA40" s="314"/>
      <c r="AB40" s="314"/>
      <c r="AC40" s="314"/>
    </row>
    <row r="41" spans="1:29" s="324" customFormat="1" ht="12.75" customHeight="1">
      <c r="A41" s="320"/>
      <c r="B41" s="541" t="str">
        <f>CONCATENATE(B40,".1")</f>
        <v>1,7.1</v>
      </c>
      <c r="C41" s="319" t="s">
        <v>193</v>
      </c>
      <c r="D41" s="542" t="str">
        <f>IF(OR('1. Management'!$BA$130="",'1. Management'!$BA$130="x"),"",'1. Management'!$BQ$130)</f>
        <v/>
      </c>
      <c r="E41" s="543" t="str">
        <f>IF(D41&gt;=2,"",IF(D41&gt;=1,SUM(auditDate+$H$4),SUM(auditDate+$H$5)))</f>
        <v/>
      </c>
      <c r="F41" s="1111" t="s">
        <v>19</v>
      </c>
      <c r="G41" s="1114"/>
      <c r="H41" s="1117"/>
      <c r="I41" s="1117"/>
      <c r="J41" s="1117"/>
      <c r="K41" s="1117"/>
      <c r="L41" s="1117"/>
      <c r="M41" s="1117"/>
      <c r="N41" s="1120">
        <f>'Auditor Notes'!B41</f>
        <v>0</v>
      </c>
      <c r="O41" s="322"/>
      <c r="P41" s="323"/>
      <c r="Q41" s="323"/>
      <c r="R41" s="323"/>
      <c r="S41" s="323"/>
      <c r="T41" s="323"/>
      <c r="U41" s="323"/>
      <c r="V41" s="323"/>
      <c r="W41" s="323"/>
      <c r="X41" s="323"/>
      <c r="Y41" s="323"/>
      <c r="Z41" s="323"/>
      <c r="AA41" s="323"/>
      <c r="AB41" s="323"/>
      <c r="AC41" s="323"/>
    </row>
    <row r="42" spans="1:29" s="324" customFormat="1" ht="12.75" customHeight="1">
      <c r="A42" s="320"/>
      <c r="B42" s="316" t="str">
        <f>CONCATENATE(B40,".2")</f>
        <v>1,7.2</v>
      </c>
      <c r="C42" s="319" t="s">
        <v>194</v>
      </c>
      <c r="D42" s="318" t="str">
        <f>IF('1. Management'!$BA$132="","",'1. Management'!$BQ$132)</f>
        <v/>
      </c>
      <c r="E42" s="431" t="str">
        <f>IF(D42&gt;=2,"",IF(D42&gt;=1,SUM(auditDate+$H$4),SUM(auditDate+$H$5)))</f>
        <v/>
      </c>
      <c r="F42" s="1112"/>
      <c r="G42" s="1115"/>
      <c r="H42" s="1118"/>
      <c r="I42" s="1118"/>
      <c r="J42" s="1118"/>
      <c r="K42" s="1118"/>
      <c r="L42" s="1118"/>
      <c r="M42" s="1118"/>
      <c r="N42" s="1121"/>
      <c r="O42" s="322"/>
      <c r="P42" s="323"/>
      <c r="Q42" s="323"/>
      <c r="R42" s="323"/>
      <c r="S42" s="323"/>
      <c r="T42" s="323"/>
      <c r="U42" s="323"/>
      <c r="V42" s="323"/>
      <c r="W42" s="323"/>
      <c r="X42" s="323"/>
      <c r="Y42" s="323"/>
      <c r="Z42" s="323"/>
      <c r="AA42" s="323"/>
      <c r="AB42" s="323"/>
      <c r="AC42" s="323"/>
    </row>
    <row r="43" spans="1:29" s="324" customFormat="1" ht="12.75" customHeight="1">
      <c r="A43" s="320"/>
      <c r="B43" s="316" t="str">
        <f>CONCATENATE(B40,".3")</f>
        <v>1,7.3</v>
      </c>
      <c r="C43" s="321" t="s">
        <v>195</v>
      </c>
      <c r="D43" s="318" t="str">
        <f>IF('1. Management'!$BA$139="","",'1. Management'!$BQ$139)</f>
        <v/>
      </c>
      <c r="E43" s="431" t="str">
        <f>IF(D43&gt;=2,"",IF(D43&gt;=1,SUM(auditDate+$H$4),SUM(auditDate+$H$5)))</f>
        <v/>
      </c>
      <c r="F43" s="1112"/>
      <c r="G43" s="1115"/>
      <c r="H43" s="1118"/>
      <c r="I43" s="1118"/>
      <c r="J43" s="1118"/>
      <c r="K43" s="1118"/>
      <c r="L43" s="1118"/>
      <c r="M43" s="1118"/>
      <c r="N43" s="1121"/>
      <c r="O43" s="322"/>
      <c r="P43" s="323"/>
      <c r="Q43" s="323"/>
      <c r="R43" s="323"/>
      <c r="S43" s="323"/>
      <c r="T43" s="323"/>
      <c r="U43" s="323"/>
      <c r="V43" s="323"/>
      <c r="W43" s="323"/>
      <c r="X43" s="323"/>
      <c r="Y43" s="323"/>
      <c r="Z43" s="323"/>
      <c r="AA43" s="323"/>
      <c r="AB43" s="323"/>
      <c r="AC43" s="323"/>
    </row>
    <row r="44" spans="1:29" s="324" customFormat="1" ht="12.75" customHeight="1" thickBot="1">
      <c r="A44" s="320"/>
      <c r="B44" s="325" t="str">
        <f>CONCATENATE(B40,".4")</f>
        <v>1,7.4</v>
      </c>
      <c r="C44" s="326" t="s">
        <v>196</v>
      </c>
      <c r="D44" s="544" t="str">
        <f>IF('1. Management'!$BA$141="","",'1. Management'!$BQ$141)</f>
        <v/>
      </c>
      <c r="E44" s="436" t="str">
        <f>IF(D44&gt;=2,"",IF(D44&gt;=1,SUM(auditDate+$H$4),SUM(auditDate+$H$5)))</f>
        <v/>
      </c>
      <c r="F44" s="1149"/>
      <c r="G44" s="1150"/>
      <c r="H44" s="1126"/>
      <c r="I44" s="1126"/>
      <c r="J44" s="1126"/>
      <c r="K44" s="1126"/>
      <c r="L44" s="1126"/>
      <c r="M44" s="1126"/>
      <c r="N44" s="1127"/>
      <c r="O44" s="322"/>
      <c r="P44" s="323"/>
      <c r="Q44" s="323"/>
      <c r="R44" s="323"/>
      <c r="S44" s="323"/>
      <c r="T44" s="323"/>
      <c r="U44" s="323"/>
      <c r="V44" s="323"/>
      <c r="W44" s="323"/>
      <c r="X44" s="323"/>
      <c r="Y44" s="323"/>
      <c r="Z44" s="323"/>
      <c r="AA44" s="323"/>
      <c r="AB44" s="323"/>
      <c r="AC44" s="323"/>
    </row>
    <row r="45" spans="1:29" s="329" customFormat="1" ht="15" thickBot="1">
      <c r="A45" s="293"/>
      <c r="B45" s="1123" t="s">
        <v>201</v>
      </c>
      <c r="C45" s="1124"/>
      <c r="D45" s="363" t="str">
        <f>'2. Quality'!$AZ$25</f>
        <v/>
      </c>
      <c r="E45" s="469" t="str">
        <f>IF(MAX(E46:E75)=0,"",MAX(E46:E75))</f>
        <v/>
      </c>
      <c r="F45" s="428"/>
      <c r="G45" s="428"/>
      <c r="H45" s="364">
        <v>1</v>
      </c>
      <c r="I45" s="365">
        <v>2</v>
      </c>
      <c r="J45" s="365">
        <v>3</v>
      </c>
      <c r="K45" s="365">
        <v>4</v>
      </c>
      <c r="L45" s="365">
        <v>5</v>
      </c>
      <c r="M45" s="366">
        <v>6</v>
      </c>
      <c r="N45" s="327"/>
      <c r="O45" s="297"/>
      <c r="P45" s="328"/>
      <c r="Q45" s="328"/>
      <c r="R45" s="328"/>
      <c r="S45" s="328"/>
      <c r="T45" s="328"/>
      <c r="U45" s="328"/>
      <c r="V45" s="328"/>
      <c r="W45" s="328"/>
      <c r="X45" s="328"/>
      <c r="Y45" s="328"/>
      <c r="Z45" s="328"/>
      <c r="AA45" s="328"/>
      <c r="AB45" s="328"/>
      <c r="AC45" s="328"/>
    </row>
    <row r="46" spans="1:29" s="329" customFormat="1">
      <c r="A46" s="312"/>
      <c r="B46" s="356">
        <v>2.1</v>
      </c>
      <c r="C46" s="357" t="str">
        <f>IF('2. Quality'!$F$17="","",'2. Quality'!$F$17)</f>
        <v>Data Collection Systems</v>
      </c>
      <c r="D46" s="358" t="str">
        <f>'2. Quality'!$AZ$33</f>
        <v/>
      </c>
      <c r="E46" s="430" t="str">
        <f>IF(D46&gt;=0.75,"",IF(D46&gt;=0.5,SUM(auditDate+$H$4),SUM(auditDate+$H$5)))</f>
        <v/>
      </c>
      <c r="F46" s="430"/>
      <c r="G46" s="429"/>
      <c r="H46" s="359"/>
      <c r="I46" s="359"/>
      <c r="J46" s="359"/>
      <c r="K46" s="359"/>
      <c r="L46" s="359"/>
      <c r="M46" s="359"/>
      <c r="N46" s="360"/>
      <c r="O46" s="313"/>
      <c r="P46" s="328"/>
      <c r="Q46" s="328"/>
      <c r="R46" s="328"/>
      <c r="S46" s="328"/>
      <c r="T46" s="328"/>
      <c r="U46" s="328"/>
      <c r="V46" s="328"/>
      <c r="W46" s="328"/>
      <c r="X46" s="328"/>
      <c r="Y46" s="328"/>
      <c r="Z46" s="328"/>
      <c r="AA46" s="328"/>
      <c r="AB46" s="328"/>
      <c r="AC46" s="328"/>
    </row>
    <row r="47" spans="1:29" s="329" customFormat="1">
      <c r="A47" s="312"/>
      <c r="B47" s="316" t="str">
        <f>CONCATENATE(B46,".1")</f>
        <v>2,1.1</v>
      </c>
      <c r="C47" s="317" t="s">
        <v>193</v>
      </c>
      <c r="D47" s="318" t="str">
        <f>IF(OR('2. Quality'!$BA$35="",'2. Quality'!$BA$35="x"),"",'2. Quality'!$BQ$35)</f>
        <v/>
      </c>
      <c r="E47" s="431" t="str">
        <f>IF(D47&gt;=2,"",IF(D47&gt;=1,SUM(auditDate+$H$4),SUM(auditDate+$H$5)))</f>
        <v/>
      </c>
      <c r="F47" s="1111" t="s">
        <v>19</v>
      </c>
      <c r="G47" s="1125"/>
      <c r="H47" s="1117"/>
      <c r="I47" s="1117"/>
      <c r="J47" s="1117"/>
      <c r="K47" s="1117"/>
      <c r="L47" s="1117"/>
      <c r="M47" s="1117"/>
      <c r="N47" s="1120">
        <f>'Auditor Notes'!B46</f>
        <v>0</v>
      </c>
      <c r="O47" s="313"/>
      <c r="P47" s="328"/>
      <c r="Q47" s="328"/>
      <c r="R47" s="328"/>
      <c r="S47" s="328"/>
      <c r="T47" s="328"/>
      <c r="U47" s="328"/>
      <c r="V47" s="328"/>
      <c r="W47" s="328"/>
      <c r="X47" s="328"/>
      <c r="Y47" s="328"/>
      <c r="Z47" s="328"/>
      <c r="AA47" s="328"/>
      <c r="AB47" s="328"/>
      <c r="AC47" s="328"/>
    </row>
    <row r="48" spans="1:29" s="329" customFormat="1">
      <c r="A48" s="312"/>
      <c r="B48" s="316" t="str">
        <f>CONCATENATE(B46,".2")</f>
        <v>2,1.2</v>
      </c>
      <c r="C48" s="319" t="s">
        <v>194</v>
      </c>
      <c r="D48" s="318" t="str">
        <f>IF('2. Quality'!$BA$37="","",'2. Quality'!$BQ$37)</f>
        <v/>
      </c>
      <c r="E48" s="431" t="str">
        <f>IF(D48&gt;=2,"",IF(D48&gt;=1,SUM(auditDate+$H$4),SUM(auditDate+$H$5)))</f>
        <v/>
      </c>
      <c r="F48" s="1112"/>
      <c r="G48" s="1112"/>
      <c r="H48" s="1118"/>
      <c r="I48" s="1118"/>
      <c r="J48" s="1118"/>
      <c r="K48" s="1118"/>
      <c r="L48" s="1118"/>
      <c r="M48" s="1118"/>
      <c r="N48" s="1121"/>
      <c r="O48" s="313"/>
      <c r="P48" s="328"/>
      <c r="Q48" s="328"/>
      <c r="R48" s="328"/>
      <c r="S48" s="328"/>
      <c r="T48" s="328"/>
      <c r="U48" s="328"/>
      <c r="V48" s="328"/>
      <c r="W48" s="328"/>
      <c r="X48" s="328"/>
      <c r="Y48" s="328"/>
      <c r="Z48" s="328"/>
      <c r="AA48" s="328"/>
      <c r="AB48" s="328"/>
      <c r="AC48" s="328"/>
    </row>
    <row r="49" spans="1:29" s="329" customFormat="1">
      <c r="A49" s="320"/>
      <c r="B49" s="316" t="str">
        <f>CONCATENATE(B46,".3")</f>
        <v>2,1.3</v>
      </c>
      <c r="C49" s="321" t="s">
        <v>195</v>
      </c>
      <c r="D49" s="318" t="str">
        <f>IF('2. Quality'!$BA$44="","",'2. Quality'!$BQ$44)</f>
        <v/>
      </c>
      <c r="E49" s="431" t="str">
        <f>IF(D49&gt;=2,"",IF(D49&gt;=1,SUM(auditDate+$H$4),SUM(auditDate+$H$5)))</f>
        <v/>
      </c>
      <c r="F49" s="1112"/>
      <c r="G49" s="1112"/>
      <c r="H49" s="1118"/>
      <c r="I49" s="1118"/>
      <c r="J49" s="1118"/>
      <c r="K49" s="1118"/>
      <c r="L49" s="1118"/>
      <c r="M49" s="1118"/>
      <c r="N49" s="1121"/>
      <c r="O49" s="322"/>
      <c r="P49" s="328"/>
      <c r="Q49" s="328"/>
      <c r="R49" s="328"/>
      <c r="S49" s="328"/>
      <c r="T49" s="328"/>
      <c r="U49" s="328"/>
      <c r="V49" s="328"/>
      <c r="W49" s="328"/>
      <c r="X49" s="328"/>
      <c r="Y49" s="328"/>
      <c r="Z49" s="328"/>
      <c r="AA49" s="328"/>
      <c r="AB49" s="328"/>
      <c r="AC49" s="328"/>
    </row>
    <row r="50" spans="1:29" s="329" customFormat="1">
      <c r="A50" s="320"/>
      <c r="B50" s="316" t="str">
        <f>CONCATENATE(B46,".4")</f>
        <v>2,1.4</v>
      </c>
      <c r="C50" s="321" t="s">
        <v>196</v>
      </c>
      <c r="D50" s="318" t="str">
        <f>IF('2. Quality'!$BA$46="","",'2. Quality'!$BQ$46)</f>
        <v/>
      </c>
      <c r="E50" s="431" t="str">
        <f>IF(D50&gt;=2,"",IF(D50&gt;=1,SUM(auditDate+$H$4),SUM(auditDate+$H$5)))</f>
        <v/>
      </c>
      <c r="F50" s="1113"/>
      <c r="G50" s="1113"/>
      <c r="H50" s="1119"/>
      <c r="I50" s="1119"/>
      <c r="J50" s="1119"/>
      <c r="K50" s="1119"/>
      <c r="L50" s="1119"/>
      <c r="M50" s="1119"/>
      <c r="N50" s="1122"/>
      <c r="O50" s="322"/>
      <c r="P50" s="328"/>
      <c r="Q50" s="328"/>
      <c r="R50" s="328"/>
      <c r="S50" s="328"/>
      <c r="T50" s="328"/>
      <c r="U50" s="328"/>
      <c r="V50" s="328"/>
      <c r="W50" s="328"/>
      <c r="X50" s="328"/>
      <c r="Y50" s="328"/>
      <c r="Z50" s="328"/>
      <c r="AA50" s="328"/>
      <c r="AB50" s="328"/>
      <c r="AC50" s="328"/>
    </row>
    <row r="51" spans="1:29" s="329" customFormat="1">
      <c r="A51" s="312"/>
      <c r="B51" s="356">
        <v>2.2000000000000002</v>
      </c>
      <c r="C51" s="357" t="str">
        <f>IF('2. Quality'!$F$18="","",'2. Quality'!$F$18)</f>
        <v>Rework System</v>
      </c>
      <c r="D51" s="358" t="str">
        <f>'2. Quality'!$AZ$49</f>
        <v/>
      </c>
      <c r="E51" s="430" t="str">
        <f>IF(D51&gt;=0.75,"",IF(D51&gt;=0.5,SUM(auditDate+$H$4),SUM(auditDate+$H$5)))</f>
        <v/>
      </c>
      <c r="F51" s="430"/>
      <c r="G51" s="429"/>
      <c r="H51" s="359"/>
      <c r="I51" s="359"/>
      <c r="J51" s="359"/>
      <c r="K51" s="359"/>
      <c r="L51" s="359"/>
      <c r="M51" s="359"/>
      <c r="N51" s="360"/>
      <c r="O51" s="313"/>
      <c r="P51" s="328"/>
      <c r="Q51" s="328"/>
      <c r="R51" s="328"/>
      <c r="S51" s="328"/>
      <c r="T51" s="328"/>
      <c r="U51" s="328"/>
      <c r="V51" s="328"/>
      <c r="W51" s="328"/>
      <c r="X51" s="328"/>
      <c r="Y51" s="328"/>
      <c r="Z51" s="328"/>
      <c r="AA51" s="328"/>
      <c r="AB51" s="328"/>
      <c r="AC51" s="328"/>
    </row>
    <row r="52" spans="1:29" s="329" customFormat="1">
      <c r="A52" s="320"/>
      <c r="B52" s="316" t="str">
        <f>CONCATENATE(B51,".1")</f>
        <v>2,2.1</v>
      </c>
      <c r="C52" s="317" t="s">
        <v>193</v>
      </c>
      <c r="D52" s="318" t="str">
        <f>IF(OR('2. Quality'!$BA$51="",'2. Quality'!$BA$51="x"),"",'2. Quality'!$BQ$51)</f>
        <v/>
      </c>
      <c r="E52" s="431" t="str">
        <f>IF(D52&gt;=2,"",IF(D52&gt;=1,SUM(auditDate+$H$4),SUM(auditDate+$H$5)))</f>
        <v/>
      </c>
      <c r="F52" s="1111" t="s">
        <v>19</v>
      </c>
      <c r="G52" s="1114"/>
      <c r="H52" s="1117"/>
      <c r="I52" s="1117"/>
      <c r="J52" s="1117"/>
      <c r="K52" s="1117"/>
      <c r="L52" s="1117"/>
      <c r="M52" s="1117"/>
      <c r="N52" s="1120">
        <f>'Auditor Notes'!B49</f>
        <v>0</v>
      </c>
      <c r="O52" s="322"/>
      <c r="P52" s="328"/>
      <c r="Q52" s="328"/>
      <c r="R52" s="328"/>
      <c r="S52" s="328"/>
      <c r="T52" s="328"/>
      <c r="U52" s="328"/>
      <c r="V52" s="328"/>
      <c r="W52" s="328"/>
      <c r="X52" s="328"/>
      <c r="Y52" s="328"/>
      <c r="Z52" s="328"/>
      <c r="AA52" s="328"/>
      <c r="AB52" s="328"/>
      <c r="AC52" s="328"/>
    </row>
    <row r="53" spans="1:29" s="329" customFormat="1">
      <c r="A53" s="320"/>
      <c r="B53" s="316" t="str">
        <f>CONCATENATE(B51,".2")</f>
        <v>2,2.2</v>
      </c>
      <c r="C53" s="319" t="s">
        <v>194</v>
      </c>
      <c r="D53" s="318" t="str">
        <f>IF('2. Quality'!$BA$53="","",'2. Quality'!$BQ$53)</f>
        <v/>
      </c>
      <c r="E53" s="431" t="str">
        <f>IF(D53&gt;=2,"",IF(D53&gt;=1,SUM(auditDate+$H$4),SUM(auditDate+$H$5)))</f>
        <v/>
      </c>
      <c r="F53" s="1112"/>
      <c r="G53" s="1115"/>
      <c r="H53" s="1118"/>
      <c r="I53" s="1118"/>
      <c r="J53" s="1118"/>
      <c r="K53" s="1118"/>
      <c r="L53" s="1118"/>
      <c r="M53" s="1118"/>
      <c r="N53" s="1121"/>
      <c r="O53" s="322"/>
      <c r="P53" s="328"/>
      <c r="Q53" s="328"/>
      <c r="R53" s="328"/>
      <c r="S53" s="328"/>
      <c r="T53" s="328"/>
      <c r="U53" s="328"/>
      <c r="V53" s="328"/>
      <c r="W53" s="328"/>
      <c r="X53" s="328"/>
      <c r="Y53" s="328"/>
      <c r="Z53" s="328"/>
      <c r="AA53" s="328"/>
      <c r="AB53" s="328"/>
      <c r="AC53" s="328"/>
    </row>
    <row r="54" spans="1:29" s="329" customFormat="1">
      <c r="A54" s="320"/>
      <c r="B54" s="316" t="str">
        <f>CONCATENATE(B51,".3")</f>
        <v>2,2.3</v>
      </c>
      <c r="C54" s="321" t="s">
        <v>195</v>
      </c>
      <c r="D54" s="318" t="str">
        <f>IF('2. Quality'!$BA$60="","",'2. Quality'!$BQ$60)</f>
        <v/>
      </c>
      <c r="E54" s="431" t="str">
        <f>IF(D54&gt;=2,"",IF(D54&gt;=1,SUM(auditDate+$H$4),SUM(auditDate+$H$5)))</f>
        <v/>
      </c>
      <c r="F54" s="1112"/>
      <c r="G54" s="1115"/>
      <c r="H54" s="1118"/>
      <c r="I54" s="1118"/>
      <c r="J54" s="1118"/>
      <c r="K54" s="1118"/>
      <c r="L54" s="1118"/>
      <c r="M54" s="1118"/>
      <c r="N54" s="1121"/>
      <c r="O54" s="322"/>
      <c r="P54" s="328"/>
      <c r="Q54" s="328"/>
      <c r="R54" s="328"/>
      <c r="S54" s="328"/>
      <c r="T54" s="328"/>
      <c r="U54" s="328"/>
      <c r="V54" s="328"/>
      <c r="W54" s="328"/>
      <c r="X54" s="328"/>
      <c r="Y54" s="328"/>
      <c r="Z54" s="328"/>
      <c r="AA54" s="328"/>
      <c r="AB54" s="328"/>
      <c r="AC54" s="328"/>
    </row>
    <row r="55" spans="1:29" s="329" customFormat="1">
      <c r="A55" s="320"/>
      <c r="B55" s="316" t="str">
        <f>CONCATENATE(B51,".4")</f>
        <v>2,2.4</v>
      </c>
      <c r="C55" s="321" t="s">
        <v>196</v>
      </c>
      <c r="D55" s="318" t="str">
        <f>IF('2. Quality'!$BA$62="","",'2. Quality'!$BQ$62)</f>
        <v/>
      </c>
      <c r="E55" s="431" t="str">
        <f>IF(D55&gt;=2,"",IF(D55&gt;=1,SUM(auditDate+$H$4),SUM(auditDate+$H$5)))</f>
        <v/>
      </c>
      <c r="F55" s="1113"/>
      <c r="G55" s="1116"/>
      <c r="H55" s="1119"/>
      <c r="I55" s="1119"/>
      <c r="J55" s="1119"/>
      <c r="K55" s="1119"/>
      <c r="L55" s="1119"/>
      <c r="M55" s="1119"/>
      <c r="N55" s="1122"/>
      <c r="O55" s="322"/>
      <c r="P55" s="328"/>
      <c r="Q55" s="328"/>
      <c r="R55" s="328"/>
      <c r="S55" s="328"/>
      <c r="T55" s="328"/>
      <c r="U55" s="328"/>
      <c r="V55" s="328"/>
      <c r="W55" s="328"/>
      <c r="X55" s="328"/>
      <c r="Y55" s="328"/>
      <c r="Z55" s="328"/>
      <c r="AA55" s="328"/>
      <c r="AB55" s="328"/>
      <c r="AC55" s="328"/>
    </row>
    <row r="56" spans="1:29" s="329" customFormat="1">
      <c r="A56" s="312"/>
      <c r="B56" s="356">
        <v>2.2999999999999998</v>
      </c>
      <c r="C56" s="540" t="str">
        <f>IF('2. Quality'!$F$19="","",'2. Quality'!$F$19)</f>
        <v>Error Proofing Implementation</v>
      </c>
      <c r="D56" s="358" t="str">
        <f>'2. Quality'!$AZ$65</f>
        <v/>
      </c>
      <c r="E56" s="430" t="str">
        <f>IF(D56&gt;=0.75,"",IF(D56&gt;=0.5,SUM(auditDate+$H$4),SUM(auditDate+$H$5)))</f>
        <v/>
      </c>
      <c r="F56" s="430"/>
      <c r="G56" s="429"/>
      <c r="H56" s="359"/>
      <c r="I56" s="359"/>
      <c r="J56" s="359"/>
      <c r="K56" s="359"/>
      <c r="L56" s="359"/>
      <c r="M56" s="359"/>
      <c r="N56" s="360"/>
      <c r="O56" s="313"/>
      <c r="P56" s="328"/>
      <c r="Q56" s="328"/>
      <c r="R56" s="328"/>
      <c r="S56" s="328"/>
      <c r="T56" s="328"/>
      <c r="U56" s="328"/>
      <c r="V56" s="328"/>
      <c r="W56" s="328"/>
      <c r="X56" s="328"/>
      <c r="Y56" s="328"/>
      <c r="Z56" s="328"/>
      <c r="AA56" s="328"/>
      <c r="AB56" s="328"/>
      <c r="AC56" s="328"/>
    </row>
    <row r="57" spans="1:29" s="329" customFormat="1">
      <c r="A57" s="320"/>
      <c r="B57" s="316" t="str">
        <f>CONCATENATE(B56,".1")</f>
        <v>2,3.1</v>
      </c>
      <c r="C57" s="317" t="s">
        <v>193</v>
      </c>
      <c r="D57" s="318" t="str">
        <f>IF(OR('2. Quality'!$BA$67="",'2. Quality'!$BA$67="x"),"",'2. Quality'!$BQ$67)</f>
        <v/>
      </c>
      <c r="E57" s="431" t="str">
        <f>IF(D57&gt;=2,"",IF(D57&gt;=1,SUM(auditDate+$H$4),SUM(auditDate+$H$5)))</f>
        <v/>
      </c>
      <c r="F57" s="1111" t="s">
        <v>19</v>
      </c>
      <c r="G57" s="1114"/>
      <c r="H57" s="1117"/>
      <c r="I57" s="1117"/>
      <c r="J57" s="1117"/>
      <c r="K57" s="1117"/>
      <c r="L57" s="1117"/>
      <c r="M57" s="1117"/>
      <c r="N57" s="1120">
        <f>'Auditor Notes'!B52</f>
        <v>0</v>
      </c>
      <c r="O57" s="322"/>
      <c r="P57" s="328"/>
      <c r="Q57" s="328"/>
      <c r="R57" s="328"/>
      <c r="S57" s="328"/>
      <c r="T57" s="328"/>
      <c r="U57" s="328"/>
      <c r="V57" s="328"/>
      <c r="W57" s="328"/>
      <c r="X57" s="328"/>
      <c r="Y57" s="328"/>
      <c r="Z57" s="328"/>
      <c r="AA57" s="328"/>
      <c r="AB57" s="328"/>
      <c r="AC57" s="328"/>
    </row>
    <row r="58" spans="1:29" s="329" customFormat="1">
      <c r="A58" s="320"/>
      <c r="B58" s="316" t="str">
        <f>CONCATENATE(B56,".2")</f>
        <v>2,3.2</v>
      </c>
      <c r="C58" s="319" t="s">
        <v>194</v>
      </c>
      <c r="D58" s="318" t="str">
        <f>IF('2. Quality'!$BA$69="","",'2. Quality'!$BQ$69)</f>
        <v/>
      </c>
      <c r="E58" s="431" t="str">
        <f>IF(D58&gt;=2,"",IF(D58&gt;=1,SUM(auditDate+$H$4),SUM(auditDate+$H$5)))</f>
        <v/>
      </c>
      <c r="F58" s="1112"/>
      <c r="G58" s="1115"/>
      <c r="H58" s="1118"/>
      <c r="I58" s="1118"/>
      <c r="J58" s="1118"/>
      <c r="K58" s="1118"/>
      <c r="L58" s="1118"/>
      <c r="M58" s="1118"/>
      <c r="N58" s="1121"/>
      <c r="O58" s="322"/>
      <c r="P58" s="328"/>
      <c r="Q58" s="328"/>
      <c r="R58" s="328"/>
      <c r="S58" s="328"/>
      <c r="T58" s="328"/>
      <c r="U58" s="328"/>
      <c r="V58" s="328"/>
      <c r="W58" s="328"/>
      <c r="X58" s="328"/>
      <c r="Y58" s="328"/>
      <c r="Z58" s="328"/>
      <c r="AA58" s="328"/>
      <c r="AB58" s="328"/>
      <c r="AC58" s="328"/>
    </row>
    <row r="59" spans="1:29" s="329" customFormat="1">
      <c r="A59" s="320"/>
      <c r="B59" s="316" t="str">
        <f>CONCATENATE(B56,".3")</f>
        <v>2,3.3</v>
      </c>
      <c r="C59" s="321" t="s">
        <v>195</v>
      </c>
      <c r="D59" s="318" t="str">
        <f>IF('2. Quality'!$BA$76="","",'2. Quality'!$BQ$76)</f>
        <v/>
      </c>
      <c r="E59" s="431" t="str">
        <f>IF(D59&gt;=2,"",IF(D59&gt;=1,SUM(auditDate+$H$4),SUM(auditDate+$H$5)))</f>
        <v/>
      </c>
      <c r="F59" s="1112"/>
      <c r="G59" s="1115"/>
      <c r="H59" s="1118"/>
      <c r="I59" s="1118"/>
      <c r="J59" s="1118"/>
      <c r="K59" s="1118"/>
      <c r="L59" s="1118"/>
      <c r="M59" s="1118"/>
      <c r="N59" s="1121"/>
      <c r="O59" s="322"/>
      <c r="P59" s="328"/>
      <c r="Q59" s="328"/>
      <c r="R59" s="328"/>
      <c r="S59" s="328"/>
      <c r="T59" s="328"/>
      <c r="U59" s="328"/>
      <c r="V59" s="328"/>
      <c r="W59" s="328"/>
      <c r="X59" s="328"/>
      <c r="Y59" s="328"/>
      <c r="Z59" s="328"/>
      <c r="AA59" s="328"/>
      <c r="AB59" s="328"/>
      <c r="AC59" s="328"/>
    </row>
    <row r="60" spans="1:29" s="329" customFormat="1">
      <c r="A60" s="320"/>
      <c r="B60" s="316" t="str">
        <f>CONCATENATE(B56,".4")</f>
        <v>2,3.4</v>
      </c>
      <c r="C60" s="321" t="s">
        <v>196</v>
      </c>
      <c r="D60" s="318" t="str">
        <f>IF('2. Quality'!$BA$78="","",'2. Quality'!$BQ$78)</f>
        <v/>
      </c>
      <c r="E60" s="431" t="str">
        <f>IF(D60&gt;=2,"",IF(D60&gt;=1,SUM(auditDate+$H$4),SUM(auditDate+$H$5)))</f>
        <v/>
      </c>
      <c r="F60" s="1113"/>
      <c r="G60" s="1116"/>
      <c r="H60" s="1119"/>
      <c r="I60" s="1119"/>
      <c r="J60" s="1119"/>
      <c r="K60" s="1119"/>
      <c r="L60" s="1119"/>
      <c r="M60" s="1119"/>
      <c r="N60" s="1122"/>
      <c r="O60" s="322"/>
      <c r="P60" s="328"/>
      <c r="Q60" s="328"/>
      <c r="R60" s="328"/>
      <c r="S60" s="328"/>
      <c r="T60" s="328"/>
      <c r="U60" s="328"/>
      <c r="V60" s="328"/>
      <c r="W60" s="328"/>
      <c r="X60" s="328"/>
      <c r="Y60" s="328"/>
      <c r="Z60" s="328"/>
      <c r="AA60" s="328"/>
      <c r="AB60" s="328"/>
      <c r="AC60" s="328"/>
    </row>
    <row r="61" spans="1:29" s="329" customFormat="1">
      <c r="A61" s="312"/>
      <c r="B61" s="356">
        <v>2.4</v>
      </c>
      <c r="C61" s="357" t="str">
        <f>IF('2. Quality'!$F$20="","",'2. Quality'!$F$20)</f>
        <v>Sub-Supplier Management</v>
      </c>
      <c r="D61" s="358" t="str">
        <f>'2. Quality'!$AZ$81</f>
        <v/>
      </c>
      <c r="E61" s="430" t="str">
        <f>IF(D61&gt;=0.75,"",IF(D61&gt;=0.5,SUM(auditDate+$H$4),SUM(auditDate+$H$5)))</f>
        <v/>
      </c>
      <c r="F61" s="430"/>
      <c r="G61" s="429"/>
      <c r="H61" s="359"/>
      <c r="I61" s="359"/>
      <c r="J61" s="359"/>
      <c r="K61" s="359"/>
      <c r="L61" s="359"/>
      <c r="M61" s="359"/>
      <c r="N61" s="360"/>
      <c r="O61" s="313"/>
      <c r="P61" s="328"/>
      <c r="Q61" s="328"/>
      <c r="R61" s="328"/>
      <c r="S61" s="328"/>
      <c r="T61" s="328"/>
      <c r="U61" s="328"/>
      <c r="V61" s="328"/>
      <c r="W61" s="328"/>
      <c r="X61" s="328"/>
      <c r="Y61" s="328"/>
      <c r="Z61" s="328"/>
      <c r="AA61" s="328"/>
      <c r="AB61" s="328"/>
      <c r="AC61" s="328"/>
    </row>
    <row r="62" spans="1:29" s="329" customFormat="1">
      <c r="A62" s="320"/>
      <c r="B62" s="316" t="str">
        <f>CONCATENATE(B61,".1")</f>
        <v>2,4.1</v>
      </c>
      <c r="C62" s="317" t="s">
        <v>193</v>
      </c>
      <c r="D62" s="318" t="str">
        <f>IF(OR('2. Quality'!$BA$83="",'2. Quality'!$BA$83="x"),"",'2. Quality'!$BQ$83)</f>
        <v/>
      </c>
      <c r="E62" s="431" t="str">
        <f>IF(D62&gt;=2,"",IF(D62&gt;=1,SUM(auditDate+$H$4),SUM(auditDate+$H$5)))</f>
        <v/>
      </c>
      <c r="F62" s="1111" t="s">
        <v>19</v>
      </c>
      <c r="G62" s="1114"/>
      <c r="H62" s="1117"/>
      <c r="I62" s="1117"/>
      <c r="J62" s="1117"/>
      <c r="K62" s="1117"/>
      <c r="L62" s="1117"/>
      <c r="M62" s="1117"/>
      <c r="N62" s="1120">
        <f>'Auditor Notes'!B55</f>
        <v>0</v>
      </c>
      <c r="O62" s="322"/>
      <c r="P62" s="328"/>
      <c r="Q62" s="328"/>
      <c r="R62" s="328"/>
      <c r="S62" s="328"/>
      <c r="T62" s="328"/>
      <c r="U62" s="328"/>
      <c r="V62" s="328"/>
      <c r="W62" s="328"/>
      <c r="X62" s="328"/>
      <c r="Y62" s="328"/>
      <c r="Z62" s="328"/>
      <c r="AA62" s="328"/>
      <c r="AB62" s="328"/>
      <c r="AC62" s="328"/>
    </row>
    <row r="63" spans="1:29" s="329" customFormat="1">
      <c r="A63" s="320"/>
      <c r="B63" s="316" t="str">
        <f>CONCATENATE(B61,".2")</f>
        <v>2,4.2</v>
      </c>
      <c r="C63" s="319" t="s">
        <v>194</v>
      </c>
      <c r="D63" s="318" t="str">
        <f>IF('2. Quality'!$BA$85="","",'2. Quality'!$BQ$85)</f>
        <v/>
      </c>
      <c r="E63" s="431" t="str">
        <f>IF(D63&gt;=2,"",IF(D63&gt;=1,SUM(auditDate+$H$4),SUM(auditDate+$H$5)))</f>
        <v/>
      </c>
      <c r="F63" s="1112"/>
      <c r="G63" s="1115"/>
      <c r="H63" s="1118"/>
      <c r="I63" s="1118"/>
      <c r="J63" s="1118"/>
      <c r="K63" s="1118"/>
      <c r="L63" s="1118"/>
      <c r="M63" s="1118"/>
      <c r="N63" s="1121"/>
      <c r="O63" s="322"/>
      <c r="P63" s="328"/>
      <c r="Q63" s="328"/>
      <c r="R63" s="328"/>
      <c r="S63" s="328"/>
      <c r="T63" s="328"/>
      <c r="U63" s="328"/>
      <c r="V63" s="328"/>
      <c r="W63" s="328"/>
      <c r="X63" s="328"/>
      <c r="Y63" s="328"/>
      <c r="Z63" s="328"/>
      <c r="AA63" s="328"/>
      <c r="AB63" s="328"/>
      <c r="AC63" s="328"/>
    </row>
    <row r="64" spans="1:29" s="329" customFormat="1">
      <c r="A64" s="320"/>
      <c r="B64" s="316" t="str">
        <f>CONCATENATE(B61,".3")</f>
        <v>2,4.3</v>
      </c>
      <c r="C64" s="321" t="s">
        <v>195</v>
      </c>
      <c r="D64" s="318" t="str">
        <f>IF('2. Quality'!$BA$92="","",'2. Quality'!$BQ$92)</f>
        <v/>
      </c>
      <c r="E64" s="431" t="str">
        <f>IF(D64&gt;=2,"",IF(D64&gt;=1,SUM(auditDate+$H$4),SUM(auditDate+$H$5)))</f>
        <v/>
      </c>
      <c r="F64" s="1112"/>
      <c r="G64" s="1115"/>
      <c r="H64" s="1118"/>
      <c r="I64" s="1118"/>
      <c r="J64" s="1118"/>
      <c r="K64" s="1118"/>
      <c r="L64" s="1118"/>
      <c r="M64" s="1118"/>
      <c r="N64" s="1121"/>
      <c r="O64" s="322"/>
      <c r="P64" s="328"/>
      <c r="Q64" s="328"/>
      <c r="R64" s="328"/>
      <c r="S64" s="328"/>
      <c r="T64" s="328"/>
      <c r="U64" s="328"/>
      <c r="V64" s="328"/>
      <c r="W64" s="328"/>
      <c r="X64" s="328"/>
      <c r="Y64" s="328"/>
      <c r="Z64" s="328"/>
      <c r="AA64" s="328"/>
      <c r="AB64" s="328"/>
      <c r="AC64" s="328"/>
    </row>
    <row r="65" spans="1:29" s="329" customFormat="1">
      <c r="A65" s="320"/>
      <c r="B65" s="316" t="str">
        <f>CONCATENATE(B61,".4")</f>
        <v>2,4.4</v>
      </c>
      <c r="C65" s="321" t="s">
        <v>196</v>
      </c>
      <c r="D65" s="318" t="str">
        <f>IF('2. Quality'!$BA$94="","",'2. Quality'!$BQ$94)</f>
        <v/>
      </c>
      <c r="E65" s="431" t="str">
        <f>IF(D65&gt;=2,"",IF(D65&gt;=1,SUM(auditDate+$H$4),SUM(auditDate+$H$5)))</f>
        <v/>
      </c>
      <c r="F65" s="1113"/>
      <c r="G65" s="1116"/>
      <c r="H65" s="1119"/>
      <c r="I65" s="1119"/>
      <c r="J65" s="1119"/>
      <c r="K65" s="1119"/>
      <c r="L65" s="1119"/>
      <c r="M65" s="1119"/>
      <c r="N65" s="1122"/>
      <c r="O65" s="322"/>
      <c r="P65" s="328"/>
      <c r="Q65" s="328"/>
      <c r="R65" s="328"/>
      <c r="S65" s="328"/>
      <c r="T65" s="328"/>
      <c r="U65" s="328"/>
      <c r="V65" s="328"/>
      <c r="W65" s="328"/>
      <c r="X65" s="328"/>
      <c r="Y65" s="328"/>
      <c r="Z65" s="328"/>
      <c r="AA65" s="328"/>
      <c r="AB65" s="328"/>
      <c r="AC65" s="328"/>
    </row>
    <row r="66" spans="1:29" s="329" customFormat="1">
      <c r="A66" s="312"/>
      <c r="B66" s="356">
        <v>2.5</v>
      </c>
      <c r="C66" s="357" t="str">
        <f>IF('2. Quality'!$F$21="","",'2. Quality'!$F$21)</f>
        <v>Customer Satisfaction</v>
      </c>
      <c r="D66" s="358" t="str">
        <f>'2. Quality'!$AZ$97</f>
        <v/>
      </c>
      <c r="E66" s="430" t="str">
        <f>IF(D66&gt;=0.75,"",IF(D66&gt;=0.5,SUM(auditDate+$H$4),SUM(auditDate+$H$5)))</f>
        <v/>
      </c>
      <c r="F66" s="430"/>
      <c r="G66" s="429"/>
      <c r="H66" s="359"/>
      <c r="I66" s="359"/>
      <c r="J66" s="359"/>
      <c r="K66" s="359"/>
      <c r="L66" s="359"/>
      <c r="M66" s="359"/>
      <c r="N66" s="360"/>
      <c r="O66" s="313"/>
      <c r="P66" s="328"/>
      <c r="Q66" s="328"/>
      <c r="R66" s="328"/>
      <c r="S66" s="328"/>
      <c r="T66" s="328"/>
      <c r="U66" s="328"/>
      <c r="V66" s="328"/>
      <c r="W66" s="328"/>
      <c r="X66" s="328"/>
      <c r="Y66" s="328"/>
      <c r="Z66" s="328"/>
      <c r="AA66" s="328"/>
      <c r="AB66" s="328"/>
      <c r="AC66" s="328"/>
    </row>
    <row r="67" spans="1:29" s="329" customFormat="1">
      <c r="A67" s="320"/>
      <c r="B67" s="316" t="str">
        <f>CONCATENATE(B66,".1")</f>
        <v>2,5.1</v>
      </c>
      <c r="C67" s="317" t="s">
        <v>193</v>
      </c>
      <c r="D67" s="318" t="str">
        <f>IF(OR('2. Quality'!$BA$99="",'2. Quality'!$BA$99="x"),"",'2. Quality'!$BQ$99)</f>
        <v/>
      </c>
      <c r="E67" s="431" t="str">
        <f>IF(D67&gt;=2,"",IF(D67&gt;=1,SUM(auditDate+$H$4),SUM(auditDate+$H$5)))</f>
        <v/>
      </c>
      <c r="F67" s="1111" t="s">
        <v>19</v>
      </c>
      <c r="G67" s="1114"/>
      <c r="H67" s="1117"/>
      <c r="I67" s="1117"/>
      <c r="J67" s="1117"/>
      <c r="K67" s="1117"/>
      <c r="L67" s="1117"/>
      <c r="M67" s="1117"/>
      <c r="N67" s="1120">
        <f>'Auditor Notes'!B58</f>
        <v>0</v>
      </c>
      <c r="O67" s="322"/>
      <c r="P67" s="328"/>
      <c r="Q67" s="328"/>
      <c r="R67" s="328"/>
      <c r="S67" s="328"/>
      <c r="T67" s="328"/>
      <c r="U67" s="328"/>
      <c r="V67" s="328"/>
      <c r="W67" s="328"/>
      <c r="X67" s="328"/>
      <c r="Y67" s="328"/>
      <c r="Z67" s="328"/>
      <c r="AA67" s="328"/>
      <c r="AB67" s="328"/>
      <c r="AC67" s="328"/>
    </row>
    <row r="68" spans="1:29" s="329" customFormat="1">
      <c r="A68" s="320"/>
      <c r="B68" s="316" t="str">
        <f>CONCATENATE(B66,".2")</f>
        <v>2,5.2</v>
      </c>
      <c r="C68" s="319" t="s">
        <v>194</v>
      </c>
      <c r="D68" s="318" t="str">
        <f>IF('2. Quality'!$BA$101="","",'2. Quality'!$BQ$101)</f>
        <v/>
      </c>
      <c r="E68" s="431" t="str">
        <f>IF(D68&gt;=2,"",IF(D68&gt;=1,SUM(auditDate+$H$4),SUM(auditDate+$H$5)))</f>
        <v/>
      </c>
      <c r="F68" s="1112"/>
      <c r="G68" s="1115"/>
      <c r="H68" s="1118"/>
      <c r="I68" s="1118"/>
      <c r="J68" s="1118"/>
      <c r="K68" s="1118"/>
      <c r="L68" s="1118"/>
      <c r="M68" s="1118"/>
      <c r="N68" s="1121"/>
      <c r="O68" s="322"/>
      <c r="P68" s="328"/>
      <c r="Q68" s="328"/>
      <c r="R68" s="328"/>
      <c r="S68" s="328"/>
      <c r="T68" s="328"/>
      <c r="U68" s="328"/>
      <c r="V68" s="328"/>
      <c r="W68" s="328"/>
      <c r="X68" s="328"/>
      <c r="Y68" s="328"/>
      <c r="Z68" s="328"/>
      <c r="AA68" s="328"/>
      <c r="AB68" s="328"/>
      <c r="AC68" s="328"/>
    </row>
    <row r="69" spans="1:29" s="329" customFormat="1">
      <c r="A69" s="320"/>
      <c r="B69" s="316" t="str">
        <f>CONCATENATE(B66,".3")</f>
        <v>2,5.3</v>
      </c>
      <c r="C69" s="321" t="s">
        <v>195</v>
      </c>
      <c r="D69" s="318" t="str">
        <f>IF('2. Quality'!$BA$108="","",'2. Quality'!$BQ$108)</f>
        <v/>
      </c>
      <c r="E69" s="431" t="str">
        <f>IF(D69&gt;=2,"",IF(D69&gt;=1,SUM(auditDate+$H$4),SUM(auditDate+$H$5)))</f>
        <v/>
      </c>
      <c r="F69" s="1112"/>
      <c r="G69" s="1115"/>
      <c r="H69" s="1118"/>
      <c r="I69" s="1118"/>
      <c r="J69" s="1118"/>
      <c r="K69" s="1118"/>
      <c r="L69" s="1118"/>
      <c r="M69" s="1118"/>
      <c r="N69" s="1121"/>
      <c r="O69" s="322"/>
      <c r="P69" s="328"/>
      <c r="Q69" s="328"/>
      <c r="R69" s="328"/>
      <c r="S69" s="328"/>
      <c r="T69" s="328"/>
      <c r="U69" s="328"/>
      <c r="V69" s="328"/>
      <c r="W69" s="328"/>
      <c r="X69" s="328"/>
      <c r="Y69" s="328"/>
      <c r="Z69" s="328"/>
      <c r="AA69" s="328"/>
      <c r="AB69" s="328"/>
      <c r="AC69" s="328"/>
    </row>
    <row r="70" spans="1:29" s="329" customFormat="1">
      <c r="A70" s="320"/>
      <c r="B70" s="316" t="str">
        <f>CONCATENATE(B66,".4")</f>
        <v>2,5.4</v>
      </c>
      <c r="C70" s="321" t="s">
        <v>196</v>
      </c>
      <c r="D70" s="318" t="str">
        <f>IF('2. Quality'!$BA$110="","",'2. Quality'!$BQ$110)</f>
        <v/>
      </c>
      <c r="E70" s="431" t="str">
        <f>IF(D70&gt;=2,"",IF(D70&gt;=1,SUM(auditDate+$H$4),SUM(auditDate+$H$5)))</f>
        <v/>
      </c>
      <c r="F70" s="1113"/>
      <c r="G70" s="1116"/>
      <c r="H70" s="1119"/>
      <c r="I70" s="1119"/>
      <c r="J70" s="1119"/>
      <c r="K70" s="1119"/>
      <c r="L70" s="1119"/>
      <c r="M70" s="1119"/>
      <c r="N70" s="1122"/>
      <c r="O70" s="322"/>
      <c r="P70" s="328"/>
      <c r="Q70" s="328"/>
      <c r="R70" s="328"/>
      <c r="S70" s="328"/>
      <c r="T70" s="328"/>
      <c r="U70" s="328"/>
      <c r="V70" s="328"/>
      <c r="W70" s="328"/>
      <c r="X70" s="328"/>
      <c r="Y70" s="328"/>
      <c r="Z70" s="328"/>
      <c r="AA70" s="328"/>
      <c r="AB70" s="328"/>
      <c r="AC70" s="328"/>
    </row>
    <row r="71" spans="1:29" s="329" customFormat="1">
      <c r="A71" s="312"/>
      <c r="B71" s="356">
        <v>2.6</v>
      </c>
      <c r="C71" s="357" t="str">
        <f>IF('2. Quality'!$F$22="","",'2. Quality'!$F$22)</f>
        <v>Containment System</v>
      </c>
      <c r="D71" s="358" t="str">
        <f>'2. Quality'!$AZ$113</f>
        <v/>
      </c>
      <c r="E71" s="430" t="str">
        <f>IF(D71&gt;=0.75,"",IF(D71&gt;=0.5,SUM(auditDate+$H$4),SUM(auditDate+$H$5)))</f>
        <v/>
      </c>
      <c r="F71" s="430"/>
      <c r="G71" s="429"/>
      <c r="H71" s="359"/>
      <c r="I71" s="359"/>
      <c r="J71" s="359"/>
      <c r="K71" s="359"/>
      <c r="L71" s="359"/>
      <c r="M71" s="359"/>
      <c r="N71" s="360"/>
      <c r="O71" s="313"/>
      <c r="P71" s="328"/>
      <c r="Q71" s="328"/>
      <c r="R71" s="328"/>
      <c r="S71" s="328"/>
      <c r="T71" s="328"/>
      <c r="U71" s="328"/>
      <c r="V71" s="328"/>
      <c r="W71" s="328"/>
      <c r="X71" s="328"/>
      <c r="Y71" s="328"/>
      <c r="Z71" s="328"/>
      <c r="AA71" s="328"/>
      <c r="AB71" s="328"/>
      <c r="AC71" s="328"/>
    </row>
    <row r="72" spans="1:29" s="329" customFormat="1">
      <c r="A72" s="320"/>
      <c r="B72" s="541" t="str">
        <f>CONCATENATE(B71,".1")</f>
        <v>2,6.1</v>
      </c>
      <c r="C72" s="319" t="s">
        <v>193</v>
      </c>
      <c r="D72" s="542" t="str">
        <f>IF(OR('2. Quality'!$BA$115="",'2. Quality'!$BA$115="x"),"",'2. Quality'!$BQ$115)</f>
        <v/>
      </c>
      <c r="E72" s="543" t="str">
        <f>IF(D72&gt;=2,"",IF(D72&gt;=1,SUM(auditDate+$H$4),SUM(auditDate+$H$5)))</f>
        <v/>
      </c>
      <c r="F72" s="1111" t="s">
        <v>19</v>
      </c>
      <c r="G72" s="1114"/>
      <c r="H72" s="1117"/>
      <c r="I72" s="1117"/>
      <c r="J72" s="1117"/>
      <c r="K72" s="1117"/>
      <c r="L72" s="1117"/>
      <c r="M72" s="1117"/>
      <c r="N72" s="1120">
        <f>'Auditor Notes'!B61</f>
        <v>0</v>
      </c>
      <c r="O72" s="322"/>
      <c r="P72" s="328"/>
      <c r="Q72" s="328"/>
      <c r="R72" s="328"/>
      <c r="S72" s="328"/>
      <c r="T72" s="328"/>
      <c r="U72" s="328"/>
      <c r="V72" s="328"/>
      <c r="W72" s="328"/>
      <c r="X72" s="328"/>
      <c r="Y72" s="328"/>
      <c r="Z72" s="328"/>
      <c r="AA72" s="328"/>
      <c r="AB72" s="328"/>
      <c r="AC72" s="328"/>
    </row>
    <row r="73" spans="1:29" s="329" customFormat="1">
      <c r="A73" s="320"/>
      <c r="B73" s="316" t="str">
        <f>CONCATENATE(B71,".2")</f>
        <v>2,6.2</v>
      </c>
      <c r="C73" s="319" t="s">
        <v>194</v>
      </c>
      <c r="D73" s="318" t="str">
        <f>IF('2. Quality'!$BA$117="","",'2. Quality'!$BQ$117)</f>
        <v/>
      </c>
      <c r="E73" s="431" t="str">
        <f>IF(D73&gt;=2,"",IF(D73&gt;=1,SUM(auditDate+$H$4),SUM(auditDate+$H$5)))</f>
        <v/>
      </c>
      <c r="F73" s="1112"/>
      <c r="G73" s="1115"/>
      <c r="H73" s="1118"/>
      <c r="I73" s="1118"/>
      <c r="J73" s="1118"/>
      <c r="K73" s="1118"/>
      <c r="L73" s="1118"/>
      <c r="M73" s="1118"/>
      <c r="N73" s="1121"/>
      <c r="O73" s="322"/>
      <c r="P73" s="328"/>
      <c r="Q73" s="328"/>
      <c r="R73" s="328"/>
      <c r="S73" s="328"/>
      <c r="T73" s="328"/>
      <c r="U73" s="328"/>
      <c r="V73" s="328"/>
      <c r="W73" s="328"/>
      <c r="X73" s="328"/>
      <c r="Y73" s="328"/>
      <c r="Z73" s="328"/>
      <c r="AA73" s="328"/>
      <c r="AB73" s="328"/>
      <c r="AC73" s="328"/>
    </row>
    <row r="74" spans="1:29" s="329" customFormat="1">
      <c r="A74" s="320"/>
      <c r="B74" s="316" t="str">
        <f>CONCATENATE(B71,".3")</f>
        <v>2,6.3</v>
      </c>
      <c r="C74" s="321" t="s">
        <v>195</v>
      </c>
      <c r="D74" s="318" t="str">
        <f>IF('2. Quality'!$BA$124="","",'2. Quality'!$BQ$124)</f>
        <v/>
      </c>
      <c r="E74" s="431" t="str">
        <f>IF(D74&gt;=2,"",IF(D74&gt;=1,SUM(auditDate+$H$4),SUM(auditDate+$H$5)))</f>
        <v/>
      </c>
      <c r="F74" s="1112"/>
      <c r="G74" s="1115"/>
      <c r="H74" s="1118"/>
      <c r="I74" s="1118"/>
      <c r="J74" s="1118"/>
      <c r="K74" s="1118"/>
      <c r="L74" s="1118"/>
      <c r="M74" s="1118"/>
      <c r="N74" s="1121"/>
      <c r="O74" s="322"/>
      <c r="P74" s="328"/>
      <c r="Q74" s="328"/>
      <c r="R74" s="328"/>
      <c r="S74" s="328"/>
      <c r="T74" s="328"/>
      <c r="U74" s="328"/>
      <c r="V74" s="328"/>
      <c r="W74" s="328"/>
      <c r="X74" s="328"/>
      <c r="Y74" s="328"/>
      <c r="Z74" s="328"/>
      <c r="AA74" s="328"/>
      <c r="AB74" s="328"/>
      <c r="AC74" s="328"/>
    </row>
    <row r="75" spans="1:29" s="329" customFormat="1" ht="13.5" thickBot="1">
      <c r="A75" s="320"/>
      <c r="B75" s="325" t="str">
        <f>CONCATENATE(B71,".4")</f>
        <v>2,6.4</v>
      </c>
      <c r="C75" s="326" t="s">
        <v>196</v>
      </c>
      <c r="D75" s="544" t="str">
        <f>IF('2. Quality'!$BA$126="","",'2. Quality'!$BQ$126)</f>
        <v/>
      </c>
      <c r="E75" s="436" t="str">
        <f>IF(D75&gt;=2,"",IF(D75&gt;=1,SUM(auditDate+$H$4),SUM(auditDate+$H$5)))</f>
        <v/>
      </c>
      <c r="F75" s="1149"/>
      <c r="G75" s="1150"/>
      <c r="H75" s="1126"/>
      <c r="I75" s="1126"/>
      <c r="J75" s="1126"/>
      <c r="K75" s="1126"/>
      <c r="L75" s="1126"/>
      <c r="M75" s="1126"/>
      <c r="N75" s="1127"/>
      <c r="O75" s="322"/>
      <c r="P75" s="328"/>
      <c r="Q75" s="328"/>
      <c r="R75" s="328"/>
      <c r="S75" s="328"/>
      <c r="T75" s="328"/>
      <c r="U75" s="328"/>
      <c r="V75" s="328"/>
      <c r="W75" s="328"/>
      <c r="X75" s="328"/>
      <c r="Y75" s="328"/>
      <c r="Z75" s="328"/>
      <c r="AA75" s="328"/>
      <c r="AB75" s="328"/>
      <c r="AC75" s="328"/>
    </row>
    <row r="76" spans="1:29" s="329" customFormat="1">
      <c r="A76" s="312"/>
      <c r="B76" s="356">
        <v>2.7</v>
      </c>
      <c r="C76" s="357" t="str">
        <f>IF('2. Quality'!$F$23="","",'2. Quality'!$F$23)</f>
        <v>Lear Requirements</v>
      </c>
      <c r="D76" s="358" t="str">
        <f>'2. Quality'!$AZ$129</f>
        <v/>
      </c>
      <c r="E76" s="430" t="str">
        <f>IF(D76&gt;=0.75,"",IF(D76&gt;=0.5,SUM(auditDate+$H$4),SUM(auditDate+$H$5)))</f>
        <v/>
      </c>
      <c r="F76" s="430"/>
      <c r="G76" s="429"/>
      <c r="H76" s="359"/>
      <c r="I76" s="359"/>
      <c r="J76" s="359"/>
      <c r="K76" s="359"/>
      <c r="L76" s="359"/>
      <c r="M76" s="359"/>
      <c r="N76" s="360"/>
      <c r="O76" s="313"/>
      <c r="P76" s="328"/>
      <c r="Q76" s="328"/>
      <c r="R76" s="328"/>
      <c r="S76" s="328"/>
      <c r="T76" s="328"/>
      <c r="U76" s="328"/>
      <c r="V76" s="328"/>
      <c r="W76" s="328"/>
      <c r="X76" s="328"/>
      <c r="Y76" s="328"/>
      <c r="Z76" s="328"/>
      <c r="AA76" s="328"/>
      <c r="AB76" s="328"/>
      <c r="AC76" s="328"/>
    </row>
    <row r="77" spans="1:29" s="329" customFormat="1">
      <c r="A77" s="320"/>
      <c r="B77" s="541" t="str">
        <f>CONCATENATE(B76,".1")</f>
        <v>2,7.1</v>
      </c>
      <c r="C77" s="319" t="s">
        <v>193</v>
      </c>
      <c r="D77" s="542" t="str">
        <f>IF(OR('2. Quality'!$BA$131="",'2. Quality'!$BA$131="x"),"",'2. Quality'!$BQ$131)</f>
        <v/>
      </c>
      <c r="E77" s="543" t="str">
        <f>IF(D77&gt;=2,"",IF(D77&gt;=1,SUM(auditDate+$H$4),SUM(auditDate+$H$5)))</f>
        <v/>
      </c>
      <c r="F77" s="1111" t="s">
        <v>19</v>
      </c>
      <c r="G77" s="1114"/>
      <c r="H77" s="1117"/>
      <c r="I77" s="1117"/>
      <c r="J77" s="1117"/>
      <c r="K77" s="1117"/>
      <c r="L77" s="1117"/>
      <c r="M77" s="1117"/>
      <c r="N77" s="1120">
        <f>'Auditor Notes'!B64</f>
        <v>0</v>
      </c>
      <c r="O77" s="322"/>
      <c r="P77" s="328"/>
      <c r="Q77" s="328"/>
      <c r="R77" s="328"/>
      <c r="S77" s="328"/>
      <c r="T77" s="328"/>
      <c r="U77" s="328"/>
      <c r="V77" s="328"/>
      <c r="W77" s="328"/>
      <c r="X77" s="328"/>
      <c r="Y77" s="328"/>
      <c r="Z77" s="328"/>
      <c r="AA77" s="328"/>
      <c r="AB77" s="328"/>
      <c r="AC77" s="328"/>
    </row>
    <row r="78" spans="1:29" s="329" customFormat="1">
      <c r="A78" s="320"/>
      <c r="B78" s="316" t="str">
        <f>CONCATENATE(B76,".2")</f>
        <v>2,7.2</v>
      </c>
      <c r="C78" s="319" t="s">
        <v>194</v>
      </c>
      <c r="D78" s="318" t="str">
        <f>IF('2. Quality'!$BA$133="","",'2. Quality'!$BQ$133)</f>
        <v/>
      </c>
      <c r="E78" s="431" t="str">
        <f>IF(D78&gt;=2,"",IF(D78&gt;=1,SUM(auditDate+$H$4),SUM(auditDate+$H$5)))</f>
        <v/>
      </c>
      <c r="F78" s="1112"/>
      <c r="G78" s="1115"/>
      <c r="H78" s="1118"/>
      <c r="I78" s="1118"/>
      <c r="J78" s="1118"/>
      <c r="K78" s="1118"/>
      <c r="L78" s="1118"/>
      <c r="M78" s="1118"/>
      <c r="N78" s="1121"/>
      <c r="O78" s="322"/>
      <c r="P78" s="328"/>
      <c r="Q78" s="328"/>
      <c r="R78" s="328"/>
      <c r="S78" s="328"/>
      <c r="T78" s="328"/>
      <c r="U78" s="328"/>
      <c r="V78" s="328"/>
      <c r="W78" s="328"/>
      <c r="X78" s="328"/>
      <c r="Y78" s="328"/>
      <c r="Z78" s="328"/>
      <c r="AA78" s="328"/>
      <c r="AB78" s="328"/>
      <c r="AC78" s="328"/>
    </row>
    <row r="79" spans="1:29" s="329" customFormat="1">
      <c r="A79" s="320"/>
      <c r="B79" s="316" t="str">
        <f>CONCATENATE(B76,".3")</f>
        <v>2,7.3</v>
      </c>
      <c r="C79" s="321" t="s">
        <v>195</v>
      </c>
      <c r="D79" s="318" t="str">
        <f>IF('2. Quality'!$BA$140="","",'2. Quality'!$BQ$140)</f>
        <v/>
      </c>
      <c r="E79" s="431" t="str">
        <f>IF(D79&gt;=2,"",IF(D79&gt;=1,SUM(auditDate+$H$4),SUM(auditDate+$H$5)))</f>
        <v/>
      </c>
      <c r="F79" s="1112"/>
      <c r="G79" s="1115"/>
      <c r="H79" s="1118"/>
      <c r="I79" s="1118"/>
      <c r="J79" s="1118"/>
      <c r="K79" s="1118"/>
      <c r="L79" s="1118"/>
      <c r="M79" s="1118"/>
      <c r="N79" s="1121"/>
      <c r="O79" s="322"/>
      <c r="P79" s="328"/>
      <c r="Q79" s="328"/>
      <c r="R79" s="328"/>
      <c r="S79" s="328"/>
      <c r="T79" s="328"/>
      <c r="U79" s="328"/>
      <c r="V79" s="328"/>
      <c r="W79" s="328"/>
      <c r="X79" s="328"/>
      <c r="Y79" s="328"/>
      <c r="Z79" s="328"/>
      <c r="AA79" s="328"/>
      <c r="AB79" s="328"/>
      <c r="AC79" s="328"/>
    </row>
    <row r="80" spans="1:29" s="329" customFormat="1" ht="13.5" thickBot="1">
      <c r="A80" s="320"/>
      <c r="B80" s="325" t="str">
        <f>CONCATENATE(B76,".4")</f>
        <v>2,7.4</v>
      </c>
      <c r="C80" s="326" t="s">
        <v>196</v>
      </c>
      <c r="D80" s="544" t="str">
        <f>IF('2. Quality'!$BA$142="","",'2. Quality'!$BQ$142)</f>
        <v/>
      </c>
      <c r="E80" s="436" t="str">
        <f>IF(D80&gt;=2,"",IF(D80&gt;=1,SUM(auditDate+$H$4),SUM(auditDate+$H$5)))</f>
        <v/>
      </c>
      <c r="F80" s="1149"/>
      <c r="G80" s="1150"/>
      <c r="H80" s="1126"/>
      <c r="I80" s="1126"/>
      <c r="J80" s="1126"/>
      <c r="K80" s="1126"/>
      <c r="L80" s="1126"/>
      <c r="M80" s="1126"/>
      <c r="N80" s="1127"/>
      <c r="O80" s="322"/>
      <c r="P80" s="328"/>
      <c r="Q80" s="328"/>
      <c r="R80" s="328"/>
      <c r="S80" s="328"/>
      <c r="T80" s="328"/>
      <c r="U80" s="328"/>
      <c r="V80" s="328"/>
      <c r="W80" s="328"/>
      <c r="X80" s="328"/>
      <c r="Y80" s="328"/>
      <c r="Z80" s="328"/>
      <c r="AA80" s="328"/>
      <c r="AB80" s="328"/>
      <c r="AC80" s="328"/>
    </row>
    <row r="81" spans="1:29" s="329" customFormat="1" ht="34.5" customHeight="1">
      <c r="A81" s="312"/>
      <c r="B81" s="356">
        <v>2.8</v>
      </c>
      <c r="C81" s="357" t="str">
        <f>IF('2. Quality'!$F$24="","",'2. Quality'!$F$24)</f>
        <v>OEM's Customer Specific Requirements &amp; Statutory and Regulatory Requirements</v>
      </c>
      <c r="D81" s="358" t="str">
        <f>'2. Quality'!$AZ$145</f>
        <v/>
      </c>
      <c r="E81" s="430" t="str">
        <f>IF(D81&gt;=0.75,"",IF(D81&gt;=0.5,SUM(auditDate+$H$4),SUM(auditDate+$H$5)))</f>
        <v/>
      </c>
      <c r="F81" s="430"/>
      <c r="G81" s="429"/>
      <c r="H81" s="359"/>
      <c r="I81" s="359"/>
      <c r="J81" s="359"/>
      <c r="K81" s="359"/>
      <c r="L81" s="359"/>
      <c r="M81" s="359"/>
      <c r="N81" s="360"/>
      <c r="O81" s="313"/>
      <c r="P81" s="328"/>
      <c r="Q81" s="328"/>
      <c r="R81" s="328"/>
      <c r="S81" s="328"/>
      <c r="T81" s="328"/>
      <c r="U81" s="328"/>
      <c r="V81" s="328"/>
      <c r="W81" s="328"/>
      <c r="X81" s="328"/>
      <c r="Y81" s="328"/>
      <c r="Z81" s="328"/>
      <c r="AA81" s="328"/>
      <c r="AB81" s="328"/>
      <c r="AC81" s="328"/>
    </row>
    <row r="82" spans="1:29" s="329" customFormat="1">
      <c r="A82" s="320"/>
      <c r="B82" s="541" t="str">
        <f>CONCATENATE(B81,".1")</f>
        <v>2,8.1</v>
      </c>
      <c r="C82" s="319" t="s">
        <v>193</v>
      </c>
      <c r="D82" s="542" t="str">
        <f>IF(OR('2. Quality'!$BA$147="",'2. Quality'!$BA$147="x"),"",'2. Quality'!$BQ$147)</f>
        <v/>
      </c>
      <c r="E82" s="543" t="str">
        <f>IF(D82&gt;=2,"",IF(D82&gt;=1,SUM(auditDate+$H$4),SUM(auditDate+$H$5)))</f>
        <v/>
      </c>
      <c r="F82" s="1111" t="s">
        <v>19</v>
      </c>
      <c r="G82" s="1114"/>
      <c r="H82" s="1117"/>
      <c r="I82" s="1117"/>
      <c r="J82" s="1117"/>
      <c r="K82" s="1117"/>
      <c r="L82" s="1117"/>
      <c r="M82" s="1117"/>
      <c r="N82" s="1120">
        <f>'Auditor Notes'!B67</f>
        <v>0</v>
      </c>
      <c r="O82" s="322"/>
      <c r="P82" s="328"/>
      <c r="Q82" s="328"/>
      <c r="R82" s="328"/>
      <c r="S82" s="328"/>
      <c r="T82" s="328"/>
      <c r="U82" s="328"/>
      <c r="V82" s="328"/>
      <c r="W82" s="328"/>
      <c r="X82" s="328"/>
      <c r="Y82" s="328"/>
      <c r="Z82" s="328"/>
      <c r="AA82" s="328"/>
      <c r="AB82" s="328"/>
      <c r="AC82" s="328"/>
    </row>
    <row r="83" spans="1:29" s="329" customFormat="1">
      <c r="A83" s="320"/>
      <c r="B83" s="316" t="str">
        <f>CONCATENATE(B81,".2")</f>
        <v>2,8.2</v>
      </c>
      <c r="C83" s="319" t="s">
        <v>194</v>
      </c>
      <c r="D83" s="318" t="str">
        <f>IF('2. Quality'!$BA$149="","",'2. Quality'!$BQ$149)</f>
        <v/>
      </c>
      <c r="E83" s="431" t="str">
        <f>IF(D83&gt;=2,"",IF(D83&gt;=1,SUM(auditDate+$H$4),SUM(auditDate+$H$5)))</f>
        <v/>
      </c>
      <c r="F83" s="1112"/>
      <c r="G83" s="1115"/>
      <c r="H83" s="1118"/>
      <c r="I83" s="1118"/>
      <c r="J83" s="1118"/>
      <c r="K83" s="1118"/>
      <c r="L83" s="1118"/>
      <c r="M83" s="1118"/>
      <c r="N83" s="1121"/>
      <c r="O83" s="322"/>
      <c r="P83" s="328"/>
      <c r="Q83" s="328"/>
      <c r="R83" s="328"/>
      <c r="S83" s="328"/>
      <c r="T83" s="328"/>
      <c r="U83" s="328"/>
      <c r="V83" s="328"/>
      <c r="W83" s="328"/>
      <c r="X83" s="328"/>
      <c r="Y83" s="328"/>
      <c r="Z83" s="328"/>
      <c r="AA83" s="328"/>
      <c r="AB83" s="328"/>
      <c r="AC83" s="328"/>
    </row>
    <row r="84" spans="1:29" s="329" customFormat="1">
      <c r="A84" s="320"/>
      <c r="B84" s="316" t="str">
        <f>CONCATENATE(B81,".3")</f>
        <v>2,8.3</v>
      </c>
      <c r="C84" s="321" t="s">
        <v>195</v>
      </c>
      <c r="D84" s="318" t="str">
        <f>IF('2. Quality'!$BA$156="","",'2. Quality'!$BQ$156)</f>
        <v/>
      </c>
      <c r="E84" s="431" t="str">
        <f>IF(D84&gt;=2,"",IF(D84&gt;=1,SUM(auditDate+$H$4),SUM(auditDate+$H$5)))</f>
        <v/>
      </c>
      <c r="F84" s="1112"/>
      <c r="G84" s="1115"/>
      <c r="H84" s="1118"/>
      <c r="I84" s="1118"/>
      <c r="J84" s="1118"/>
      <c r="K84" s="1118"/>
      <c r="L84" s="1118"/>
      <c r="M84" s="1118"/>
      <c r="N84" s="1121"/>
      <c r="O84" s="322"/>
      <c r="P84" s="328"/>
      <c r="Q84" s="328"/>
      <c r="R84" s="328"/>
      <c r="S84" s="328"/>
      <c r="T84" s="328"/>
      <c r="U84" s="328"/>
      <c r="V84" s="328"/>
      <c r="W84" s="328"/>
      <c r="X84" s="328"/>
      <c r="Y84" s="328"/>
      <c r="Z84" s="328"/>
      <c r="AA84" s="328"/>
      <c r="AB84" s="328"/>
      <c r="AC84" s="328"/>
    </row>
    <row r="85" spans="1:29" s="329" customFormat="1" ht="13.5" thickBot="1">
      <c r="A85" s="320"/>
      <c r="B85" s="325" t="str">
        <f>CONCATENATE(B81,".4")</f>
        <v>2,8.4</v>
      </c>
      <c r="C85" s="326" t="s">
        <v>196</v>
      </c>
      <c r="D85" s="544" t="str">
        <f>IF('2. Quality'!$BA$158="","",'2. Quality'!$BQ$158)</f>
        <v/>
      </c>
      <c r="E85" s="436" t="str">
        <f>IF(D85&gt;=2,"",IF(D85&gt;=1,SUM(auditDate+$H$4),SUM(auditDate+$H$5)))</f>
        <v/>
      </c>
      <c r="F85" s="1149"/>
      <c r="G85" s="1150"/>
      <c r="H85" s="1126"/>
      <c r="I85" s="1126"/>
      <c r="J85" s="1126"/>
      <c r="K85" s="1126"/>
      <c r="L85" s="1126"/>
      <c r="M85" s="1126"/>
      <c r="N85" s="1127"/>
      <c r="O85" s="322"/>
      <c r="P85" s="328"/>
      <c r="Q85" s="328"/>
      <c r="R85" s="328"/>
      <c r="S85" s="328"/>
      <c r="T85" s="328"/>
      <c r="U85" s="328"/>
      <c r="V85" s="328"/>
      <c r="W85" s="328"/>
      <c r="X85" s="328"/>
      <c r="Y85" s="328"/>
      <c r="Z85" s="328"/>
      <c r="AA85" s="328"/>
      <c r="AB85" s="328"/>
      <c r="AC85" s="328"/>
    </row>
    <row r="86" spans="1:29" s="329" customFormat="1" ht="15" thickBot="1">
      <c r="A86" s="293"/>
      <c r="B86" s="1123" t="s">
        <v>202</v>
      </c>
      <c r="C86" s="1124"/>
      <c r="D86" s="363" t="str">
        <f>'3. Production'!$AZ$23</f>
        <v/>
      </c>
      <c r="E86" s="469" t="str">
        <f>IF(MAX(E87:E116)=0,"",MAX(E87:E116))</f>
        <v/>
      </c>
      <c r="F86" s="428"/>
      <c r="G86" s="428"/>
      <c r="H86" s="364">
        <v>1</v>
      </c>
      <c r="I86" s="365">
        <v>2</v>
      </c>
      <c r="J86" s="365">
        <v>3</v>
      </c>
      <c r="K86" s="365">
        <v>4</v>
      </c>
      <c r="L86" s="365">
        <v>5</v>
      </c>
      <c r="M86" s="366">
        <v>6</v>
      </c>
      <c r="N86" s="327"/>
      <c r="O86" s="297"/>
      <c r="P86" s="328"/>
      <c r="Q86" s="328"/>
      <c r="R86" s="328"/>
      <c r="S86" s="328"/>
      <c r="T86" s="328"/>
      <c r="U86" s="328"/>
      <c r="V86" s="328"/>
      <c r="W86" s="328"/>
      <c r="X86" s="328"/>
      <c r="Y86" s="328"/>
      <c r="Z86" s="328"/>
      <c r="AA86" s="328"/>
      <c r="AB86" s="328"/>
      <c r="AC86" s="328"/>
    </row>
    <row r="87" spans="1:29" s="329" customFormat="1">
      <c r="A87" s="312"/>
      <c r="B87" s="356">
        <v>3.1</v>
      </c>
      <c r="C87" s="357" t="str">
        <f>IF('3. Production'!$F$17="","",'3. Production'!$F$17)</f>
        <v>Process Control</v>
      </c>
      <c r="D87" s="358" t="str">
        <f>'3. Production'!$AZ$31</f>
        <v/>
      </c>
      <c r="E87" s="430" t="str">
        <f>IF(D87&gt;=0.75,"",IF(D87&gt;=0.5,SUM(auditDate+$H$4),SUM(auditDate+$H$5)))</f>
        <v/>
      </c>
      <c r="F87" s="430"/>
      <c r="G87" s="429"/>
      <c r="H87" s="359"/>
      <c r="I87" s="359"/>
      <c r="J87" s="359"/>
      <c r="K87" s="359"/>
      <c r="L87" s="359"/>
      <c r="M87" s="359"/>
      <c r="N87" s="360"/>
      <c r="O87" s="313"/>
      <c r="P87" s="328"/>
      <c r="Q87" s="328"/>
      <c r="R87" s="328"/>
      <c r="S87" s="328"/>
      <c r="T87" s="328"/>
      <c r="U87" s="328"/>
      <c r="V87" s="328"/>
      <c r="W87" s="328"/>
      <c r="X87" s="328"/>
      <c r="Y87" s="328"/>
      <c r="Z87" s="328"/>
      <c r="AA87" s="328"/>
      <c r="AB87" s="328"/>
      <c r="AC87" s="328"/>
    </row>
    <row r="88" spans="1:29" s="329" customFormat="1">
      <c r="A88" s="312"/>
      <c r="B88" s="316" t="str">
        <f>CONCATENATE(B87,".1")</f>
        <v>3,1.1</v>
      </c>
      <c r="C88" s="317" t="s">
        <v>193</v>
      </c>
      <c r="D88" s="318" t="str">
        <f>IF(OR('3. Production'!$BA$33="",'3. Production'!$BA$33="x"),"",'3. Production'!$BQ$33)</f>
        <v/>
      </c>
      <c r="E88" s="431" t="str">
        <f>IF(D88&gt;=2,"",IF(D88&gt;=1,SUM(auditDate+$H$4),SUM(auditDate+$H$5)))</f>
        <v/>
      </c>
      <c r="F88" s="1111" t="s">
        <v>19</v>
      </c>
      <c r="G88" s="1125"/>
      <c r="H88" s="1117"/>
      <c r="I88" s="1117"/>
      <c r="J88" s="1117"/>
      <c r="K88" s="1117"/>
      <c r="L88" s="1117"/>
      <c r="M88" s="1117"/>
      <c r="N88" s="1120">
        <f>'Auditor Notes'!B72</f>
        <v>0</v>
      </c>
      <c r="O88" s="313"/>
      <c r="P88" s="328"/>
      <c r="Q88" s="328"/>
      <c r="R88" s="328"/>
      <c r="S88" s="328"/>
      <c r="T88" s="328"/>
      <c r="U88" s="328"/>
      <c r="V88" s="328"/>
      <c r="W88" s="328"/>
      <c r="X88" s="328"/>
      <c r="Y88" s="328"/>
      <c r="Z88" s="328"/>
      <c r="AA88" s="328"/>
      <c r="AB88" s="328"/>
      <c r="AC88" s="328"/>
    </row>
    <row r="89" spans="1:29" s="329" customFormat="1">
      <c r="A89" s="312"/>
      <c r="B89" s="316" t="str">
        <f>CONCATENATE(B87,".2")</f>
        <v>3,1.2</v>
      </c>
      <c r="C89" s="319" t="s">
        <v>194</v>
      </c>
      <c r="D89" s="318" t="str">
        <f>IF('3. Production'!$BA$35="","",'3. Production'!$BQ$35)</f>
        <v/>
      </c>
      <c r="E89" s="431" t="str">
        <f>IF(D89&gt;=2,"",IF(D89&gt;=1,SUM(auditDate+$H$4),SUM(auditDate+$H$5)))</f>
        <v/>
      </c>
      <c r="F89" s="1112"/>
      <c r="G89" s="1112"/>
      <c r="H89" s="1118"/>
      <c r="I89" s="1118"/>
      <c r="J89" s="1118"/>
      <c r="K89" s="1118"/>
      <c r="L89" s="1118"/>
      <c r="M89" s="1118"/>
      <c r="N89" s="1121"/>
      <c r="O89" s="313"/>
      <c r="P89" s="328"/>
      <c r="Q89" s="328"/>
      <c r="R89" s="328"/>
      <c r="S89" s="328"/>
      <c r="T89" s="328"/>
      <c r="U89" s="328"/>
      <c r="V89" s="328"/>
      <c r="W89" s="328"/>
      <c r="X89" s="328"/>
      <c r="Y89" s="328"/>
      <c r="Z89" s="328"/>
      <c r="AA89" s="328"/>
      <c r="AB89" s="328"/>
      <c r="AC89" s="328"/>
    </row>
    <row r="90" spans="1:29" s="329" customFormat="1">
      <c r="A90" s="320"/>
      <c r="B90" s="316" t="str">
        <f>CONCATENATE(B87,".3")</f>
        <v>3,1.3</v>
      </c>
      <c r="C90" s="321" t="s">
        <v>195</v>
      </c>
      <c r="D90" s="318" t="str">
        <f>IF('3. Production'!$BA$42="","",'3. Production'!$BQ$42)</f>
        <v/>
      </c>
      <c r="E90" s="431" t="str">
        <f>IF(D90&gt;=2,"",IF(D90&gt;=1,SUM(auditDate+$H$4),SUM(auditDate+$H$5)))</f>
        <v/>
      </c>
      <c r="F90" s="1112"/>
      <c r="G90" s="1112"/>
      <c r="H90" s="1118"/>
      <c r="I90" s="1118"/>
      <c r="J90" s="1118"/>
      <c r="K90" s="1118"/>
      <c r="L90" s="1118"/>
      <c r="M90" s="1118"/>
      <c r="N90" s="1121"/>
      <c r="O90" s="322"/>
      <c r="P90" s="328"/>
      <c r="Q90" s="328"/>
      <c r="R90" s="328"/>
      <c r="S90" s="328"/>
      <c r="T90" s="328"/>
      <c r="U90" s="328"/>
      <c r="V90" s="328"/>
      <c r="W90" s="328"/>
      <c r="X90" s="328"/>
      <c r="Y90" s="328"/>
      <c r="Z90" s="328"/>
      <c r="AA90" s="328"/>
      <c r="AB90" s="328"/>
      <c r="AC90" s="328"/>
    </row>
    <row r="91" spans="1:29" s="329" customFormat="1">
      <c r="A91" s="320"/>
      <c r="B91" s="316" t="str">
        <f>CONCATENATE(B87,".4")</f>
        <v>3,1.4</v>
      </c>
      <c r="C91" s="321" t="s">
        <v>196</v>
      </c>
      <c r="D91" s="318" t="str">
        <f>IF('3. Production'!$BA$44="","",'3. Production'!$BQ$44)</f>
        <v/>
      </c>
      <c r="E91" s="431" t="str">
        <f>IF(D91&gt;=2,"",IF(D91&gt;=1,SUM(auditDate+$H$4),SUM(auditDate+$H$5)))</f>
        <v/>
      </c>
      <c r="F91" s="1113"/>
      <c r="G91" s="1113"/>
      <c r="H91" s="1119"/>
      <c r="I91" s="1119"/>
      <c r="J91" s="1119"/>
      <c r="K91" s="1119"/>
      <c r="L91" s="1119"/>
      <c r="M91" s="1119"/>
      <c r="N91" s="1122"/>
      <c r="O91" s="322"/>
      <c r="P91" s="328"/>
      <c r="Q91" s="328"/>
      <c r="R91" s="328"/>
      <c r="S91" s="328"/>
      <c r="T91" s="328"/>
      <c r="U91" s="328"/>
      <c r="V91" s="328"/>
      <c r="W91" s="328"/>
      <c r="X91" s="328"/>
      <c r="Y91" s="328"/>
      <c r="Z91" s="328"/>
      <c r="AA91" s="328"/>
      <c r="AB91" s="328"/>
      <c r="AC91" s="328"/>
    </row>
    <row r="92" spans="1:29" s="329" customFormat="1">
      <c r="A92" s="312"/>
      <c r="B92" s="356">
        <v>3.2</v>
      </c>
      <c r="C92" s="357" t="str">
        <f>IF('3. Production'!$F$18="","",'3. Production'!$F$18)</f>
        <v>Manufacturing Metrics</v>
      </c>
      <c r="D92" s="358" t="str">
        <f>'3. Production'!$AZ$47</f>
        <v/>
      </c>
      <c r="E92" s="430" t="str">
        <f>IF(D92&gt;=0.75,"",IF(D92&gt;=0.5,SUM(auditDate+$H$4),SUM(auditDate+$H$5)))</f>
        <v/>
      </c>
      <c r="F92" s="430"/>
      <c r="G92" s="429"/>
      <c r="H92" s="359"/>
      <c r="I92" s="359"/>
      <c r="J92" s="359"/>
      <c r="K92" s="359"/>
      <c r="L92" s="359"/>
      <c r="M92" s="359"/>
      <c r="N92" s="360"/>
      <c r="O92" s="313"/>
      <c r="P92" s="328"/>
      <c r="Q92" s="328"/>
      <c r="R92" s="328"/>
      <c r="S92" s="328"/>
      <c r="T92" s="328"/>
      <c r="U92" s="328"/>
      <c r="V92" s="328"/>
      <c r="W92" s="328"/>
      <c r="X92" s="328"/>
      <c r="Y92" s="328"/>
      <c r="Z92" s="328"/>
      <c r="AA92" s="328"/>
      <c r="AB92" s="328"/>
      <c r="AC92" s="328"/>
    </row>
    <row r="93" spans="1:29" s="329" customFormat="1">
      <c r="A93" s="320"/>
      <c r="B93" s="316" t="str">
        <f>CONCATENATE(B92,".1")</f>
        <v>3,2.1</v>
      </c>
      <c r="C93" s="317" t="s">
        <v>193</v>
      </c>
      <c r="D93" s="318" t="str">
        <f>IF(OR('3. Production'!$BA$49="",'3. Production'!$BA$49="x"),"",'3. Production'!$BQ$49)</f>
        <v/>
      </c>
      <c r="E93" s="431" t="str">
        <f>IF(D93&gt;=2,"",IF(D93&gt;=1,SUM(auditDate+$H$4),SUM(auditDate+$H$5)))</f>
        <v/>
      </c>
      <c r="F93" s="1111" t="s">
        <v>19</v>
      </c>
      <c r="G93" s="1114"/>
      <c r="H93" s="1117"/>
      <c r="I93" s="1117"/>
      <c r="J93" s="1117"/>
      <c r="K93" s="1117"/>
      <c r="L93" s="1117"/>
      <c r="M93" s="1117"/>
      <c r="N93" s="1120">
        <f>'Auditor Notes'!B75</f>
        <v>0</v>
      </c>
      <c r="O93" s="322"/>
      <c r="P93" s="328"/>
      <c r="Q93" s="328"/>
      <c r="R93" s="328"/>
      <c r="S93" s="328"/>
      <c r="T93" s="328"/>
      <c r="U93" s="328"/>
      <c r="V93" s="328"/>
      <c r="W93" s="328"/>
      <c r="X93" s="328"/>
      <c r="Y93" s="328"/>
      <c r="Z93" s="328"/>
      <c r="AA93" s="328"/>
      <c r="AB93" s="328"/>
      <c r="AC93" s="328"/>
    </row>
    <row r="94" spans="1:29" s="329" customFormat="1">
      <c r="A94" s="320"/>
      <c r="B94" s="316" t="str">
        <f>CONCATENATE(B92,".2")</f>
        <v>3,2.2</v>
      </c>
      <c r="C94" s="319" t="s">
        <v>194</v>
      </c>
      <c r="D94" s="318" t="str">
        <f>IF('3. Production'!$BA$51="","",'3. Production'!$BQ$51)</f>
        <v/>
      </c>
      <c r="E94" s="431" t="str">
        <f>IF(D94&gt;=2,"",IF(D94&gt;=1,SUM(auditDate+$H$4),SUM(auditDate+$H$5)))</f>
        <v/>
      </c>
      <c r="F94" s="1112"/>
      <c r="G94" s="1115"/>
      <c r="H94" s="1118"/>
      <c r="I94" s="1118"/>
      <c r="J94" s="1118"/>
      <c r="K94" s="1118"/>
      <c r="L94" s="1118"/>
      <c r="M94" s="1118"/>
      <c r="N94" s="1121"/>
      <c r="O94" s="322"/>
      <c r="P94" s="328"/>
      <c r="Q94" s="328"/>
      <c r="R94" s="328"/>
      <c r="S94" s="328"/>
      <c r="T94" s="328"/>
      <c r="U94" s="328"/>
      <c r="V94" s="328"/>
      <c r="W94" s="328"/>
      <c r="X94" s="328"/>
      <c r="Y94" s="328"/>
      <c r="Z94" s="328"/>
      <c r="AA94" s="328"/>
      <c r="AB94" s="328"/>
      <c r="AC94" s="328"/>
    </row>
    <row r="95" spans="1:29" s="329" customFormat="1">
      <c r="A95" s="320"/>
      <c r="B95" s="316" t="str">
        <f>CONCATENATE(B92,".3")</f>
        <v>3,2.3</v>
      </c>
      <c r="C95" s="321" t="s">
        <v>195</v>
      </c>
      <c r="D95" s="318" t="str">
        <f>IF('3. Production'!$BA$58="","",'3. Production'!$BQ$58)</f>
        <v/>
      </c>
      <c r="E95" s="431" t="str">
        <f>IF(D95&gt;=2,"",IF(D95&gt;=1,SUM(auditDate+$H$4),SUM(auditDate+$H$5)))</f>
        <v/>
      </c>
      <c r="F95" s="1112"/>
      <c r="G95" s="1115"/>
      <c r="H95" s="1118"/>
      <c r="I95" s="1118"/>
      <c r="J95" s="1118"/>
      <c r="K95" s="1118"/>
      <c r="L95" s="1118"/>
      <c r="M95" s="1118"/>
      <c r="N95" s="1121"/>
      <c r="O95" s="322"/>
      <c r="P95" s="328"/>
      <c r="Q95" s="328"/>
      <c r="R95" s="328"/>
      <c r="S95" s="328"/>
      <c r="T95" s="328"/>
      <c r="U95" s="328"/>
      <c r="V95" s="328"/>
      <c r="W95" s="328"/>
      <c r="X95" s="328"/>
      <c r="Y95" s="328"/>
      <c r="Z95" s="328"/>
      <c r="AA95" s="328"/>
      <c r="AB95" s="328"/>
      <c r="AC95" s="328"/>
    </row>
    <row r="96" spans="1:29" s="329" customFormat="1">
      <c r="A96" s="320"/>
      <c r="B96" s="316" t="str">
        <f>CONCATENATE(B92,".4")</f>
        <v>3,2.4</v>
      </c>
      <c r="C96" s="321" t="s">
        <v>196</v>
      </c>
      <c r="D96" s="318" t="str">
        <f>IF('3. Production'!$BA$60="","",'3. Production'!$BQ$60)</f>
        <v/>
      </c>
      <c r="E96" s="431" t="str">
        <f>IF(D96&gt;=2,"",IF(D96&gt;=1,SUM(auditDate+$H$4),SUM(auditDate+$H$5)))</f>
        <v/>
      </c>
      <c r="F96" s="1113"/>
      <c r="G96" s="1116"/>
      <c r="H96" s="1119"/>
      <c r="I96" s="1119"/>
      <c r="J96" s="1119"/>
      <c r="K96" s="1119"/>
      <c r="L96" s="1119"/>
      <c r="M96" s="1119"/>
      <c r="N96" s="1122"/>
      <c r="O96" s="322"/>
      <c r="P96" s="328"/>
      <c r="Q96" s="328"/>
      <c r="R96" s="328"/>
      <c r="S96" s="328"/>
      <c r="T96" s="328"/>
      <c r="U96" s="328"/>
      <c r="V96" s="328"/>
      <c r="W96" s="328"/>
      <c r="X96" s="328"/>
      <c r="Y96" s="328"/>
      <c r="Z96" s="328"/>
      <c r="AA96" s="328"/>
      <c r="AB96" s="328"/>
      <c r="AC96" s="328"/>
    </row>
    <row r="97" spans="1:29" s="329" customFormat="1">
      <c r="A97" s="312"/>
      <c r="B97" s="356">
        <v>3.3</v>
      </c>
      <c r="C97" s="357" t="str">
        <f>IF('3. Production'!$F$19="","",'3. Production'!$F$19)</f>
        <v>Disciplined Problem Solving</v>
      </c>
      <c r="D97" s="358" t="str">
        <f>'3. Production'!$AZ$63</f>
        <v/>
      </c>
      <c r="E97" s="430" t="str">
        <f>IF(D97&gt;=0.75,"",IF(D97&gt;=0.5,SUM(auditDate+$H$4),SUM(auditDate+$H$5)))</f>
        <v/>
      </c>
      <c r="F97" s="430"/>
      <c r="G97" s="429"/>
      <c r="H97" s="359"/>
      <c r="I97" s="359"/>
      <c r="J97" s="359"/>
      <c r="K97" s="359"/>
      <c r="L97" s="359"/>
      <c r="M97" s="359"/>
      <c r="N97" s="360"/>
      <c r="O97" s="313"/>
      <c r="P97" s="328"/>
      <c r="Q97" s="328"/>
      <c r="R97" s="328"/>
      <c r="S97" s="328"/>
      <c r="T97" s="328"/>
      <c r="U97" s="328"/>
      <c r="V97" s="328"/>
      <c r="W97" s="328"/>
      <c r="X97" s="328"/>
      <c r="Y97" s="328"/>
      <c r="Z97" s="328"/>
      <c r="AA97" s="328"/>
      <c r="AB97" s="328"/>
      <c r="AC97" s="328"/>
    </row>
    <row r="98" spans="1:29" s="329" customFormat="1">
      <c r="A98" s="320"/>
      <c r="B98" s="316" t="str">
        <f>CONCATENATE(B97,".1")</f>
        <v>3,3.1</v>
      </c>
      <c r="C98" s="317" t="s">
        <v>193</v>
      </c>
      <c r="D98" s="318" t="str">
        <f>IF(OR('3. Production'!$BA$65="",'3. Production'!$BA$65="x"),"",'3. Production'!$BQ$65)</f>
        <v/>
      </c>
      <c r="E98" s="431" t="str">
        <f>IF(D98&gt;=2,"",IF(D98&gt;=1,SUM(auditDate+$H$4),SUM(auditDate+$H$5)))</f>
        <v/>
      </c>
      <c r="F98" s="1111" t="s">
        <v>19</v>
      </c>
      <c r="G98" s="1114"/>
      <c r="H98" s="1117"/>
      <c r="I98" s="1117"/>
      <c r="J98" s="1117"/>
      <c r="K98" s="1117"/>
      <c r="L98" s="1117"/>
      <c r="M98" s="1117"/>
      <c r="N98" s="1120">
        <f>'Auditor Notes'!B78</f>
        <v>0</v>
      </c>
      <c r="O98" s="322"/>
      <c r="P98" s="328"/>
      <c r="Q98" s="328"/>
      <c r="R98" s="328"/>
      <c r="S98" s="328"/>
      <c r="T98" s="328"/>
      <c r="U98" s="328"/>
      <c r="V98" s="328"/>
      <c r="W98" s="328"/>
      <c r="X98" s="328"/>
      <c r="Y98" s="328"/>
      <c r="Z98" s="328"/>
      <c r="AA98" s="328"/>
      <c r="AB98" s="328"/>
      <c r="AC98" s="328"/>
    </row>
    <row r="99" spans="1:29" s="329" customFormat="1">
      <c r="A99" s="320"/>
      <c r="B99" s="316" t="str">
        <f>CONCATENATE(B97,".2")</f>
        <v>3,3.2</v>
      </c>
      <c r="C99" s="319" t="s">
        <v>194</v>
      </c>
      <c r="D99" s="318" t="str">
        <f>IF('3. Production'!$BA$67="","",'3. Production'!$BQ$67)</f>
        <v/>
      </c>
      <c r="E99" s="431" t="str">
        <f>IF(D99&gt;=2,"",IF(D99&gt;=1,SUM(auditDate+$H$4),SUM(auditDate+$H$5)))</f>
        <v/>
      </c>
      <c r="F99" s="1112"/>
      <c r="G99" s="1115"/>
      <c r="H99" s="1118"/>
      <c r="I99" s="1118"/>
      <c r="J99" s="1118"/>
      <c r="K99" s="1118"/>
      <c r="L99" s="1118"/>
      <c r="M99" s="1118"/>
      <c r="N99" s="1121"/>
      <c r="O99" s="322"/>
      <c r="P99" s="328"/>
      <c r="Q99" s="328"/>
      <c r="R99" s="328"/>
      <c r="S99" s="328"/>
      <c r="T99" s="328"/>
      <c r="U99" s="328"/>
      <c r="V99" s="328"/>
      <c r="W99" s="328"/>
      <c r="X99" s="328"/>
      <c r="Y99" s="328"/>
      <c r="Z99" s="328"/>
      <c r="AA99" s="328"/>
      <c r="AB99" s="328"/>
      <c r="AC99" s="328"/>
    </row>
    <row r="100" spans="1:29" s="329" customFormat="1">
      <c r="A100" s="320"/>
      <c r="B100" s="316" t="str">
        <f>CONCATENATE(B97,".3")</f>
        <v>3,3.3</v>
      </c>
      <c r="C100" s="321" t="s">
        <v>195</v>
      </c>
      <c r="D100" s="318" t="str">
        <f>IF('3. Production'!$BA$74="","",'3. Production'!$BQ$74)</f>
        <v/>
      </c>
      <c r="E100" s="431" t="str">
        <f>IF(D100&gt;=2,"",IF(D100&gt;=1,SUM(auditDate+$H$4),SUM(auditDate+$H$5)))</f>
        <v/>
      </c>
      <c r="F100" s="1112"/>
      <c r="G100" s="1115"/>
      <c r="H100" s="1118"/>
      <c r="I100" s="1118"/>
      <c r="J100" s="1118"/>
      <c r="K100" s="1118"/>
      <c r="L100" s="1118"/>
      <c r="M100" s="1118"/>
      <c r="N100" s="1121"/>
      <c r="O100" s="322"/>
      <c r="P100" s="328"/>
      <c r="Q100" s="328"/>
      <c r="R100" s="328"/>
      <c r="S100" s="328"/>
      <c r="T100" s="328"/>
      <c r="U100" s="328"/>
      <c r="V100" s="328"/>
      <c r="W100" s="328"/>
      <c r="X100" s="328"/>
      <c r="Y100" s="328"/>
      <c r="Z100" s="328"/>
      <c r="AA100" s="328"/>
      <c r="AB100" s="328"/>
      <c r="AC100" s="328"/>
    </row>
    <row r="101" spans="1:29" s="329" customFormat="1">
      <c r="A101" s="320"/>
      <c r="B101" s="316" t="str">
        <f>CONCATENATE(B97,".4")</f>
        <v>3,3.4</v>
      </c>
      <c r="C101" s="321" t="s">
        <v>196</v>
      </c>
      <c r="D101" s="318" t="str">
        <f>IF('3. Production'!$BA$76="","",'3. Production'!$BQ$76)</f>
        <v/>
      </c>
      <c r="E101" s="431" t="str">
        <f>IF(D101&gt;=2,"",IF(D101&gt;=1,SUM(auditDate+$H$4),SUM(auditDate+$H$5)))</f>
        <v/>
      </c>
      <c r="F101" s="1113"/>
      <c r="G101" s="1116"/>
      <c r="H101" s="1119"/>
      <c r="I101" s="1119"/>
      <c r="J101" s="1119"/>
      <c r="K101" s="1119"/>
      <c r="L101" s="1119"/>
      <c r="M101" s="1119"/>
      <c r="N101" s="1122"/>
      <c r="O101" s="322"/>
      <c r="P101" s="328"/>
      <c r="Q101" s="328"/>
      <c r="R101" s="328"/>
      <c r="S101" s="328"/>
      <c r="T101" s="328"/>
      <c r="U101" s="328"/>
      <c r="V101" s="328"/>
      <c r="W101" s="328"/>
      <c r="X101" s="328"/>
      <c r="Y101" s="328"/>
      <c r="Z101" s="328"/>
      <c r="AA101" s="328"/>
      <c r="AB101" s="328"/>
      <c r="AC101" s="328"/>
    </row>
    <row r="102" spans="1:29">
      <c r="A102" s="312"/>
      <c r="B102" s="356">
        <v>3.4</v>
      </c>
      <c r="C102" s="357" t="str">
        <f>IF('3. Production'!$F$20="","",'3. Production'!$F$20)</f>
        <v>Training</v>
      </c>
      <c r="D102" s="358" t="str">
        <f>'3. Production'!$AZ$79</f>
        <v/>
      </c>
      <c r="E102" s="430" t="str">
        <f>IF(D102&gt;=0.75,"",IF(D102&gt;=0.5,SUM(auditDate+$H$4),SUM(auditDate+$H$5)))</f>
        <v/>
      </c>
      <c r="F102" s="430"/>
      <c r="G102" s="429"/>
      <c r="H102" s="359"/>
      <c r="I102" s="359"/>
      <c r="J102" s="359"/>
      <c r="K102" s="359"/>
      <c r="L102" s="359"/>
      <c r="M102" s="359"/>
      <c r="N102" s="360"/>
      <c r="O102" s="313"/>
    </row>
    <row r="103" spans="1:29">
      <c r="A103" s="320"/>
      <c r="B103" s="316" t="str">
        <f>CONCATENATE(B102,".1")</f>
        <v>3,4.1</v>
      </c>
      <c r="C103" s="317" t="s">
        <v>193</v>
      </c>
      <c r="D103" s="318" t="str">
        <f>IF(OR('3. Production'!$BA$81="",'3. Production'!$BA$81="x"),"",'3. Production'!$BQ$81)</f>
        <v/>
      </c>
      <c r="E103" s="431" t="str">
        <f>IF(D103&gt;=2,"",IF(D103&gt;=1,SUM(auditDate+$H$4),SUM(auditDate+$H$5)))</f>
        <v/>
      </c>
      <c r="F103" s="1111" t="s">
        <v>19</v>
      </c>
      <c r="G103" s="1114"/>
      <c r="H103" s="1117"/>
      <c r="I103" s="1117"/>
      <c r="J103" s="1117"/>
      <c r="K103" s="1117"/>
      <c r="L103" s="1117"/>
      <c r="M103" s="1117"/>
      <c r="N103" s="1120">
        <f>'Auditor Notes'!B81</f>
        <v>0</v>
      </c>
      <c r="O103" s="322"/>
    </row>
    <row r="104" spans="1:29">
      <c r="A104" s="320"/>
      <c r="B104" s="316" t="str">
        <f>CONCATENATE(B102,".2")</f>
        <v>3,4.2</v>
      </c>
      <c r="C104" s="319" t="s">
        <v>194</v>
      </c>
      <c r="D104" s="318" t="str">
        <f>IF('3. Production'!$BA$83="","",'3. Production'!$BQ$83)</f>
        <v/>
      </c>
      <c r="E104" s="431" t="str">
        <f>IF(D104&gt;=2,"",IF(D104&gt;=1,SUM(auditDate+$H$4),SUM(auditDate+$H$5)))</f>
        <v/>
      </c>
      <c r="F104" s="1112"/>
      <c r="G104" s="1115"/>
      <c r="H104" s="1118"/>
      <c r="I104" s="1118"/>
      <c r="J104" s="1118"/>
      <c r="K104" s="1118"/>
      <c r="L104" s="1118"/>
      <c r="M104" s="1118"/>
      <c r="N104" s="1121"/>
      <c r="O104" s="322"/>
    </row>
    <row r="105" spans="1:29">
      <c r="A105" s="320"/>
      <c r="B105" s="316" t="str">
        <f>CONCATENATE(B102,".3")</f>
        <v>3,4.3</v>
      </c>
      <c r="C105" s="321" t="s">
        <v>195</v>
      </c>
      <c r="D105" s="318" t="str">
        <f>IF('3. Production'!$BA$90="","",'3. Production'!$BQ$90)</f>
        <v/>
      </c>
      <c r="E105" s="431" t="str">
        <f>IF(D105&gt;=2,"",IF(D105&gt;=1,SUM(auditDate+$H$4),SUM(auditDate+$H$5)))</f>
        <v/>
      </c>
      <c r="F105" s="1112"/>
      <c r="G105" s="1115"/>
      <c r="H105" s="1118"/>
      <c r="I105" s="1118"/>
      <c r="J105" s="1118"/>
      <c r="K105" s="1118"/>
      <c r="L105" s="1118"/>
      <c r="M105" s="1118"/>
      <c r="N105" s="1121"/>
      <c r="O105" s="322"/>
    </row>
    <row r="106" spans="1:29">
      <c r="A106" s="320"/>
      <c r="B106" s="316" t="str">
        <f>CONCATENATE(B102,".4")</f>
        <v>3,4.4</v>
      </c>
      <c r="C106" s="321" t="s">
        <v>196</v>
      </c>
      <c r="D106" s="318" t="str">
        <f>IF('3. Production'!$BA$92="","",'3. Production'!$BQ$92)</f>
        <v/>
      </c>
      <c r="E106" s="431" t="str">
        <f>IF(D106&gt;=2,"",IF(D106&gt;=1,SUM(auditDate+$H$4),SUM(auditDate+$H$5)))</f>
        <v/>
      </c>
      <c r="F106" s="1113"/>
      <c r="G106" s="1116"/>
      <c r="H106" s="1119"/>
      <c r="I106" s="1119"/>
      <c r="J106" s="1119"/>
      <c r="K106" s="1119"/>
      <c r="L106" s="1119"/>
      <c r="M106" s="1119"/>
      <c r="N106" s="1122"/>
      <c r="O106" s="322"/>
    </row>
    <row r="107" spans="1:29">
      <c r="A107" s="312"/>
      <c r="B107" s="356">
        <v>3.5</v>
      </c>
      <c r="C107" s="357" t="str">
        <f>IF('3. Production'!$F$21="","",'3. Production'!$F$21)</f>
        <v>Preventive Maintenance</v>
      </c>
      <c r="D107" s="358" t="str">
        <f>'3. Production'!$AZ$95</f>
        <v/>
      </c>
      <c r="E107" s="430" t="str">
        <f>IF(D107&gt;=0.75,"",IF(D107&gt;=0.5,SUM(auditDate+$H$4),SUM(auditDate+$H$5)))</f>
        <v/>
      </c>
      <c r="F107" s="430"/>
      <c r="G107" s="429"/>
      <c r="H107" s="359"/>
      <c r="I107" s="359"/>
      <c r="J107" s="359"/>
      <c r="K107" s="359"/>
      <c r="L107" s="359"/>
      <c r="M107" s="359"/>
      <c r="N107" s="360"/>
      <c r="O107" s="313"/>
    </row>
    <row r="108" spans="1:29">
      <c r="A108" s="320"/>
      <c r="B108" s="316" t="str">
        <f>CONCATENATE(B107,".1")</f>
        <v>3,5.1</v>
      </c>
      <c r="C108" s="317" t="s">
        <v>193</v>
      </c>
      <c r="D108" s="318" t="str">
        <f>IF(OR('3. Production'!$BA$97="",'3. Production'!$BA$97="x"),"",'3. Production'!$BQ$97)</f>
        <v/>
      </c>
      <c r="E108" s="431" t="str">
        <f>IF(D108&gt;=2,"",IF(D108&gt;=1,SUM(auditDate+$H$4),SUM(auditDate+$H$5)))</f>
        <v/>
      </c>
      <c r="F108" s="1111" t="s">
        <v>19</v>
      </c>
      <c r="G108" s="1114"/>
      <c r="H108" s="1117"/>
      <c r="I108" s="1117"/>
      <c r="J108" s="1117"/>
      <c r="K108" s="1117"/>
      <c r="L108" s="1117"/>
      <c r="M108" s="1117"/>
      <c r="N108" s="1120">
        <f>'Auditor Notes'!B84</f>
        <v>0</v>
      </c>
      <c r="O108" s="322"/>
    </row>
    <row r="109" spans="1:29">
      <c r="A109" s="320"/>
      <c r="B109" s="316" t="str">
        <f>CONCATENATE(B107,".2")</f>
        <v>3,5.2</v>
      </c>
      <c r="C109" s="319" t="s">
        <v>194</v>
      </c>
      <c r="D109" s="318" t="str">
        <f>IF('3. Production'!$BA$99="","",'3. Production'!$BQ$99)</f>
        <v/>
      </c>
      <c r="E109" s="431" t="str">
        <f>IF(D109&gt;=2,"",IF(D109&gt;=1,SUM(auditDate+$H$4),SUM(auditDate+$H$5)))</f>
        <v/>
      </c>
      <c r="F109" s="1112"/>
      <c r="G109" s="1115"/>
      <c r="H109" s="1118"/>
      <c r="I109" s="1118"/>
      <c r="J109" s="1118"/>
      <c r="K109" s="1118"/>
      <c r="L109" s="1118"/>
      <c r="M109" s="1118"/>
      <c r="N109" s="1121"/>
      <c r="O109" s="322"/>
    </row>
    <row r="110" spans="1:29">
      <c r="A110" s="320"/>
      <c r="B110" s="316" t="str">
        <f>CONCATENATE(B107,".3")</f>
        <v>3,5.3</v>
      </c>
      <c r="C110" s="321" t="s">
        <v>195</v>
      </c>
      <c r="D110" s="318" t="str">
        <f>IF('3. Production'!$BA$106="","",'3. Production'!$BQ$106)</f>
        <v/>
      </c>
      <c r="E110" s="431" t="str">
        <f>IF(D110&gt;=2,"",IF(D110&gt;=1,SUM(auditDate+$H$4),SUM(auditDate+$H$5)))</f>
        <v/>
      </c>
      <c r="F110" s="1112"/>
      <c r="G110" s="1115"/>
      <c r="H110" s="1118"/>
      <c r="I110" s="1118"/>
      <c r="J110" s="1118"/>
      <c r="K110" s="1118"/>
      <c r="L110" s="1118"/>
      <c r="M110" s="1118"/>
      <c r="N110" s="1121"/>
      <c r="O110" s="322"/>
    </row>
    <row r="111" spans="1:29">
      <c r="A111" s="320"/>
      <c r="B111" s="316" t="str">
        <f>CONCATENATE(B107,".4")</f>
        <v>3,5.4</v>
      </c>
      <c r="C111" s="321" t="s">
        <v>196</v>
      </c>
      <c r="D111" s="318" t="str">
        <f>IF('3. Production'!$BA$108="","",'3. Production'!$BQ$108)</f>
        <v/>
      </c>
      <c r="E111" s="431" t="str">
        <f>IF(D111&gt;=2,"",IF(D111&gt;=1,SUM(auditDate+$H$4),SUM(auditDate+$H$5)))</f>
        <v/>
      </c>
      <c r="F111" s="1113"/>
      <c r="G111" s="1116"/>
      <c r="H111" s="1119"/>
      <c r="I111" s="1119"/>
      <c r="J111" s="1119"/>
      <c r="K111" s="1119"/>
      <c r="L111" s="1119"/>
      <c r="M111" s="1119"/>
      <c r="N111" s="1122"/>
      <c r="O111" s="322"/>
    </row>
    <row r="112" spans="1:29">
      <c r="A112" s="312"/>
      <c r="B112" s="356">
        <v>3.6</v>
      </c>
      <c r="C112" s="357" t="str">
        <f>IF('3. Production'!$F$22="","",'3. Production'!$F$22)</f>
        <v>By-pass control for SC/CC</v>
      </c>
      <c r="D112" s="358" t="str">
        <f>'3. Production'!$AZ$111</f>
        <v/>
      </c>
      <c r="E112" s="430" t="str">
        <f>IF(D112&gt;=0.75,"",IF(D112&gt;=0.5,SUM(auditDate+$H$4),SUM(auditDate+$H$5)))</f>
        <v/>
      </c>
      <c r="F112" s="430"/>
      <c r="G112" s="429"/>
      <c r="H112" s="359"/>
      <c r="I112" s="359"/>
      <c r="J112" s="359"/>
      <c r="K112" s="359"/>
      <c r="L112" s="359"/>
      <c r="M112" s="359"/>
      <c r="N112" s="360"/>
      <c r="O112" s="313"/>
    </row>
    <row r="113" spans="1:15">
      <c r="A113" s="320"/>
      <c r="B113" s="541" t="str">
        <f>CONCATENATE(B112,".1")</f>
        <v>3,6.1</v>
      </c>
      <c r="C113" s="319" t="s">
        <v>193</v>
      </c>
      <c r="D113" s="542"/>
      <c r="E113" s="543"/>
      <c r="F113" s="1111" t="s">
        <v>19</v>
      </c>
      <c r="G113" s="1114"/>
      <c r="H113" s="1117"/>
      <c r="I113" s="1117"/>
      <c r="J113" s="1117"/>
      <c r="K113" s="1117"/>
      <c r="L113" s="1117"/>
      <c r="M113" s="1117"/>
      <c r="N113" s="1120"/>
      <c r="O113" s="322"/>
    </row>
    <row r="114" spans="1:15">
      <c r="A114" s="320"/>
      <c r="B114" s="316" t="str">
        <f>CONCATENATE(B112,".2")</f>
        <v>3,6.2</v>
      </c>
      <c r="C114" s="319" t="s">
        <v>194</v>
      </c>
      <c r="D114" s="318" t="str">
        <f>IF('3. Production'!$BA$115="","",'3. Production'!$BQ$115)</f>
        <v/>
      </c>
      <c r="E114" s="431" t="str">
        <f>IF(D114&gt;=2,"",IF(D114&gt;=1,SUM(auditDate+$H$4),SUM(auditDate+$H$5)))</f>
        <v/>
      </c>
      <c r="F114" s="1112"/>
      <c r="G114" s="1115"/>
      <c r="H114" s="1118"/>
      <c r="I114" s="1118"/>
      <c r="J114" s="1118"/>
      <c r="K114" s="1118"/>
      <c r="L114" s="1118"/>
      <c r="M114" s="1118"/>
      <c r="N114" s="1121"/>
      <c r="O114" s="322"/>
    </row>
    <row r="115" spans="1:15">
      <c r="A115" s="320"/>
      <c r="B115" s="316" t="str">
        <f>CONCATENATE(B112,".3")</f>
        <v>3,6.3</v>
      </c>
      <c r="C115" s="321" t="s">
        <v>195</v>
      </c>
      <c r="D115" s="318" t="str">
        <f>IF('3. Production'!$BA$122="","",'3. Production'!$BQ$122)</f>
        <v/>
      </c>
      <c r="E115" s="431" t="str">
        <f>IF(D115&gt;=2,"",IF(D115&gt;=1,SUM(auditDate+$H$4),SUM(auditDate+$H$5)))</f>
        <v/>
      </c>
      <c r="F115" s="1112"/>
      <c r="G115" s="1115"/>
      <c r="H115" s="1118"/>
      <c r="I115" s="1118"/>
      <c r="J115" s="1118"/>
      <c r="K115" s="1118"/>
      <c r="L115" s="1118"/>
      <c r="M115" s="1118"/>
      <c r="N115" s="1121"/>
      <c r="O115" s="322"/>
    </row>
    <row r="116" spans="1:15" ht="13.5" thickBot="1">
      <c r="A116" s="320"/>
      <c r="B116" s="325" t="str">
        <f>CONCATENATE(B112,".4")</f>
        <v>3,6.4</v>
      </c>
      <c r="C116" s="326" t="s">
        <v>196</v>
      </c>
      <c r="D116" s="544" t="str">
        <f>IF('3. Production'!$BA$124="","",'3. Production'!$BQ$124)</f>
        <v/>
      </c>
      <c r="E116" s="436" t="str">
        <f>IF(D116&gt;=2,"",IF(D116&gt;=1,SUM(auditDate+$H$4),SUM(auditDate+$H$5)))</f>
        <v/>
      </c>
      <c r="F116" s="1149"/>
      <c r="G116" s="1150"/>
      <c r="H116" s="1126"/>
      <c r="I116" s="1126"/>
      <c r="J116" s="1126"/>
      <c r="K116" s="1126"/>
      <c r="L116" s="1126"/>
      <c r="M116" s="1126"/>
      <c r="N116" s="1127"/>
      <c r="O116" s="322"/>
    </row>
    <row r="117" spans="1:15" ht="15" thickBot="1">
      <c r="A117" s="293"/>
      <c r="B117" s="1123" t="s">
        <v>203</v>
      </c>
      <c r="C117" s="1124"/>
      <c r="D117" s="363" t="str">
        <f>'4. Materials'!$AZ$23</f>
        <v/>
      </c>
      <c r="E117" s="469" t="str">
        <f>IF(MAX(E118:E147)=0,"",MAX(E118:E147))</f>
        <v/>
      </c>
      <c r="F117" s="428"/>
      <c r="G117" s="428"/>
      <c r="H117" s="364">
        <v>1</v>
      </c>
      <c r="I117" s="365">
        <v>2</v>
      </c>
      <c r="J117" s="365">
        <v>3</v>
      </c>
      <c r="K117" s="365">
        <v>4</v>
      </c>
      <c r="L117" s="365">
        <v>5</v>
      </c>
      <c r="M117" s="366">
        <v>6</v>
      </c>
      <c r="N117" s="327"/>
      <c r="O117" s="297"/>
    </row>
    <row r="118" spans="1:15">
      <c r="A118" s="312"/>
      <c r="B118" s="356">
        <v>4.0999999999999996</v>
      </c>
      <c r="C118" s="357" t="str">
        <f>IF('4. Materials'!$F$17="","",'4. Materials'!$F$17)</f>
        <v>Schedule &amp; Capacity Planning</v>
      </c>
      <c r="D118" s="358" t="str">
        <f>'4. Materials'!$AZ$31</f>
        <v/>
      </c>
      <c r="E118" s="430" t="str">
        <f>IF(D118&gt;=0.75,"",IF(D118&gt;=0.5,SUM(auditDate+$H$4),SUM(auditDate+$H$5)))</f>
        <v/>
      </c>
      <c r="F118" s="430"/>
      <c r="G118" s="429"/>
      <c r="H118" s="359"/>
      <c r="I118" s="359"/>
      <c r="J118" s="359"/>
      <c r="K118" s="359"/>
      <c r="L118" s="359"/>
      <c r="M118" s="359"/>
      <c r="N118" s="360"/>
      <c r="O118" s="313"/>
    </row>
    <row r="119" spans="1:15">
      <c r="A119" s="312"/>
      <c r="B119" s="316" t="str">
        <f>CONCATENATE(B118,".1")</f>
        <v>4,1.1</v>
      </c>
      <c r="C119" s="317" t="s">
        <v>193</v>
      </c>
      <c r="D119" s="318" t="str">
        <f>IF(OR('4. Materials'!$BA$33="",'4. Materials'!$BA$33="x"),"",'4. Materials'!$BQ$33)</f>
        <v/>
      </c>
      <c r="E119" s="431" t="str">
        <f>IF(D119&gt;=2,"",IF(D119&gt;=1,SUM(auditDate+$H$4),SUM(auditDate+$H$5)))</f>
        <v/>
      </c>
      <c r="F119" s="1111" t="s">
        <v>19</v>
      </c>
      <c r="G119" s="1125"/>
      <c r="H119" s="1117"/>
      <c r="I119" s="1117"/>
      <c r="J119" s="1117"/>
      <c r="K119" s="1117"/>
      <c r="L119" s="1117"/>
      <c r="M119" s="1117"/>
      <c r="N119" s="1120">
        <f>'Auditor Notes'!B92</f>
        <v>0</v>
      </c>
      <c r="O119" s="313"/>
    </row>
    <row r="120" spans="1:15">
      <c r="A120" s="312"/>
      <c r="B120" s="316" t="str">
        <f>CONCATENATE(B118,".2")</f>
        <v>4,1.2</v>
      </c>
      <c r="C120" s="319" t="s">
        <v>194</v>
      </c>
      <c r="D120" s="318" t="str">
        <f>IF('4. Materials'!$BA$35="","",'4. Materials'!$BQ$35)</f>
        <v/>
      </c>
      <c r="E120" s="431" t="str">
        <f>IF(D120&gt;=2,"",IF(D120&gt;=1,SUM(auditDate+$H$4),SUM(auditDate+$H$5)))</f>
        <v/>
      </c>
      <c r="F120" s="1112"/>
      <c r="G120" s="1112"/>
      <c r="H120" s="1118"/>
      <c r="I120" s="1118"/>
      <c r="J120" s="1118"/>
      <c r="K120" s="1118"/>
      <c r="L120" s="1118"/>
      <c r="M120" s="1118"/>
      <c r="N120" s="1121"/>
      <c r="O120" s="313"/>
    </row>
    <row r="121" spans="1:15">
      <c r="A121" s="320"/>
      <c r="B121" s="316" t="str">
        <f>CONCATENATE(B118,".3")</f>
        <v>4,1.3</v>
      </c>
      <c r="C121" s="321" t="s">
        <v>195</v>
      </c>
      <c r="D121" s="318" t="str">
        <f>IF('4. Materials'!$BA$42="","",'4. Materials'!$BQ$42)</f>
        <v/>
      </c>
      <c r="E121" s="431" t="str">
        <f>IF(D121&gt;=2,"",IF(D121&gt;=1,SUM(auditDate+$H$4),SUM(auditDate+$H$5)))</f>
        <v/>
      </c>
      <c r="F121" s="1112"/>
      <c r="G121" s="1112"/>
      <c r="H121" s="1118"/>
      <c r="I121" s="1118"/>
      <c r="J121" s="1118"/>
      <c r="K121" s="1118"/>
      <c r="L121" s="1118"/>
      <c r="M121" s="1118"/>
      <c r="N121" s="1121"/>
      <c r="O121" s="322"/>
    </row>
    <row r="122" spans="1:15">
      <c r="A122" s="320"/>
      <c r="B122" s="316" t="str">
        <f>CONCATENATE(B118,".4")</f>
        <v>4,1.4</v>
      </c>
      <c r="C122" s="321" t="s">
        <v>196</v>
      </c>
      <c r="D122" s="318" t="str">
        <f>IF('4. Materials'!$BA$44="","",'4. Materials'!$BQ$44)</f>
        <v/>
      </c>
      <c r="E122" s="431" t="str">
        <f>IF(D122&gt;=2,"",IF(D122&gt;=1,SUM(auditDate+$H$4),SUM(auditDate+$H$5)))</f>
        <v/>
      </c>
      <c r="F122" s="1113"/>
      <c r="G122" s="1113"/>
      <c r="H122" s="1119"/>
      <c r="I122" s="1119"/>
      <c r="J122" s="1119"/>
      <c r="K122" s="1119"/>
      <c r="L122" s="1119"/>
      <c r="M122" s="1119"/>
      <c r="N122" s="1122"/>
      <c r="O122" s="322"/>
    </row>
    <row r="123" spans="1:15">
      <c r="A123" s="312"/>
      <c r="B123" s="356">
        <v>4.2</v>
      </c>
      <c r="C123" s="357" t="str">
        <f>IF('4. Materials'!$F$18="","",'4. Materials'!$F$18)</f>
        <v>Traceability &amp; Lot Control</v>
      </c>
      <c r="D123" s="358" t="str">
        <f>'4. Materials'!$AZ$47</f>
        <v/>
      </c>
      <c r="E123" s="430" t="str">
        <f>IF(D123&gt;=0.75,"",IF(D123&gt;=0.5,SUM(auditDate+$H$4),SUM(auditDate+$H$5)))</f>
        <v/>
      </c>
      <c r="F123" s="430"/>
      <c r="G123" s="429"/>
      <c r="H123" s="359"/>
      <c r="I123" s="359"/>
      <c r="J123" s="359"/>
      <c r="K123" s="359"/>
      <c r="L123" s="359"/>
      <c r="M123" s="359"/>
      <c r="N123" s="360"/>
      <c r="O123" s="313"/>
    </row>
    <row r="124" spans="1:15">
      <c r="A124" s="320"/>
      <c r="B124" s="316" t="str">
        <f>CONCATENATE(B123,".1")</f>
        <v>4,2.1</v>
      </c>
      <c r="C124" s="317" t="s">
        <v>193</v>
      </c>
      <c r="D124" s="318" t="str">
        <f>IF(OR('4. Materials'!$BA$49="",'4. Materials'!$BA$49="x"),"",'4. Materials'!$BQ$49)</f>
        <v/>
      </c>
      <c r="E124" s="431" t="str">
        <f>IF(D124&gt;=2,"",IF(D124&gt;=1,SUM(auditDate+$H$4),SUM(auditDate+$H$5)))</f>
        <v/>
      </c>
      <c r="F124" s="1111" t="s">
        <v>19</v>
      </c>
      <c r="G124" s="1114"/>
      <c r="H124" s="1117"/>
      <c r="I124" s="1117"/>
      <c r="J124" s="1117"/>
      <c r="K124" s="1117"/>
      <c r="L124" s="1117"/>
      <c r="M124" s="1117"/>
      <c r="N124" s="1120">
        <f>'Auditor Notes'!B95</f>
        <v>0</v>
      </c>
      <c r="O124" s="322"/>
    </row>
    <row r="125" spans="1:15">
      <c r="A125" s="320"/>
      <c r="B125" s="316" t="str">
        <f>CONCATENATE(B123,".2")</f>
        <v>4,2.2</v>
      </c>
      <c r="C125" s="319" t="s">
        <v>194</v>
      </c>
      <c r="D125" s="318" t="str">
        <f>IF('4. Materials'!$BA$51="","",'4. Materials'!$BQ$51)</f>
        <v/>
      </c>
      <c r="E125" s="431" t="str">
        <f>IF(D125&gt;=2,"",IF(D125&gt;=1,SUM(auditDate+$H$4),SUM(auditDate+$H$5)))</f>
        <v/>
      </c>
      <c r="F125" s="1112"/>
      <c r="G125" s="1115"/>
      <c r="H125" s="1118"/>
      <c r="I125" s="1118"/>
      <c r="J125" s="1118"/>
      <c r="K125" s="1118"/>
      <c r="L125" s="1118"/>
      <c r="M125" s="1118"/>
      <c r="N125" s="1121"/>
      <c r="O125" s="322"/>
    </row>
    <row r="126" spans="1:15">
      <c r="A126" s="320"/>
      <c r="B126" s="316" t="str">
        <f>CONCATENATE(B123,".3")</f>
        <v>4,2.3</v>
      </c>
      <c r="C126" s="321" t="s">
        <v>195</v>
      </c>
      <c r="D126" s="318" t="str">
        <f>IF('4. Materials'!$BA$58="","",'4. Materials'!$BQ$58)</f>
        <v/>
      </c>
      <c r="E126" s="431" t="str">
        <f>IF(D126&gt;=2,"",IF(D126&gt;=1,SUM(auditDate+$H$4),SUM(auditDate+$H$5)))</f>
        <v/>
      </c>
      <c r="F126" s="1112"/>
      <c r="G126" s="1115"/>
      <c r="H126" s="1118"/>
      <c r="I126" s="1118"/>
      <c r="J126" s="1118"/>
      <c r="K126" s="1118"/>
      <c r="L126" s="1118"/>
      <c r="M126" s="1118"/>
      <c r="N126" s="1121"/>
      <c r="O126" s="322"/>
    </row>
    <row r="127" spans="1:15">
      <c r="A127" s="320"/>
      <c r="B127" s="316" t="str">
        <f>CONCATENATE(B123,".4")</f>
        <v>4,2.4</v>
      </c>
      <c r="C127" s="321" t="s">
        <v>196</v>
      </c>
      <c r="D127" s="318" t="str">
        <f>IF('4. Materials'!$BA$60="","",'4. Materials'!$BQ$60)</f>
        <v/>
      </c>
      <c r="E127" s="431" t="str">
        <f>IF(D127&gt;=2,"",IF(D127&gt;=1,SUM(auditDate+$H$4),SUM(auditDate+$H$5)))</f>
        <v/>
      </c>
      <c r="F127" s="1113"/>
      <c r="G127" s="1116"/>
      <c r="H127" s="1119"/>
      <c r="I127" s="1119"/>
      <c r="J127" s="1119"/>
      <c r="K127" s="1119"/>
      <c r="L127" s="1119"/>
      <c r="M127" s="1119"/>
      <c r="N127" s="1122"/>
      <c r="O127" s="322"/>
    </row>
    <row r="128" spans="1:15">
      <c r="A128" s="312"/>
      <c r="B128" s="356">
        <v>4.3</v>
      </c>
      <c r="C128" s="357" t="str">
        <f>IF('4. Materials'!$F$19="","",'4. Materials'!$F$19)</f>
        <v>Labeling Practices</v>
      </c>
      <c r="D128" s="358" t="str">
        <f>'4. Materials'!$AZ$63</f>
        <v/>
      </c>
      <c r="E128" s="430" t="str">
        <f>IF(D128&gt;=0.75,"",IF(D128&gt;=0.5,SUM(auditDate+$H$4),SUM(auditDate+$H$5)))</f>
        <v/>
      </c>
      <c r="F128" s="430"/>
      <c r="G128" s="429"/>
      <c r="H128" s="359"/>
      <c r="I128" s="359"/>
      <c r="J128" s="359"/>
      <c r="K128" s="359"/>
      <c r="L128" s="359"/>
      <c r="M128" s="359"/>
      <c r="N128" s="360"/>
      <c r="O128" s="313"/>
    </row>
    <row r="129" spans="1:15">
      <c r="A129" s="320"/>
      <c r="B129" s="316" t="str">
        <f>CONCATENATE(B128,".1")</f>
        <v>4,3.1</v>
      </c>
      <c r="C129" s="317" t="s">
        <v>193</v>
      </c>
      <c r="D129" s="318" t="str">
        <f>IF(OR('4. Materials'!$BA$65="",'4. Materials'!$BA$65="x"),"",'4. Materials'!$BQ$65)</f>
        <v/>
      </c>
      <c r="E129" s="431" t="str">
        <f>IF(D129&gt;=2,"",IF(D129&gt;=1,SUM(auditDate+$H$4),SUM(auditDate+$H$5)))</f>
        <v/>
      </c>
      <c r="F129" s="1111" t="s">
        <v>19</v>
      </c>
      <c r="G129" s="1114"/>
      <c r="H129" s="1117"/>
      <c r="I129" s="1117"/>
      <c r="J129" s="1117"/>
      <c r="K129" s="1117"/>
      <c r="L129" s="1117"/>
      <c r="M129" s="1117"/>
      <c r="N129" s="1120">
        <f>'Auditor Notes'!B98</f>
        <v>0</v>
      </c>
      <c r="O129" s="322"/>
    </row>
    <row r="130" spans="1:15">
      <c r="A130" s="320"/>
      <c r="B130" s="316" t="str">
        <f>CONCATENATE(B128,".2")</f>
        <v>4,3.2</v>
      </c>
      <c r="C130" s="319" t="s">
        <v>194</v>
      </c>
      <c r="D130" s="318" t="str">
        <f>IF('4. Materials'!$BA$67="","",'4. Materials'!$BQ$67)</f>
        <v/>
      </c>
      <c r="E130" s="431" t="str">
        <f>IF(D130&gt;=2,"",IF(D130&gt;=1,SUM(auditDate+$H$4),SUM(auditDate+$H$5)))</f>
        <v/>
      </c>
      <c r="F130" s="1112"/>
      <c r="G130" s="1115"/>
      <c r="H130" s="1118"/>
      <c r="I130" s="1118"/>
      <c r="J130" s="1118"/>
      <c r="K130" s="1118"/>
      <c r="L130" s="1118"/>
      <c r="M130" s="1118"/>
      <c r="N130" s="1121"/>
      <c r="O130" s="322"/>
    </row>
    <row r="131" spans="1:15">
      <c r="A131" s="320"/>
      <c r="B131" s="316" t="str">
        <f>CONCATENATE(B128,".3")</f>
        <v>4,3.3</v>
      </c>
      <c r="C131" s="321" t="s">
        <v>195</v>
      </c>
      <c r="D131" s="318" t="str">
        <f>IF('4. Materials'!$BA$74="","",'4. Materials'!$BQ$74)</f>
        <v/>
      </c>
      <c r="E131" s="431" t="str">
        <f>IF(D131&gt;=2,"",IF(D131&gt;=1,SUM(auditDate+$H$4),SUM(auditDate+$H$5)))</f>
        <v/>
      </c>
      <c r="F131" s="1112"/>
      <c r="G131" s="1115"/>
      <c r="H131" s="1118"/>
      <c r="I131" s="1118"/>
      <c r="J131" s="1118"/>
      <c r="K131" s="1118"/>
      <c r="L131" s="1118"/>
      <c r="M131" s="1118"/>
      <c r="N131" s="1121"/>
      <c r="O131" s="322"/>
    </row>
    <row r="132" spans="1:15">
      <c r="A132" s="320"/>
      <c r="B132" s="316" t="str">
        <f>CONCATENATE(B128,".4")</f>
        <v>4,3.4</v>
      </c>
      <c r="C132" s="321" t="s">
        <v>196</v>
      </c>
      <c r="D132" s="318" t="str">
        <f>IF('4. Materials'!$BA$76="","",'4. Materials'!$BQ$76)</f>
        <v/>
      </c>
      <c r="E132" s="431" t="str">
        <f>IF(D132&gt;=2,"",IF(D132&gt;=1,SUM(auditDate+$H$4),SUM(auditDate+$H$5)))</f>
        <v/>
      </c>
      <c r="F132" s="1113"/>
      <c r="G132" s="1116"/>
      <c r="H132" s="1119"/>
      <c r="I132" s="1119"/>
      <c r="J132" s="1119"/>
      <c r="K132" s="1119"/>
      <c r="L132" s="1119"/>
      <c r="M132" s="1119"/>
      <c r="N132" s="1122"/>
      <c r="O132" s="322"/>
    </row>
    <row r="133" spans="1:15">
      <c r="A133" s="312"/>
      <c r="B133" s="356">
        <v>4.4000000000000004</v>
      </c>
      <c r="C133" s="357" t="str">
        <f>IF('4. Materials'!$F$20="","",'4. Materials'!$F$20)</f>
        <v>Inventory Management</v>
      </c>
      <c r="D133" s="358" t="str">
        <f>'4. Materials'!$AZ$79</f>
        <v/>
      </c>
      <c r="E133" s="430" t="str">
        <f>IF(D133&gt;=0.75,"",IF(D133&gt;=0.5,SUM(auditDate+$H$4),SUM(auditDate+$H$5)))</f>
        <v/>
      </c>
      <c r="F133" s="430"/>
      <c r="G133" s="429"/>
      <c r="H133" s="359"/>
      <c r="I133" s="359"/>
      <c r="J133" s="359"/>
      <c r="K133" s="359"/>
      <c r="L133" s="359"/>
      <c r="M133" s="359"/>
      <c r="N133" s="360"/>
      <c r="O133" s="313"/>
    </row>
    <row r="134" spans="1:15">
      <c r="A134" s="320"/>
      <c r="B134" s="316" t="str">
        <f>CONCATENATE(B133,".1")</f>
        <v>4,4.1</v>
      </c>
      <c r="C134" s="317" t="s">
        <v>193</v>
      </c>
      <c r="D134" s="318" t="str">
        <f>IF(OR('4. Materials'!$BA$81="",'4. Materials'!$BA$81="x"),"",'4. Materials'!$BQ$81)</f>
        <v/>
      </c>
      <c r="E134" s="431" t="str">
        <f>IF(D134&gt;=2,"",IF(D134&gt;=1,SUM(auditDate+$H$4),SUM(auditDate+$H$5)))</f>
        <v/>
      </c>
      <c r="F134" s="1111" t="s">
        <v>19</v>
      </c>
      <c r="G134" s="1114"/>
      <c r="H134" s="1117"/>
      <c r="I134" s="1117"/>
      <c r="J134" s="1117"/>
      <c r="K134" s="1117"/>
      <c r="L134" s="1117"/>
      <c r="M134" s="1117"/>
      <c r="N134" s="1120">
        <f>'Auditor Notes'!B101</f>
        <v>0</v>
      </c>
      <c r="O134" s="322"/>
    </row>
    <row r="135" spans="1:15">
      <c r="A135" s="320"/>
      <c r="B135" s="316" t="str">
        <f>CONCATENATE(B133,".2")</f>
        <v>4,4.2</v>
      </c>
      <c r="C135" s="319" t="s">
        <v>194</v>
      </c>
      <c r="D135" s="318" t="str">
        <f>IF('4. Materials'!$BA$83="","",'4. Materials'!$BQ$83)</f>
        <v/>
      </c>
      <c r="E135" s="431" t="str">
        <f>IF(D135&gt;=2,"",IF(D135&gt;=1,SUM(auditDate+$H$4),SUM(auditDate+$H$5)))</f>
        <v/>
      </c>
      <c r="F135" s="1112"/>
      <c r="G135" s="1115"/>
      <c r="H135" s="1118"/>
      <c r="I135" s="1118"/>
      <c r="J135" s="1118"/>
      <c r="K135" s="1118"/>
      <c r="L135" s="1118"/>
      <c r="M135" s="1118"/>
      <c r="N135" s="1121"/>
      <c r="O135" s="322"/>
    </row>
    <row r="136" spans="1:15">
      <c r="A136" s="320"/>
      <c r="B136" s="316" t="str">
        <f>CONCATENATE(B133,".3")</f>
        <v>4,4.3</v>
      </c>
      <c r="C136" s="321" t="s">
        <v>195</v>
      </c>
      <c r="D136" s="318" t="str">
        <f>IF('4. Materials'!$BA$90="","",'4. Materials'!$BQ$90)</f>
        <v/>
      </c>
      <c r="E136" s="431" t="str">
        <f>IF(D136&gt;=2,"",IF(D136&gt;=1,SUM(auditDate+$H$4),SUM(auditDate+$H$5)))</f>
        <v/>
      </c>
      <c r="F136" s="1112"/>
      <c r="G136" s="1115"/>
      <c r="H136" s="1118"/>
      <c r="I136" s="1118"/>
      <c r="J136" s="1118"/>
      <c r="K136" s="1118"/>
      <c r="L136" s="1118"/>
      <c r="M136" s="1118"/>
      <c r="N136" s="1121"/>
      <c r="O136" s="322"/>
    </row>
    <row r="137" spans="1:15">
      <c r="A137" s="320"/>
      <c r="B137" s="316" t="str">
        <f>CONCATENATE(B133,".4")</f>
        <v>4,4.4</v>
      </c>
      <c r="C137" s="321" t="s">
        <v>196</v>
      </c>
      <c r="D137" s="318" t="str">
        <f>IF('4. Materials'!$BA$92="","",'4. Materials'!$BQ$92)</f>
        <v/>
      </c>
      <c r="E137" s="431" t="str">
        <f>IF(D137&gt;=2,"",IF(D137&gt;=1,SUM(auditDate+$H$4),SUM(auditDate+$H$5)))</f>
        <v/>
      </c>
      <c r="F137" s="1113"/>
      <c r="G137" s="1116"/>
      <c r="H137" s="1119"/>
      <c r="I137" s="1119"/>
      <c r="J137" s="1119"/>
      <c r="K137" s="1119"/>
      <c r="L137" s="1119"/>
      <c r="M137" s="1119"/>
      <c r="N137" s="1122"/>
      <c r="O137" s="322"/>
    </row>
    <row r="138" spans="1:15">
      <c r="A138" s="312"/>
      <c r="B138" s="356">
        <v>4.5</v>
      </c>
      <c r="C138" s="357" t="str">
        <f>IF('4. Materials'!$F$21="","",'4. Materials'!$F$21)</f>
        <v/>
      </c>
      <c r="D138" s="358" t="str">
        <f>'4. Materials'!$AZ$95</f>
        <v/>
      </c>
      <c r="E138" s="430" t="str">
        <f>IF(D138&gt;=0.75,"",IF(D138&gt;=0.5,SUM(auditDate+$H$4),SUM(auditDate+$H$5)))</f>
        <v/>
      </c>
      <c r="F138" s="430"/>
      <c r="G138" s="429"/>
      <c r="H138" s="359"/>
      <c r="I138" s="359"/>
      <c r="J138" s="359"/>
      <c r="K138" s="359"/>
      <c r="L138" s="359"/>
      <c r="M138" s="359"/>
      <c r="N138" s="360"/>
      <c r="O138" s="313"/>
    </row>
    <row r="139" spans="1:15">
      <c r="A139" s="320"/>
      <c r="B139" s="316" t="str">
        <f>CONCATENATE(B138,".1")</f>
        <v>4,5.1</v>
      </c>
      <c r="C139" s="317" t="s">
        <v>193</v>
      </c>
      <c r="D139" s="318" t="str">
        <f>IF(OR('4. Materials'!$BA$97="",'4. Materials'!$BA$97="x"),"",'4. Materials'!$BQ$97)</f>
        <v/>
      </c>
      <c r="E139" s="431" t="str">
        <f>IF(D139&gt;=2,"",IF(D139&gt;=1,SUM(auditDate+$H$4),SUM(auditDate+$H$5)))</f>
        <v/>
      </c>
      <c r="F139" s="1111" t="s">
        <v>19</v>
      </c>
      <c r="G139" s="1114"/>
      <c r="H139" s="1117"/>
      <c r="I139" s="1117"/>
      <c r="J139" s="1117"/>
      <c r="K139" s="1117"/>
      <c r="L139" s="1117"/>
      <c r="M139" s="1117"/>
      <c r="N139" s="1120"/>
      <c r="O139" s="322"/>
    </row>
    <row r="140" spans="1:15">
      <c r="A140" s="320"/>
      <c r="B140" s="316" t="str">
        <f>CONCATENATE(B138,".2")</f>
        <v>4,5.2</v>
      </c>
      <c r="C140" s="319" t="s">
        <v>194</v>
      </c>
      <c r="D140" s="318" t="str">
        <f>IF('4. Materials'!$BA$99="","",'4. Materials'!$BQ$99)</f>
        <v/>
      </c>
      <c r="E140" s="431" t="str">
        <f>IF(D140&gt;=2,"",IF(D140&gt;=1,SUM(auditDate+$H$4),SUM(auditDate+$H$5)))</f>
        <v/>
      </c>
      <c r="F140" s="1112"/>
      <c r="G140" s="1115"/>
      <c r="H140" s="1118"/>
      <c r="I140" s="1118"/>
      <c r="J140" s="1118"/>
      <c r="K140" s="1118"/>
      <c r="L140" s="1118"/>
      <c r="M140" s="1118"/>
      <c r="N140" s="1121"/>
      <c r="O140" s="322"/>
    </row>
    <row r="141" spans="1:15">
      <c r="A141" s="320"/>
      <c r="B141" s="316" t="str">
        <f>CONCATENATE(B138,".3")</f>
        <v>4,5.3</v>
      </c>
      <c r="C141" s="321" t="s">
        <v>195</v>
      </c>
      <c r="D141" s="318" t="str">
        <f>IF('4. Materials'!$BA$106="","",'4. Materials'!$BQ$106)</f>
        <v/>
      </c>
      <c r="E141" s="431" t="str">
        <f>IF(D141&gt;=2,"",IF(D141&gt;=1,SUM(auditDate+$H$4),SUM(auditDate+$H$5)))</f>
        <v/>
      </c>
      <c r="F141" s="1112"/>
      <c r="G141" s="1115"/>
      <c r="H141" s="1118"/>
      <c r="I141" s="1118"/>
      <c r="J141" s="1118"/>
      <c r="K141" s="1118"/>
      <c r="L141" s="1118"/>
      <c r="M141" s="1118"/>
      <c r="N141" s="1121"/>
      <c r="O141" s="322"/>
    </row>
    <row r="142" spans="1:15">
      <c r="A142" s="320"/>
      <c r="B142" s="316" t="str">
        <f>CONCATENATE(B138,".4")</f>
        <v>4,5.4</v>
      </c>
      <c r="C142" s="321" t="s">
        <v>196</v>
      </c>
      <c r="D142" s="318" t="str">
        <f>IF('4. Materials'!$BA$108="","",'4. Materials'!$BQ$108)</f>
        <v/>
      </c>
      <c r="E142" s="431" t="str">
        <f>IF(D142&gt;=2,"",IF(D142&gt;=1,SUM(auditDate+$H$4),SUM(auditDate+$H$5)))</f>
        <v/>
      </c>
      <c r="F142" s="1113"/>
      <c r="G142" s="1116"/>
      <c r="H142" s="1119"/>
      <c r="I142" s="1119"/>
      <c r="J142" s="1119"/>
      <c r="K142" s="1119"/>
      <c r="L142" s="1119"/>
      <c r="M142" s="1119"/>
      <c r="N142" s="1122"/>
      <c r="O142" s="322"/>
    </row>
    <row r="143" spans="1:15">
      <c r="A143" s="312"/>
      <c r="B143" s="356">
        <v>4.5999999999999996</v>
      </c>
      <c r="C143" s="357" t="str">
        <f>IF('4. Materials'!$F$22="","",'4. Materials'!$F$22)</f>
        <v/>
      </c>
      <c r="D143" s="358" t="str">
        <f>'4. Materials'!$AZ$111</f>
        <v/>
      </c>
      <c r="E143" s="430" t="str">
        <f>IF(D143&gt;=0.75,"",IF(D143&gt;=0.5,SUM(auditDate+$H$4),SUM(auditDate+$H$5)))</f>
        <v/>
      </c>
      <c r="F143" s="430"/>
      <c r="G143" s="429"/>
      <c r="H143" s="359"/>
      <c r="I143" s="359"/>
      <c r="J143" s="359"/>
      <c r="K143" s="359"/>
      <c r="L143" s="359"/>
      <c r="M143" s="359"/>
      <c r="N143" s="360"/>
      <c r="O143" s="313"/>
    </row>
    <row r="144" spans="1:15">
      <c r="A144" s="320"/>
      <c r="B144" s="541" t="str">
        <f>CONCATENATE(B143,".1")</f>
        <v>4,6.1</v>
      </c>
      <c r="C144" s="319" t="s">
        <v>193</v>
      </c>
      <c r="D144" s="542" t="str">
        <f>IF(OR('4. Materials'!$BA$113="",'4. Materials'!$BA$113="x"),"",'4. Materials'!$BQ$113)</f>
        <v/>
      </c>
      <c r="E144" s="543" t="str">
        <f>IF(D144&gt;=2,"",IF(D144&gt;=1,SUM(auditDate+$H$4),SUM(auditDate+$H$5)))</f>
        <v/>
      </c>
      <c r="F144" s="1111" t="s">
        <v>19</v>
      </c>
      <c r="G144" s="1114"/>
      <c r="H144" s="1117"/>
      <c r="I144" s="1117"/>
      <c r="J144" s="1117"/>
      <c r="K144" s="1117"/>
      <c r="L144" s="1117"/>
      <c r="M144" s="1117"/>
      <c r="N144" s="1120"/>
      <c r="O144" s="322"/>
    </row>
    <row r="145" spans="1:15">
      <c r="A145" s="320"/>
      <c r="B145" s="316" t="str">
        <f>CONCATENATE(B143,".2")</f>
        <v>4,6.2</v>
      </c>
      <c r="C145" s="319" t="s">
        <v>194</v>
      </c>
      <c r="D145" s="318" t="str">
        <f>IF('4. Materials'!$BA$115="","",'4. Materials'!$BQ$115)</f>
        <v/>
      </c>
      <c r="E145" s="431" t="str">
        <f>IF(D145&gt;=2,"",IF(D145&gt;=1,SUM(auditDate+$H$4),SUM(auditDate+$H$5)))</f>
        <v/>
      </c>
      <c r="F145" s="1112"/>
      <c r="G145" s="1115"/>
      <c r="H145" s="1118"/>
      <c r="I145" s="1118"/>
      <c r="J145" s="1118"/>
      <c r="K145" s="1118"/>
      <c r="L145" s="1118"/>
      <c r="M145" s="1118"/>
      <c r="N145" s="1121"/>
      <c r="O145" s="322"/>
    </row>
    <row r="146" spans="1:15">
      <c r="A146" s="320"/>
      <c r="B146" s="316" t="str">
        <f>CONCATENATE(B143,".3")</f>
        <v>4,6.3</v>
      </c>
      <c r="C146" s="321" t="s">
        <v>195</v>
      </c>
      <c r="D146" s="318" t="str">
        <f>IF('4. Materials'!$BA$122="","",'4. Materials'!$BQ$122)</f>
        <v/>
      </c>
      <c r="E146" s="431" t="str">
        <f>IF(D146&gt;=2,"",IF(D146&gt;=1,SUM(auditDate+$H$4),SUM(auditDate+$H$5)))</f>
        <v/>
      </c>
      <c r="F146" s="1112"/>
      <c r="G146" s="1115"/>
      <c r="H146" s="1118"/>
      <c r="I146" s="1118"/>
      <c r="J146" s="1118"/>
      <c r="K146" s="1118"/>
      <c r="L146" s="1118"/>
      <c r="M146" s="1118"/>
      <c r="N146" s="1121"/>
      <c r="O146" s="322"/>
    </row>
    <row r="147" spans="1:15" ht="13.5" thickBot="1">
      <c r="A147" s="320"/>
      <c r="B147" s="325" t="str">
        <f>CONCATENATE(B143,".4")</f>
        <v>4,6.4</v>
      </c>
      <c r="C147" s="326" t="s">
        <v>196</v>
      </c>
      <c r="D147" s="544" t="str">
        <f>IF('4. Materials'!$BA$124="","",'4. Materials'!$BQ$124)</f>
        <v/>
      </c>
      <c r="E147" s="436" t="str">
        <f>IF(D147&gt;=2,"",IF(D147&gt;=1,SUM(auditDate+$H$4),SUM(auditDate+$H$5)))</f>
        <v/>
      </c>
      <c r="F147" s="1149"/>
      <c r="G147" s="1150"/>
      <c r="H147" s="1126"/>
      <c r="I147" s="1126"/>
      <c r="J147" s="1126"/>
      <c r="K147" s="1126"/>
      <c r="L147" s="1126"/>
      <c r="M147" s="1126"/>
      <c r="N147" s="1127"/>
      <c r="O147" s="322"/>
    </row>
    <row r="148" spans="1:15" ht="15" thickBot="1">
      <c r="A148" s="293"/>
      <c r="B148" s="1123" t="s">
        <v>204</v>
      </c>
      <c r="C148" s="1124"/>
      <c r="D148" s="363" t="str">
        <f>'5. Engineering'!$AZ$23</f>
        <v/>
      </c>
      <c r="E148" s="469" t="str">
        <f>IF(MAX(E149:E178)=0,"",MAX(E149:E178))</f>
        <v/>
      </c>
      <c r="F148" s="428"/>
      <c r="G148" s="428"/>
      <c r="H148" s="364">
        <v>1</v>
      </c>
      <c r="I148" s="365">
        <v>2</v>
      </c>
      <c r="J148" s="365">
        <v>3</v>
      </c>
      <c r="K148" s="365">
        <v>4</v>
      </c>
      <c r="L148" s="365">
        <v>5</v>
      </c>
      <c r="M148" s="366">
        <v>6</v>
      </c>
      <c r="N148" s="327"/>
      <c r="O148" s="297"/>
    </row>
    <row r="149" spans="1:15">
      <c r="A149" s="312"/>
      <c r="B149" s="356">
        <v>5.0999999999999996</v>
      </c>
      <c r="C149" s="357" t="str">
        <f>IF('5. Engineering'!$F$17="","",'5. Engineering'!$F$17)</f>
        <v>Process Planning</v>
      </c>
      <c r="D149" s="358" t="str">
        <f>'5. Engineering'!$AZ$31</f>
        <v/>
      </c>
      <c r="E149" s="430" t="str">
        <f>IF(D149&gt;=0.75,"",IF(D149&gt;=0.5,SUM(auditDate+$H$4),SUM(auditDate+$H$5)))</f>
        <v/>
      </c>
      <c r="F149" s="430"/>
      <c r="G149" s="429"/>
      <c r="H149" s="359"/>
      <c r="I149" s="359"/>
      <c r="J149" s="359"/>
      <c r="K149" s="359"/>
      <c r="L149" s="359"/>
      <c r="M149" s="359"/>
      <c r="N149" s="360"/>
      <c r="O149" s="313"/>
    </row>
    <row r="150" spans="1:15">
      <c r="A150" s="312"/>
      <c r="B150" s="316" t="str">
        <f>CONCATENATE(B149,".1")</f>
        <v>5,1.1</v>
      </c>
      <c r="C150" s="317" t="s">
        <v>193</v>
      </c>
      <c r="D150" s="318" t="str">
        <f>IF(OR('5. Engineering'!$BA$33="",'5. Engineering'!$BA$33="x"),"",'5. Engineering'!$BQ$33)</f>
        <v/>
      </c>
      <c r="E150" s="431" t="str">
        <f>IF(D150&gt;=2,"",IF(D150&gt;=1,SUM(auditDate+$H$4),SUM(auditDate+$H$5)))</f>
        <v/>
      </c>
      <c r="F150" s="1111" t="s">
        <v>19</v>
      </c>
      <c r="G150" s="1125"/>
      <c r="H150" s="1117"/>
      <c r="I150" s="1117"/>
      <c r="J150" s="1117"/>
      <c r="K150" s="1117"/>
      <c r="L150" s="1117"/>
      <c r="M150" s="1117"/>
      <c r="N150" s="1120">
        <f>'Auditor Notes'!B112</f>
        <v>0</v>
      </c>
      <c r="O150" s="313"/>
    </row>
    <row r="151" spans="1:15">
      <c r="A151" s="312"/>
      <c r="B151" s="316" t="str">
        <f>CONCATENATE(B149,".2")</f>
        <v>5,1.2</v>
      </c>
      <c r="C151" s="319" t="s">
        <v>194</v>
      </c>
      <c r="D151" s="318" t="str">
        <f>IF('5. Engineering'!$BA$35="","",'5. Engineering'!$BQ$35)</f>
        <v/>
      </c>
      <c r="E151" s="431" t="str">
        <f>IF(D151&gt;=2,"",IF(D151&gt;=1,SUM(auditDate+$H$4),SUM(auditDate+$H$5)))</f>
        <v/>
      </c>
      <c r="F151" s="1112"/>
      <c r="G151" s="1112"/>
      <c r="H151" s="1118"/>
      <c r="I151" s="1118"/>
      <c r="J151" s="1118"/>
      <c r="K151" s="1118"/>
      <c r="L151" s="1118"/>
      <c r="M151" s="1118"/>
      <c r="N151" s="1121"/>
      <c r="O151" s="313"/>
    </row>
    <row r="152" spans="1:15">
      <c r="A152" s="320"/>
      <c r="B152" s="316" t="str">
        <f>CONCATENATE(B149,".3")</f>
        <v>5,1.3</v>
      </c>
      <c r="C152" s="321" t="s">
        <v>195</v>
      </c>
      <c r="D152" s="318" t="str">
        <f>IF('5. Engineering'!$BA$42="","",'5. Engineering'!$BQ$42)</f>
        <v/>
      </c>
      <c r="E152" s="431" t="str">
        <f>IF(D152&gt;=2,"",IF(D152&gt;=1,SUM(auditDate+$H$4),SUM(auditDate+$H$5)))</f>
        <v/>
      </c>
      <c r="F152" s="1112"/>
      <c r="G152" s="1112"/>
      <c r="H152" s="1118"/>
      <c r="I152" s="1118"/>
      <c r="J152" s="1118"/>
      <c r="K152" s="1118"/>
      <c r="L152" s="1118"/>
      <c r="M152" s="1118"/>
      <c r="N152" s="1121"/>
      <c r="O152" s="322"/>
    </row>
    <row r="153" spans="1:15">
      <c r="A153" s="320"/>
      <c r="B153" s="316" t="str">
        <f>CONCATENATE(B149,".4")</f>
        <v>5,1.4</v>
      </c>
      <c r="C153" s="321" t="s">
        <v>196</v>
      </c>
      <c r="D153" s="318" t="str">
        <f>IF('5. Engineering'!$BA$44="","",'5. Engineering'!$BQ$44)</f>
        <v/>
      </c>
      <c r="E153" s="431" t="str">
        <f>IF(D153&gt;=2,"",IF(D153&gt;=1,SUM(auditDate+$H$4),SUM(auditDate+$H$5)))</f>
        <v/>
      </c>
      <c r="F153" s="1113"/>
      <c r="G153" s="1113"/>
      <c r="H153" s="1119"/>
      <c r="I153" s="1119"/>
      <c r="J153" s="1119"/>
      <c r="K153" s="1119"/>
      <c r="L153" s="1119"/>
      <c r="M153" s="1119"/>
      <c r="N153" s="1122"/>
      <c r="O153" s="322"/>
    </row>
    <row r="154" spans="1:15">
      <c r="A154" s="312"/>
      <c r="B154" s="356">
        <v>5.2</v>
      </c>
      <c r="C154" s="357" t="str">
        <f>IF('5. Engineering'!$F$18="","",'5. Engineering'!$F$18)</f>
        <v>Variation Reduction</v>
      </c>
      <c r="D154" s="358" t="str">
        <f>'5. Engineering'!$AZ$47</f>
        <v/>
      </c>
      <c r="E154" s="430" t="str">
        <f>IF(D154&gt;=0.75,"",IF(D154&gt;=0.5,SUM(auditDate+$H$4),SUM(auditDate+$H$5)))</f>
        <v/>
      </c>
      <c r="F154" s="430"/>
      <c r="G154" s="429"/>
      <c r="H154" s="359"/>
      <c r="I154" s="359"/>
      <c r="J154" s="359"/>
      <c r="K154" s="359"/>
      <c r="L154" s="359"/>
      <c r="M154" s="359"/>
      <c r="N154" s="360"/>
      <c r="O154" s="313"/>
    </row>
    <row r="155" spans="1:15">
      <c r="A155" s="320"/>
      <c r="B155" s="316" t="str">
        <f>CONCATENATE(B154,".1")</f>
        <v>5,2.1</v>
      </c>
      <c r="C155" s="317" t="s">
        <v>193</v>
      </c>
      <c r="D155" s="318" t="str">
        <f>IF(OR('5. Engineering'!$BA$49="",'5. Engineering'!$BA$49="x"),"",'5. Engineering'!$BQ$49)</f>
        <v/>
      </c>
      <c r="E155" s="431" t="str">
        <f>IF(D155&gt;=2,"",IF(D155&gt;=1,SUM(auditDate+$H$4),SUM(auditDate+$H$5)))</f>
        <v/>
      </c>
      <c r="F155" s="1111" t="s">
        <v>19</v>
      </c>
      <c r="G155" s="1114"/>
      <c r="H155" s="1117"/>
      <c r="I155" s="1117"/>
      <c r="J155" s="1117"/>
      <c r="K155" s="1117"/>
      <c r="L155" s="1117"/>
      <c r="M155" s="1117"/>
      <c r="N155" s="1120">
        <f>'Auditor Notes'!B115</f>
        <v>0</v>
      </c>
      <c r="O155" s="322"/>
    </row>
    <row r="156" spans="1:15">
      <c r="A156" s="320"/>
      <c r="B156" s="316" t="str">
        <f>CONCATENATE(B154,".2")</f>
        <v>5,2.2</v>
      </c>
      <c r="C156" s="319" t="s">
        <v>194</v>
      </c>
      <c r="D156" s="318" t="str">
        <f>IF('5. Engineering'!$BA$51="","",'5. Engineering'!$BQ$51)</f>
        <v/>
      </c>
      <c r="E156" s="431" t="str">
        <f>IF(D156&gt;=2,"",IF(D156&gt;=1,SUM(auditDate+$H$4),SUM(auditDate+$H$5)))</f>
        <v/>
      </c>
      <c r="F156" s="1112"/>
      <c r="G156" s="1115"/>
      <c r="H156" s="1118"/>
      <c r="I156" s="1118"/>
      <c r="J156" s="1118"/>
      <c r="K156" s="1118"/>
      <c r="L156" s="1118"/>
      <c r="M156" s="1118"/>
      <c r="N156" s="1121"/>
      <c r="O156" s="322"/>
    </row>
    <row r="157" spans="1:15">
      <c r="A157" s="320"/>
      <c r="B157" s="316" t="str">
        <f>CONCATENATE(B154,".3")</f>
        <v>5,2.3</v>
      </c>
      <c r="C157" s="321" t="s">
        <v>195</v>
      </c>
      <c r="D157" s="318" t="str">
        <f>IF('5. Engineering'!$BA$58="","",'5. Engineering'!$BQ$58)</f>
        <v/>
      </c>
      <c r="E157" s="431" t="str">
        <f>IF(D157&gt;=2,"",IF(D157&gt;=1,SUM(auditDate+$H$4),SUM(auditDate+$H$5)))</f>
        <v/>
      </c>
      <c r="F157" s="1112"/>
      <c r="G157" s="1115"/>
      <c r="H157" s="1118"/>
      <c r="I157" s="1118"/>
      <c r="J157" s="1118"/>
      <c r="K157" s="1118"/>
      <c r="L157" s="1118"/>
      <c r="M157" s="1118"/>
      <c r="N157" s="1121"/>
      <c r="O157" s="322"/>
    </row>
    <row r="158" spans="1:15">
      <c r="A158" s="320"/>
      <c r="B158" s="316" t="str">
        <f>CONCATENATE(B154,".4")</f>
        <v>5,2.4</v>
      </c>
      <c r="C158" s="321" t="s">
        <v>196</v>
      </c>
      <c r="D158" s="318" t="str">
        <f>IF('5. Engineering'!$BA$60="","",'5. Engineering'!$BQ$60)</f>
        <v/>
      </c>
      <c r="E158" s="431" t="str">
        <f>IF(D158&gt;=2,"",IF(D158&gt;=1,SUM(auditDate+$H$4),SUM(auditDate+$H$5)))</f>
        <v/>
      </c>
      <c r="F158" s="1113"/>
      <c r="G158" s="1116"/>
      <c r="H158" s="1119"/>
      <c r="I158" s="1119"/>
      <c r="J158" s="1119"/>
      <c r="K158" s="1119"/>
      <c r="L158" s="1119"/>
      <c r="M158" s="1119"/>
      <c r="N158" s="1122"/>
      <c r="O158" s="322"/>
    </row>
    <row r="159" spans="1:15">
      <c r="A159" s="312"/>
      <c r="B159" s="356">
        <v>5.3</v>
      </c>
      <c r="C159" s="357" t="str">
        <f>IF('5. Engineering'!$F$19="","",'5. Engineering'!$F$19)</f>
        <v>Lean Manufacturing</v>
      </c>
      <c r="D159" s="358" t="str">
        <f>'5. Engineering'!$AZ$63</f>
        <v/>
      </c>
      <c r="E159" s="430" t="str">
        <f>IF(D159&gt;=0.75,"",IF(D159&gt;=0.5,SUM(auditDate+$H$4),SUM(auditDate+$H$5)))</f>
        <v/>
      </c>
      <c r="F159" s="430"/>
      <c r="G159" s="429"/>
      <c r="H159" s="359"/>
      <c r="I159" s="359"/>
      <c r="J159" s="359"/>
      <c r="K159" s="359"/>
      <c r="L159" s="359"/>
      <c r="M159" s="359"/>
      <c r="N159" s="360"/>
      <c r="O159" s="313"/>
    </row>
    <row r="160" spans="1:15">
      <c r="A160" s="320"/>
      <c r="B160" s="316" t="str">
        <f>CONCATENATE(B159,".1")</f>
        <v>5,3.1</v>
      </c>
      <c r="C160" s="317" t="s">
        <v>193</v>
      </c>
      <c r="D160" s="318" t="str">
        <f>IF(OR('5. Engineering'!$BA$65="",'5. Engineering'!$BA$65="x"),"",'5. Engineering'!$BQ$65)</f>
        <v/>
      </c>
      <c r="E160" s="431" t="str">
        <f>IF(D160&gt;=2,"",IF(D160&gt;=1,SUM(auditDate+$H$4),SUM(auditDate+$H$5)))</f>
        <v/>
      </c>
      <c r="F160" s="1111" t="s">
        <v>19</v>
      </c>
      <c r="G160" s="1114"/>
      <c r="H160" s="1117"/>
      <c r="I160" s="1117"/>
      <c r="J160" s="1117"/>
      <c r="K160" s="1117"/>
      <c r="L160" s="1117"/>
      <c r="M160" s="1117"/>
      <c r="N160" s="1120">
        <f>'Auditor Notes'!B118</f>
        <v>0</v>
      </c>
      <c r="O160" s="322"/>
    </row>
    <row r="161" spans="1:15">
      <c r="A161" s="320"/>
      <c r="B161" s="316" t="str">
        <f>CONCATENATE(B159,".2")</f>
        <v>5,3.2</v>
      </c>
      <c r="C161" s="319" t="s">
        <v>194</v>
      </c>
      <c r="D161" s="318" t="str">
        <f>IF('5. Engineering'!$BA$67="","",'5. Engineering'!$BQ$67)</f>
        <v/>
      </c>
      <c r="E161" s="431" t="str">
        <f>IF(D161&gt;=2,"",IF(D161&gt;=1,SUM(auditDate+$H$4),SUM(auditDate+$H$5)))</f>
        <v/>
      </c>
      <c r="F161" s="1112"/>
      <c r="G161" s="1115"/>
      <c r="H161" s="1118"/>
      <c r="I161" s="1118"/>
      <c r="J161" s="1118"/>
      <c r="K161" s="1118"/>
      <c r="L161" s="1118"/>
      <c r="M161" s="1118"/>
      <c r="N161" s="1121"/>
      <c r="O161" s="322"/>
    </row>
    <row r="162" spans="1:15">
      <c r="A162" s="320"/>
      <c r="B162" s="316" t="str">
        <f>CONCATENATE(B159,".3")</f>
        <v>5,3.3</v>
      </c>
      <c r="C162" s="321" t="s">
        <v>195</v>
      </c>
      <c r="D162" s="318" t="str">
        <f>IF('5. Engineering'!$BA$74="","",'5. Engineering'!$BQ$74)</f>
        <v/>
      </c>
      <c r="E162" s="431" t="str">
        <f>IF(D162&gt;=2,"",IF(D162&gt;=1,SUM(auditDate+$H$4),SUM(auditDate+$H$5)))</f>
        <v/>
      </c>
      <c r="F162" s="1112"/>
      <c r="G162" s="1115"/>
      <c r="H162" s="1118"/>
      <c r="I162" s="1118"/>
      <c r="J162" s="1118"/>
      <c r="K162" s="1118"/>
      <c r="L162" s="1118"/>
      <c r="M162" s="1118"/>
      <c r="N162" s="1121"/>
      <c r="O162" s="322"/>
    </row>
    <row r="163" spans="1:15">
      <c r="A163" s="320"/>
      <c r="B163" s="316" t="str">
        <f>CONCATENATE(B159,".4")</f>
        <v>5,3.4</v>
      </c>
      <c r="C163" s="321" t="s">
        <v>196</v>
      </c>
      <c r="D163" s="318" t="str">
        <f>IF('5. Engineering'!$BA$76="","",'5. Engineering'!$BQ$76)</f>
        <v/>
      </c>
      <c r="E163" s="431" t="str">
        <f>IF(D163&gt;=2,"",IF(D163&gt;=1,SUM(auditDate+$H$4),SUM(auditDate+$H$5)))</f>
        <v/>
      </c>
      <c r="F163" s="1113"/>
      <c r="G163" s="1116"/>
      <c r="H163" s="1119"/>
      <c r="I163" s="1119"/>
      <c r="J163" s="1119"/>
      <c r="K163" s="1119"/>
      <c r="L163" s="1119"/>
      <c r="M163" s="1119"/>
      <c r="N163" s="1122"/>
      <c r="O163" s="322"/>
    </row>
    <row r="164" spans="1:15">
      <c r="A164" s="312"/>
      <c r="B164" s="356">
        <v>5.4</v>
      </c>
      <c r="C164" s="357" t="str">
        <f>IF('5. Engineering'!$F$20="","",'5. Engineering'!$F$20)</f>
        <v>Measurement Capabilities</v>
      </c>
      <c r="D164" s="358" t="str">
        <f>'5. Engineering'!$AZ$79</f>
        <v/>
      </c>
      <c r="E164" s="430" t="str">
        <f>IF(D164&gt;=0.75,"",IF(D164&gt;=0.5,SUM(auditDate+$H$4),SUM(auditDate+$H$5)))</f>
        <v/>
      </c>
      <c r="F164" s="430"/>
      <c r="G164" s="429"/>
      <c r="H164" s="359"/>
      <c r="I164" s="359"/>
      <c r="J164" s="359"/>
      <c r="K164" s="359"/>
      <c r="L164" s="359"/>
      <c r="M164" s="359"/>
      <c r="N164" s="360"/>
      <c r="O164" s="313"/>
    </row>
    <row r="165" spans="1:15">
      <c r="A165" s="320"/>
      <c r="B165" s="316" t="str">
        <f>CONCATENATE(B164,".1")</f>
        <v>5,4.1</v>
      </c>
      <c r="C165" s="317" t="s">
        <v>193</v>
      </c>
      <c r="D165" s="318" t="str">
        <f>IF(OR('5. Engineering'!$BA$81="",'5. Engineering'!$BA$81="x"),"",'5. Engineering'!$BQ$81)</f>
        <v/>
      </c>
      <c r="E165" s="431" t="str">
        <f>IF(D165&gt;=2,"",IF(D165&gt;=1,SUM(auditDate+$H$4),SUM(auditDate+$H$5)))</f>
        <v/>
      </c>
      <c r="F165" s="1111" t="s">
        <v>19</v>
      </c>
      <c r="G165" s="1114"/>
      <c r="H165" s="1117"/>
      <c r="I165" s="1117"/>
      <c r="J165" s="1117"/>
      <c r="K165" s="1117"/>
      <c r="L165" s="1117"/>
      <c r="M165" s="1117"/>
      <c r="N165" s="1120">
        <f>'Auditor Notes'!B121:BC121</f>
        <v>0</v>
      </c>
      <c r="O165" s="322"/>
    </row>
    <row r="166" spans="1:15">
      <c r="A166" s="320"/>
      <c r="B166" s="316" t="str">
        <f>CONCATENATE(B164,".2")</f>
        <v>5,4.2</v>
      </c>
      <c r="C166" s="319" t="s">
        <v>194</v>
      </c>
      <c r="D166" s="318" t="str">
        <f>IF('5. Engineering'!$BA$83="","",'5. Engineering'!$BQ$83)</f>
        <v/>
      </c>
      <c r="E166" s="431" t="str">
        <f>IF(D166&gt;=2,"",IF(D166&gt;=1,SUM(auditDate+$H$4),SUM(auditDate+$H$5)))</f>
        <v/>
      </c>
      <c r="F166" s="1112"/>
      <c r="G166" s="1115"/>
      <c r="H166" s="1118"/>
      <c r="I166" s="1118"/>
      <c r="J166" s="1118"/>
      <c r="K166" s="1118"/>
      <c r="L166" s="1118"/>
      <c r="M166" s="1118"/>
      <c r="N166" s="1121"/>
      <c r="O166" s="322"/>
    </row>
    <row r="167" spans="1:15">
      <c r="A167" s="320"/>
      <c r="B167" s="316" t="str">
        <f>CONCATENATE(B164,".3")</f>
        <v>5,4.3</v>
      </c>
      <c r="C167" s="321" t="s">
        <v>195</v>
      </c>
      <c r="D167" s="318" t="str">
        <f>IF('5. Engineering'!$BA$90="","",'5. Engineering'!$BQ$90)</f>
        <v/>
      </c>
      <c r="E167" s="431" t="str">
        <f>IF(D167&gt;=2,"",IF(D167&gt;=1,SUM(auditDate+$H$4),SUM(auditDate+$H$5)))</f>
        <v/>
      </c>
      <c r="F167" s="1112"/>
      <c r="G167" s="1115"/>
      <c r="H167" s="1118"/>
      <c r="I167" s="1118"/>
      <c r="J167" s="1118"/>
      <c r="K167" s="1118"/>
      <c r="L167" s="1118"/>
      <c r="M167" s="1118"/>
      <c r="N167" s="1121"/>
      <c r="O167" s="322"/>
    </row>
    <row r="168" spans="1:15">
      <c r="A168" s="320"/>
      <c r="B168" s="316" t="str">
        <f>CONCATENATE(B164,".4")</f>
        <v>5,4.4</v>
      </c>
      <c r="C168" s="321" t="s">
        <v>196</v>
      </c>
      <c r="D168" s="318" t="str">
        <f>IF('5. Engineering'!$BA$92="","",'5. Engineering'!$BQ$92)</f>
        <v/>
      </c>
      <c r="E168" s="431" t="str">
        <f>IF(D168&gt;=2,"",IF(D168&gt;=1,SUM(auditDate+$H$4),SUM(auditDate+$H$5)))</f>
        <v/>
      </c>
      <c r="F168" s="1113"/>
      <c r="G168" s="1116"/>
      <c r="H168" s="1119"/>
      <c r="I168" s="1119"/>
      <c r="J168" s="1119"/>
      <c r="K168" s="1119"/>
      <c r="L168" s="1119"/>
      <c r="M168" s="1119"/>
      <c r="N168" s="1122"/>
      <c r="O168" s="322"/>
    </row>
    <row r="169" spans="1:15">
      <c r="A169" s="312"/>
      <c r="B169" s="356">
        <v>5.5</v>
      </c>
      <c r="C169" s="357" t="str">
        <f>IF('5. Engineering'!$F$21="","",'5. Engineering'!$F$21)</f>
        <v>Product Integrity</v>
      </c>
      <c r="D169" s="358" t="str">
        <f>'5. Engineering'!$AZ$95</f>
        <v/>
      </c>
      <c r="E169" s="430" t="str">
        <f>IF(D169&gt;=0.75,"",IF(D169&gt;=0.5,SUM(auditDate+$H$4),SUM(auditDate+$H$5)))</f>
        <v/>
      </c>
      <c r="F169" s="430"/>
      <c r="G169" s="429"/>
      <c r="H169" s="359"/>
      <c r="I169" s="359"/>
      <c r="J169" s="359"/>
      <c r="K169" s="359"/>
      <c r="L169" s="359"/>
      <c r="M169" s="359"/>
      <c r="N169" s="360"/>
      <c r="O169" s="313"/>
    </row>
    <row r="170" spans="1:15">
      <c r="A170" s="320"/>
      <c r="B170" s="316" t="str">
        <f>CONCATENATE(B169,".1")</f>
        <v>5,5.1</v>
      </c>
      <c r="C170" s="317" t="s">
        <v>193</v>
      </c>
      <c r="D170" s="318" t="str">
        <f>IF(OR('5. Engineering'!$BA$97="",'5. Engineering'!$BA$97="x"),"",'5. Engineering'!$BQ$97)</f>
        <v/>
      </c>
      <c r="E170" s="431" t="str">
        <f>IF(D170&gt;=2,"",IF(D170&gt;=1,SUM(auditDate+$H$4),SUM(auditDate+$H$5)))</f>
        <v/>
      </c>
      <c r="F170" s="1111" t="s">
        <v>19</v>
      </c>
      <c r="G170" s="1114"/>
      <c r="H170" s="1117"/>
      <c r="I170" s="1117"/>
      <c r="J170" s="1117"/>
      <c r="K170" s="1117"/>
      <c r="L170" s="1117"/>
      <c r="M170" s="1117"/>
      <c r="N170" s="1120">
        <f>'Auditor Notes'!B124:BC124</f>
        <v>0</v>
      </c>
      <c r="O170" s="322"/>
    </row>
    <row r="171" spans="1:15">
      <c r="A171" s="320"/>
      <c r="B171" s="316" t="str">
        <f>CONCATENATE(B169,".2")</f>
        <v>5,5.2</v>
      </c>
      <c r="C171" s="319" t="s">
        <v>194</v>
      </c>
      <c r="D171" s="318" t="str">
        <f>IF('5. Engineering'!$BA$99="","",'5. Engineering'!$BQ$99)</f>
        <v/>
      </c>
      <c r="E171" s="431" t="str">
        <f>IF(D171&gt;=2,"",IF(D171&gt;=1,SUM(auditDate+$H$4),SUM(auditDate+$H$5)))</f>
        <v/>
      </c>
      <c r="F171" s="1112"/>
      <c r="G171" s="1115"/>
      <c r="H171" s="1118"/>
      <c r="I171" s="1118"/>
      <c r="J171" s="1118"/>
      <c r="K171" s="1118"/>
      <c r="L171" s="1118"/>
      <c r="M171" s="1118"/>
      <c r="N171" s="1121"/>
      <c r="O171" s="322"/>
    </row>
    <row r="172" spans="1:15">
      <c r="A172" s="320"/>
      <c r="B172" s="316" t="str">
        <f>CONCATENATE(B169,".3")</f>
        <v>5,5.3</v>
      </c>
      <c r="C172" s="321" t="s">
        <v>195</v>
      </c>
      <c r="D172" s="318" t="str">
        <f>IF('5. Engineering'!$BA$106="","",'5. Engineering'!$BQ$106)</f>
        <v/>
      </c>
      <c r="E172" s="431" t="str">
        <f>IF(D172&gt;=2,"",IF(D172&gt;=1,SUM(auditDate+$H$4),SUM(auditDate+$H$5)))</f>
        <v/>
      </c>
      <c r="F172" s="1112"/>
      <c r="G172" s="1115"/>
      <c r="H172" s="1118"/>
      <c r="I172" s="1118"/>
      <c r="J172" s="1118"/>
      <c r="K172" s="1118"/>
      <c r="L172" s="1118"/>
      <c r="M172" s="1118"/>
      <c r="N172" s="1121"/>
      <c r="O172" s="322"/>
    </row>
    <row r="173" spans="1:15">
      <c r="A173" s="320"/>
      <c r="B173" s="316" t="str">
        <f>CONCATENATE(B169,".4")</f>
        <v>5,5.4</v>
      </c>
      <c r="C173" s="321" t="s">
        <v>196</v>
      </c>
      <c r="D173" s="318" t="str">
        <f>IF('5. Engineering'!$BA$108="","",'5. Engineering'!$BQ$108)</f>
        <v/>
      </c>
      <c r="E173" s="431" t="str">
        <f>IF(D173&gt;=2,"",IF(D173&gt;=1,SUM(auditDate+$H$4),SUM(auditDate+$H$5)))</f>
        <v/>
      </c>
      <c r="F173" s="1113"/>
      <c r="G173" s="1116"/>
      <c r="H173" s="1119"/>
      <c r="I173" s="1119"/>
      <c r="J173" s="1119"/>
      <c r="K173" s="1119"/>
      <c r="L173" s="1119"/>
      <c r="M173" s="1119"/>
      <c r="N173" s="1122"/>
      <c r="O173" s="322"/>
    </row>
    <row r="174" spans="1:15">
      <c r="A174" s="312"/>
      <c r="B174" s="356">
        <v>5.6</v>
      </c>
      <c r="C174" s="357" t="str">
        <f>IF('5. Engineering'!$F$22="","",'5. Engineering'!$F$22)</f>
        <v/>
      </c>
      <c r="D174" s="358" t="str">
        <f>'5. Engineering'!$AZ$111</f>
        <v/>
      </c>
      <c r="E174" s="430" t="str">
        <f>IF(D174&gt;=0.75,"",IF(D174&gt;=0.5,SUM(auditDate+$H$4),SUM(auditDate+$H$5)))</f>
        <v/>
      </c>
      <c r="F174" s="430"/>
      <c r="G174" s="429"/>
      <c r="H174" s="359"/>
      <c r="I174" s="359"/>
      <c r="J174" s="359"/>
      <c r="K174" s="359"/>
      <c r="L174" s="359"/>
      <c r="M174" s="359"/>
      <c r="N174" s="360"/>
      <c r="O174" s="313"/>
    </row>
    <row r="175" spans="1:15">
      <c r="A175" s="320"/>
      <c r="B175" s="316" t="str">
        <f>CONCATENATE(B174,".1")</f>
        <v>5,6.1</v>
      </c>
      <c r="C175" s="317" t="s">
        <v>193</v>
      </c>
      <c r="D175" s="318" t="str">
        <f>IF(OR('5. Engineering'!$BA$113="",'5. Engineering'!$BA$113="x"),"",'5. Engineering'!$BQ$113)</f>
        <v/>
      </c>
      <c r="E175" s="431" t="str">
        <f>IF(D175&gt;=2,"",IF(D175&gt;=1,SUM(auditDate+$H$4),SUM(auditDate+$H$5)))</f>
        <v/>
      </c>
      <c r="F175" s="1125"/>
      <c r="G175" s="1114"/>
      <c r="H175" s="1117"/>
      <c r="I175" s="1117"/>
      <c r="J175" s="1117"/>
      <c r="K175" s="1117"/>
      <c r="L175" s="1117"/>
      <c r="M175" s="1117"/>
      <c r="N175" s="1120"/>
      <c r="O175" s="322"/>
    </row>
    <row r="176" spans="1:15">
      <c r="A176" s="320"/>
      <c r="B176" s="316" t="str">
        <f>CONCATENATE(B174,".2")</f>
        <v>5,6.2</v>
      </c>
      <c r="C176" s="319" t="s">
        <v>194</v>
      </c>
      <c r="D176" s="318" t="str">
        <f>IF('5. Engineering'!$BA$115="","",'5. Engineering'!$BQ$115)</f>
        <v/>
      </c>
      <c r="E176" s="431" t="str">
        <f>IF(D176&gt;=2,"",IF(D176&gt;=1,SUM(auditDate+$H$4),SUM(auditDate+$H$5)))</f>
        <v/>
      </c>
      <c r="F176" s="1112"/>
      <c r="G176" s="1115"/>
      <c r="H176" s="1118"/>
      <c r="I176" s="1118"/>
      <c r="J176" s="1118"/>
      <c r="K176" s="1118"/>
      <c r="L176" s="1118"/>
      <c r="M176" s="1118"/>
      <c r="N176" s="1121"/>
      <c r="O176" s="322"/>
    </row>
    <row r="177" spans="1:15">
      <c r="A177" s="320"/>
      <c r="B177" s="316" t="str">
        <f>CONCATENATE(B174,".3")</f>
        <v>5,6.3</v>
      </c>
      <c r="C177" s="321" t="s">
        <v>195</v>
      </c>
      <c r="D177" s="318" t="str">
        <f>IF('5. Engineering'!$BA$122="","",'5. Engineering'!$BQ$122)</f>
        <v/>
      </c>
      <c r="E177" s="431" t="str">
        <f>IF(D177&gt;=2,"",IF(D177&gt;=1,SUM(auditDate+$H$4),SUM(auditDate+$H$5)))</f>
        <v/>
      </c>
      <c r="F177" s="1112"/>
      <c r="G177" s="1115"/>
      <c r="H177" s="1118"/>
      <c r="I177" s="1118"/>
      <c r="J177" s="1118"/>
      <c r="K177" s="1118"/>
      <c r="L177" s="1118"/>
      <c r="M177" s="1118"/>
      <c r="N177" s="1121"/>
      <c r="O177" s="322"/>
    </row>
    <row r="178" spans="1:15" ht="13.5" thickBot="1">
      <c r="A178" s="320"/>
      <c r="B178" s="325" t="str">
        <f>CONCATENATE(B174,".4")</f>
        <v>5,6.4</v>
      </c>
      <c r="C178" s="326" t="s">
        <v>196</v>
      </c>
      <c r="D178" s="350" t="str">
        <f>IF('5. Engineering'!$BA$124="","",'5. Engineering'!$BQ$124)</f>
        <v/>
      </c>
      <c r="E178" s="436" t="str">
        <f>IF(D178&gt;=2,"",IF(D178&gt;=1,SUM(auditDate+$H$4),SUM(auditDate+$H$5)))</f>
        <v/>
      </c>
      <c r="F178" s="1149"/>
      <c r="G178" s="1150"/>
      <c r="H178" s="1126"/>
      <c r="I178" s="1126"/>
      <c r="J178" s="1126"/>
      <c r="K178" s="1126"/>
      <c r="L178" s="1126"/>
      <c r="M178" s="1126"/>
      <c r="N178" s="1127"/>
      <c r="O178" s="322"/>
    </row>
    <row r="179" spans="1:15" ht="15" thickBot="1">
      <c r="A179" s="293"/>
      <c r="B179" s="1123" t="s">
        <v>574</v>
      </c>
      <c r="C179" s="1124"/>
      <c r="D179" s="363" t="str">
        <f>'5. Engineering'!$AZ$23</f>
        <v/>
      </c>
      <c r="E179" s="469" t="str">
        <f>IF(MAX(E180:E204)=0,"",MAX(E180:E204))</f>
        <v/>
      </c>
      <c r="F179" s="428"/>
      <c r="G179" s="428"/>
      <c r="H179" s="364">
        <v>1</v>
      </c>
      <c r="I179" s="365">
        <v>2</v>
      </c>
      <c r="J179" s="365">
        <v>3</v>
      </c>
      <c r="K179" s="365">
        <v>4</v>
      </c>
      <c r="L179" s="365">
        <v>5</v>
      </c>
      <c r="M179" s="366">
        <v>6</v>
      </c>
      <c r="N179" s="327"/>
      <c r="O179" s="297"/>
    </row>
    <row r="180" spans="1:15">
      <c r="A180" s="312"/>
      <c r="B180" s="356">
        <v>6.1</v>
      </c>
      <c r="C180" s="357" t="str">
        <f>IF('6. Supplier Management'!$F$17="","",'6. Supplier Management'!$F$17)</f>
        <v>Supplier Selection Process</v>
      </c>
      <c r="D180" s="358" t="str">
        <f>'5. Engineering'!$AZ$31</f>
        <v/>
      </c>
      <c r="E180" s="430" t="str">
        <f>IF(D180&gt;=0.75,"",IF(D180&gt;=0.5,SUM(auditDate+$H$4),SUM(auditDate+$H$5)))</f>
        <v/>
      </c>
      <c r="F180" s="430"/>
      <c r="G180" s="429"/>
      <c r="H180" s="359"/>
      <c r="I180" s="359"/>
      <c r="J180" s="359"/>
      <c r="K180" s="359"/>
      <c r="L180" s="359"/>
      <c r="M180" s="359"/>
      <c r="N180" s="360"/>
      <c r="O180" s="313"/>
    </row>
    <row r="181" spans="1:15">
      <c r="A181" s="312"/>
      <c r="B181" s="316" t="str">
        <f>CONCATENATE(B180,".1")</f>
        <v>6,1.1</v>
      </c>
      <c r="C181" s="317" t="s">
        <v>193</v>
      </c>
      <c r="D181" s="318" t="str">
        <f>IF(OR('6. Supplier Management'!$BA$33="",'6. Supplier Management'!$BA$33="x"),"",'6. Supplier Management'!$BQ$33)</f>
        <v/>
      </c>
      <c r="E181" s="431" t="str">
        <f>IF(D181&gt;=2,"",IF(D181&gt;=1,SUM(auditDate+$H$4),SUM(auditDate+$H$5)))</f>
        <v/>
      </c>
      <c r="F181" s="1111" t="s">
        <v>19</v>
      </c>
      <c r="G181" s="1125"/>
      <c r="H181" s="1117"/>
      <c r="I181" s="1117"/>
      <c r="J181" s="1117"/>
      <c r="K181" s="1117"/>
      <c r="L181" s="1117"/>
      <c r="M181" s="1117"/>
      <c r="N181" s="1120">
        <f>'Auditor Notes'!B133</f>
        <v>0</v>
      </c>
      <c r="O181" s="313"/>
    </row>
    <row r="182" spans="1:15">
      <c r="A182" s="312"/>
      <c r="B182" s="316" t="str">
        <f>CONCATENATE(B180,".2")</f>
        <v>6,1.2</v>
      </c>
      <c r="C182" s="319" t="s">
        <v>194</v>
      </c>
      <c r="D182" s="318" t="str">
        <f>IF('6. Supplier Management'!$BA$35="","",'6. Supplier Management'!$BQ$35)</f>
        <v/>
      </c>
      <c r="E182" s="431" t="str">
        <f>IF(D182&gt;=2,"",IF(D182&gt;=1,SUM(auditDate+$H$4),SUM(auditDate+$H$5)))</f>
        <v/>
      </c>
      <c r="F182" s="1112"/>
      <c r="G182" s="1112"/>
      <c r="H182" s="1118"/>
      <c r="I182" s="1118"/>
      <c r="J182" s="1118"/>
      <c r="K182" s="1118"/>
      <c r="L182" s="1118"/>
      <c r="M182" s="1118"/>
      <c r="N182" s="1121"/>
      <c r="O182" s="313"/>
    </row>
    <row r="183" spans="1:15">
      <c r="A183" s="320"/>
      <c r="B183" s="316" t="str">
        <f>CONCATENATE(B180,".3")</f>
        <v>6,1.3</v>
      </c>
      <c r="C183" s="321" t="s">
        <v>195</v>
      </c>
      <c r="D183" s="318" t="str">
        <f>IF('6. Supplier Management'!$BA$42="","",'6. Supplier Management'!$BQ$42)</f>
        <v/>
      </c>
      <c r="E183" s="431" t="str">
        <f>IF(D183&gt;=2,"",IF(D183&gt;=1,SUM(auditDate+$H$4),SUM(auditDate+$H$5)))</f>
        <v/>
      </c>
      <c r="F183" s="1112"/>
      <c r="G183" s="1112"/>
      <c r="H183" s="1118"/>
      <c r="I183" s="1118"/>
      <c r="J183" s="1118"/>
      <c r="K183" s="1118"/>
      <c r="L183" s="1118"/>
      <c r="M183" s="1118"/>
      <c r="N183" s="1121"/>
      <c r="O183" s="322"/>
    </row>
    <row r="184" spans="1:15">
      <c r="A184" s="320"/>
      <c r="B184" s="316" t="str">
        <f>CONCATENATE(B180,".4")</f>
        <v>6,1.4</v>
      </c>
      <c r="C184" s="321" t="s">
        <v>196</v>
      </c>
      <c r="D184" s="318" t="str">
        <f>IF('6. Supplier Management'!$BA$44="","",'6. Supplier Management'!$BQ$44)</f>
        <v/>
      </c>
      <c r="E184" s="431" t="str">
        <f>IF(D184&gt;=2,"",IF(D184&gt;=1,SUM(auditDate+$H$4),SUM(auditDate+$H$5)))</f>
        <v/>
      </c>
      <c r="F184" s="1113"/>
      <c r="G184" s="1113"/>
      <c r="H184" s="1119"/>
      <c r="I184" s="1119"/>
      <c r="J184" s="1119"/>
      <c r="K184" s="1119"/>
      <c r="L184" s="1119"/>
      <c r="M184" s="1119"/>
      <c r="N184" s="1122"/>
      <c r="O184" s="322"/>
    </row>
    <row r="185" spans="1:15">
      <c r="A185" s="312"/>
      <c r="B185" s="356">
        <v>6.2</v>
      </c>
      <c r="C185" s="357" t="str">
        <f>IF('6. Supplier Management'!$F$18="","",'6. Supplier Management'!$F$18)</f>
        <v xml:space="preserve">Supplier Monitoring </v>
      </c>
      <c r="D185" s="358" t="str">
        <f>'6. Supplier Management'!$AZ$47</f>
        <v/>
      </c>
      <c r="E185" s="430" t="str">
        <f>IF(D185&gt;=0.75,"",IF(D185&gt;=0.5,SUM(auditDate+$H$4),SUM(auditDate+$H$5)))</f>
        <v/>
      </c>
      <c r="F185" s="430"/>
      <c r="G185" s="429"/>
      <c r="H185" s="359"/>
      <c r="I185" s="359"/>
      <c r="J185" s="359"/>
      <c r="K185" s="359"/>
      <c r="L185" s="359"/>
      <c r="M185" s="359"/>
      <c r="N185" s="360"/>
      <c r="O185" s="313"/>
    </row>
    <row r="186" spans="1:15">
      <c r="A186" s="320"/>
      <c r="B186" s="316" t="str">
        <f>CONCATENATE(B185,".1")</f>
        <v>6,2.1</v>
      </c>
      <c r="C186" s="317" t="s">
        <v>193</v>
      </c>
      <c r="D186" s="318" t="str">
        <f>IF(OR('6. Supplier Management'!$BA$49="",'6. Supplier Management'!$BA$49="x"),"",'6. Supplier Management'!$BQ$49)</f>
        <v/>
      </c>
      <c r="E186" s="431" t="str">
        <f>IF(D186&gt;=2,"",IF(D186&gt;=1,SUM(auditDate+$H$4),SUM(auditDate+$H$5)))</f>
        <v/>
      </c>
      <c r="F186" s="1111" t="s">
        <v>19</v>
      </c>
      <c r="G186" s="1114"/>
      <c r="H186" s="1117"/>
      <c r="I186" s="1117"/>
      <c r="J186" s="1117"/>
      <c r="K186" s="1117"/>
      <c r="L186" s="1117"/>
      <c r="M186" s="1117"/>
      <c r="N186" s="1120">
        <f>'Auditor Notes'!B136</f>
        <v>0</v>
      </c>
      <c r="O186" s="322"/>
    </row>
    <row r="187" spans="1:15">
      <c r="A187" s="320"/>
      <c r="B187" s="316" t="str">
        <f>CONCATENATE(B185,".2")</f>
        <v>6,2.2</v>
      </c>
      <c r="C187" s="319" t="s">
        <v>194</v>
      </c>
      <c r="D187" s="318" t="str">
        <f>IF('6. Supplier Management'!$BA$51="","",'6. Supplier Management'!$BQ$51)</f>
        <v/>
      </c>
      <c r="E187" s="431" t="str">
        <f>IF(D187&gt;=2,"",IF(D187&gt;=1,SUM(auditDate+$H$4),SUM(auditDate+$H$5)))</f>
        <v/>
      </c>
      <c r="F187" s="1112"/>
      <c r="G187" s="1115"/>
      <c r="H187" s="1118"/>
      <c r="I187" s="1118"/>
      <c r="J187" s="1118"/>
      <c r="K187" s="1118"/>
      <c r="L187" s="1118"/>
      <c r="M187" s="1118"/>
      <c r="N187" s="1121"/>
      <c r="O187" s="322"/>
    </row>
    <row r="188" spans="1:15">
      <c r="A188" s="320"/>
      <c r="B188" s="316" t="str">
        <f>CONCATENATE(B185,".3")</f>
        <v>6,2.3</v>
      </c>
      <c r="C188" s="321" t="s">
        <v>195</v>
      </c>
      <c r="D188" s="318" t="str">
        <f>IF('6. Supplier Management'!$BA$58="","",'6. Supplier Management'!$BQ$58)</f>
        <v/>
      </c>
      <c r="E188" s="431" t="str">
        <f>IF(D188&gt;=2,"",IF(D188&gt;=1,SUM(auditDate+$H$4),SUM(auditDate+$H$5)))</f>
        <v/>
      </c>
      <c r="F188" s="1112"/>
      <c r="G188" s="1115"/>
      <c r="H188" s="1118"/>
      <c r="I188" s="1118"/>
      <c r="J188" s="1118"/>
      <c r="K188" s="1118"/>
      <c r="L188" s="1118"/>
      <c r="M188" s="1118"/>
      <c r="N188" s="1121"/>
      <c r="O188" s="322"/>
    </row>
    <row r="189" spans="1:15">
      <c r="A189" s="320"/>
      <c r="B189" s="316" t="str">
        <f>CONCATENATE(B185,".4")</f>
        <v>6,2.4</v>
      </c>
      <c r="C189" s="321" t="s">
        <v>196</v>
      </c>
      <c r="D189" s="318" t="str">
        <f>IF('6. Supplier Management'!$BA$60="","",'6. Supplier Management'!$BQ$60)</f>
        <v/>
      </c>
      <c r="E189" s="431" t="str">
        <f>IF(D189&gt;=2,"",IF(D189&gt;=1,SUM(auditDate+$H$4),SUM(auditDate+$H$5)))</f>
        <v/>
      </c>
      <c r="F189" s="1113"/>
      <c r="G189" s="1116"/>
      <c r="H189" s="1119"/>
      <c r="I189" s="1119"/>
      <c r="J189" s="1119"/>
      <c r="K189" s="1119"/>
      <c r="L189" s="1119"/>
      <c r="M189" s="1119"/>
      <c r="N189" s="1122"/>
      <c r="O189" s="322"/>
    </row>
    <row r="190" spans="1:15" ht="22.5">
      <c r="A190" s="312"/>
      <c r="B190" s="356">
        <v>6.3</v>
      </c>
      <c r="C190" s="357" t="str">
        <f>IF('6. Supplier Management'!$F$19="","",'6. Supplier Management'!$F$19)</f>
        <v>Business Conduct and Compliance</v>
      </c>
      <c r="D190" s="358" t="str">
        <f>'6. Supplier Management'!$AZ$63</f>
        <v/>
      </c>
      <c r="E190" s="430" t="str">
        <f>IF(D190&gt;=0.75,"",IF(D190&gt;=0.5,SUM(auditDate+$H$4),SUM(auditDate+$H$5)))</f>
        <v/>
      </c>
      <c r="F190" s="430"/>
      <c r="G190" s="429"/>
      <c r="H190" s="359"/>
      <c r="I190" s="359"/>
      <c r="J190" s="359"/>
      <c r="K190" s="359"/>
      <c r="L190" s="359"/>
      <c r="M190" s="359"/>
      <c r="N190" s="360"/>
      <c r="O190" s="313"/>
    </row>
    <row r="191" spans="1:15">
      <c r="A191" s="320"/>
      <c r="B191" s="316" t="str">
        <f>CONCATENATE(B190,".1")</f>
        <v>6,3.1</v>
      </c>
      <c r="C191" s="317" t="s">
        <v>193</v>
      </c>
      <c r="D191" s="318" t="str">
        <f>IF(OR('6. Supplier Management'!$BA$65="",'6. Supplier Management'!$BA$65="x"),"",'6. Supplier Management'!$BQ$65)</f>
        <v/>
      </c>
      <c r="E191" s="431" t="str">
        <f>IF(D191&gt;=2,"",IF(D191&gt;=1,SUM(auditDate+$H$4),SUM(auditDate+$H$5)))</f>
        <v/>
      </c>
      <c r="F191" s="1111" t="s">
        <v>19</v>
      </c>
      <c r="G191" s="1114"/>
      <c r="H191" s="1117"/>
      <c r="I191" s="1117"/>
      <c r="J191" s="1117"/>
      <c r="K191" s="1117"/>
      <c r="L191" s="1117"/>
      <c r="M191" s="1117"/>
      <c r="N191" s="1120">
        <f>'Auditor Notes'!B139</f>
        <v>0</v>
      </c>
      <c r="O191" s="322"/>
    </row>
    <row r="192" spans="1:15">
      <c r="A192" s="320"/>
      <c r="B192" s="316" t="str">
        <f>CONCATENATE(B190,".2")</f>
        <v>6,3.2</v>
      </c>
      <c r="C192" s="319" t="s">
        <v>194</v>
      </c>
      <c r="D192" s="318" t="str">
        <f>IF('6. Supplier Management'!$BA$67="","",'6. Supplier Management'!$BQ$67)</f>
        <v/>
      </c>
      <c r="E192" s="431" t="str">
        <f>IF(D192&gt;=2,"",IF(D192&gt;=1,SUM(auditDate+$H$4),SUM(auditDate+$H$5)))</f>
        <v/>
      </c>
      <c r="F192" s="1112"/>
      <c r="G192" s="1115"/>
      <c r="H192" s="1118"/>
      <c r="I192" s="1118"/>
      <c r="J192" s="1118"/>
      <c r="K192" s="1118"/>
      <c r="L192" s="1118"/>
      <c r="M192" s="1118"/>
      <c r="N192" s="1121"/>
      <c r="O192" s="322"/>
    </row>
    <row r="193" spans="1:15">
      <c r="A193" s="320"/>
      <c r="B193" s="316" t="str">
        <f>CONCATENATE(B190,".3")</f>
        <v>6,3.3</v>
      </c>
      <c r="C193" s="321" t="s">
        <v>195</v>
      </c>
      <c r="D193" s="318" t="str">
        <f>IF('6. Supplier Management'!$BA$74="","",'6. Supplier Management'!$BQ$74)</f>
        <v/>
      </c>
      <c r="E193" s="431" t="str">
        <f>IF(D193&gt;=2,"",IF(D193&gt;=1,SUM(auditDate+$H$4),SUM(auditDate+$H$5)))</f>
        <v/>
      </c>
      <c r="F193" s="1112"/>
      <c r="G193" s="1115"/>
      <c r="H193" s="1118"/>
      <c r="I193" s="1118"/>
      <c r="J193" s="1118"/>
      <c r="K193" s="1118"/>
      <c r="L193" s="1118"/>
      <c r="M193" s="1118"/>
      <c r="N193" s="1121"/>
      <c r="O193" s="322"/>
    </row>
    <row r="194" spans="1:15">
      <c r="A194" s="320"/>
      <c r="B194" s="316" t="str">
        <f>CONCATENATE(B190,".4")</f>
        <v>6,3.4</v>
      </c>
      <c r="C194" s="321" t="s">
        <v>196</v>
      </c>
      <c r="D194" s="318" t="str">
        <f>IF('6. Supplier Management'!$BA$76="","",'6. Supplier Management'!$BQ$76)</f>
        <v/>
      </c>
      <c r="E194" s="431" t="str">
        <f>IF(D194&gt;=2,"",IF(D194&gt;=1,SUM(auditDate+$H$4),SUM(auditDate+$H$5)))</f>
        <v/>
      </c>
      <c r="F194" s="1113"/>
      <c r="G194" s="1116"/>
      <c r="H194" s="1119"/>
      <c r="I194" s="1119"/>
      <c r="J194" s="1119"/>
      <c r="K194" s="1119"/>
      <c r="L194" s="1119"/>
      <c r="M194" s="1119"/>
      <c r="N194" s="1122"/>
      <c r="O194" s="322"/>
    </row>
    <row r="195" spans="1:15">
      <c r="A195" s="312"/>
      <c r="B195" s="356">
        <v>6.4</v>
      </c>
      <c r="C195" s="357" t="str">
        <f>IF('6. Supplier Management'!$F$20="","",'6. Supplier Management'!$F$20)</f>
        <v>Company Policy - Social Issues</v>
      </c>
      <c r="D195" s="358" t="str">
        <f>'6. Supplier Management'!$AZ$79</f>
        <v/>
      </c>
      <c r="E195" s="430" t="str">
        <f>IF(D195&gt;=0.75,"",IF(D195&gt;=0.5,SUM(auditDate+$H$4),SUM(auditDate+$H$5)))</f>
        <v/>
      </c>
      <c r="F195" s="430"/>
      <c r="G195" s="429"/>
      <c r="H195" s="359"/>
      <c r="I195" s="359"/>
      <c r="J195" s="359"/>
      <c r="K195" s="359"/>
      <c r="L195" s="359"/>
      <c r="M195" s="359"/>
      <c r="N195" s="360"/>
      <c r="O195" s="313"/>
    </row>
    <row r="196" spans="1:15">
      <c r="A196" s="320"/>
      <c r="B196" s="316" t="str">
        <f>CONCATENATE(B195,".1")</f>
        <v>6,4.1</v>
      </c>
      <c r="C196" s="317" t="s">
        <v>193</v>
      </c>
      <c r="D196" s="318" t="str">
        <f>IF(OR('6. Supplier Management'!$BA$81="",'6. Supplier Management'!$BA$81="x"),"",'6. Supplier Management'!$BQ$81)</f>
        <v/>
      </c>
      <c r="E196" s="431" t="str">
        <f>IF(D196&gt;=2,"",IF(D196&gt;=1,SUM(auditDate+$H$4),SUM(auditDate+$H$5)))</f>
        <v/>
      </c>
      <c r="F196" s="1111" t="s">
        <v>19</v>
      </c>
      <c r="G196" s="1114"/>
      <c r="H196" s="1117"/>
      <c r="I196" s="1117"/>
      <c r="J196" s="1117"/>
      <c r="K196" s="1117"/>
      <c r="L196" s="1117"/>
      <c r="M196" s="1117"/>
      <c r="N196" s="1120">
        <f>'Auditor Notes'!B142</f>
        <v>0</v>
      </c>
      <c r="O196" s="322"/>
    </row>
    <row r="197" spans="1:15">
      <c r="A197" s="320"/>
      <c r="B197" s="316" t="str">
        <f>CONCATENATE(B195,".2")</f>
        <v>6,4.2</v>
      </c>
      <c r="C197" s="319" t="s">
        <v>194</v>
      </c>
      <c r="D197" s="318" t="str">
        <f>IF('6. Supplier Management'!$BA$83="","",'6. Supplier Management'!$BQ$83)</f>
        <v/>
      </c>
      <c r="E197" s="431" t="str">
        <f>IF(D197&gt;=2,"",IF(D197&gt;=1,SUM(auditDate+$H$4),SUM(auditDate+$H$5)))</f>
        <v/>
      </c>
      <c r="F197" s="1112"/>
      <c r="G197" s="1115"/>
      <c r="H197" s="1118"/>
      <c r="I197" s="1118"/>
      <c r="J197" s="1118"/>
      <c r="K197" s="1118"/>
      <c r="L197" s="1118"/>
      <c r="M197" s="1118"/>
      <c r="N197" s="1121"/>
      <c r="O197" s="322"/>
    </row>
    <row r="198" spans="1:15">
      <c r="A198" s="320"/>
      <c r="B198" s="316" t="str">
        <f>CONCATENATE(B195,".3")</f>
        <v>6,4.3</v>
      </c>
      <c r="C198" s="321" t="s">
        <v>195</v>
      </c>
      <c r="D198" s="318" t="str">
        <f>IF('6. Supplier Management'!$BA$90="","",'6. Supplier Management'!$BQ$90)</f>
        <v/>
      </c>
      <c r="E198" s="431" t="str">
        <f>IF(D198&gt;=2,"",IF(D198&gt;=1,SUM(auditDate+$H$4),SUM(auditDate+$H$5)))</f>
        <v/>
      </c>
      <c r="F198" s="1112"/>
      <c r="G198" s="1115"/>
      <c r="H198" s="1118"/>
      <c r="I198" s="1118"/>
      <c r="J198" s="1118"/>
      <c r="K198" s="1118"/>
      <c r="L198" s="1118"/>
      <c r="M198" s="1118"/>
      <c r="N198" s="1121"/>
      <c r="O198" s="322"/>
    </row>
    <row r="199" spans="1:15">
      <c r="A199" s="320"/>
      <c r="B199" s="316" t="str">
        <f>CONCATENATE(B195,".4")</f>
        <v>6,4.4</v>
      </c>
      <c r="C199" s="321" t="s">
        <v>196</v>
      </c>
      <c r="D199" s="318" t="str">
        <f>IF('6. Supplier Management'!$BA$92="","",'6. Supplier Management'!$BQ$92)</f>
        <v/>
      </c>
      <c r="E199" s="431" t="str">
        <f>IF(D199&gt;=2,"",IF(D199&gt;=1,SUM(auditDate+$H$4),SUM(auditDate+$H$5)))</f>
        <v/>
      </c>
      <c r="F199" s="1113"/>
      <c r="G199" s="1116"/>
      <c r="H199" s="1119"/>
      <c r="I199" s="1119"/>
      <c r="J199" s="1119"/>
      <c r="K199" s="1119"/>
      <c r="L199" s="1119"/>
      <c r="M199" s="1119"/>
      <c r="N199" s="1122"/>
      <c r="O199" s="322"/>
    </row>
    <row r="200" spans="1:15">
      <c r="A200" s="312"/>
      <c r="B200" s="356">
        <v>6.5</v>
      </c>
      <c r="C200" s="357" t="str">
        <f>IF('6. Supplier Management'!$F$21="","",'6. Supplier Management'!$F$21)</f>
        <v>Environmental Policy / Procedures</v>
      </c>
      <c r="D200" s="358" t="str">
        <f>'6. Supplier Management'!$AZ$95</f>
        <v/>
      </c>
      <c r="E200" s="430" t="str">
        <f>IF(D200&gt;=0.75,"",IF(D200&gt;=0.5,SUM(auditDate+$H$4),SUM(auditDate+$H$5)))</f>
        <v/>
      </c>
      <c r="F200" s="430"/>
      <c r="G200" s="429"/>
      <c r="H200" s="359"/>
      <c r="I200" s="359"/>
      <c r="J200" s="359"/>
      <c r="K200" s="359"/>
      <c r="L200" s="359"/>
      <c r="M200" s="359"/>
      <c r="N200" s="360"/>
      <c r="O200" s="313"/>
    </row>
    <row r="201" spans="1:15">
      <c r="A201" s="320"/>
      <c r="B201" s="316" t="str">
        <f>CONCATENATE(B200,".1")</f>
        <v>6,5.1</v>
      </c>
      <c r="C201" s="317" t="s">
        <v>193</v>
      </c>
      <c r="D201" s="318" t="str">
        <f>IF(OR('6. Supplier Management'!$BA$97="",'6. Supplier Management'!$BA$97="x"),"",'6. Supplier Management'!$BQ$97)</f>
        <v/>
      </c>
      <c r="E201" s="431" t="str">
        <f>IF(D201&gt;=2,"",IF(D201&gt;=1,SUM(auditDate+$H$4),SUM(auditDate+$H$5)))</f>
        <v/>
      </c>
      <c r="F201" s="1111" t="s">
        <v>19</v>
      </c>
      <c r="G201" s="1114"/>
      <c r="H201" s="1117"/>
      <c r="I201" s="1117"/>
      <c r="J201" s="1117"/>
      <c r="K201" s="1117"/>
      <c r="L201" s="1117"/>
      <c r="M201" s="1117"/>
      <c r="N201" s="1120">
        <f>'Auditor Notes'!B145</f>
        <v>0</v>
      </c>
      <c r="O201" s="322"/>
    </row>
    <row r="202" spans="1:15">
      <c r="A202" s="320"/>
      <c r="B202" s="316" t="str">
        <f>CONCATENATE(B200,".2")</f>
        <v>6,5.2</v>
      </c>
      <c r="C202" s="319" t="s">
        <v>194</v>
      </c>
      <c r="D202" s="318" t="str">
        <f>IF('6. Supplier Management'!$BA$99="","",'6. Supplier Management'!$BQ$99)</f>
        <v/>
      </c>
      <c r="E202" s="431" t="str">
        <f>IF(D202&gt;=2,"",IF(D202&gt;=1,SUM(auditDate+$H$4),SUM(auditDate+$H$5)))</f>
        <v/>
      </c>
      <c r="F202" s="1112"/>
      <c r="G202" s="1115"/>
      <c r="H202" s="1118"/>
      <c r="I202" s="1118"/>
      <c r="J202" s="1118"/>
      <c r="K202" s="1118"/>
      <c r="L202" s="1118"/>
      <c r="M202" s="1118"/>
      <c r="N202" s="1121"/>
      <c r="O202" s="322"/>
    </row>
    <row r="203" spans="1:15">
      <c r="A203" s="320"/>
      <c r="B203" s="316" t="str">
        <f>CONCATENATE(B200,".3")</f>
        <v>6,5.3</v>
      </c>
      <c r="C203" s="321" t="s">
        <v>195</v>
      </c>
      <c r="D203" s="318" t="str">
        <f>IF('6. Supplier Management'!$BA$106="","",'6. Supplier Management'!$BQ$106)</f>
        <v/>
      </c>
      <c r="E203" s="431" t="str">
        <f>IF(D203&gt;=2,"",IF(D203&gt;=1,SUM(auditDate+$H$4),SUM(auditDate+$H$5)))</f>
        <v/>
      </c>
      <c r="F203" s="1112"/>
      <c r="G203" s="1115"/>
      <c r="H203" s="1118"/>
      <c r="I203" s="1118"/>
      <c r="J203" s="1118"/>
      <c r="K203" s="1118"/>
      <c r="L203" s="1118"/>
      <c r="M203" s="1118"/>
      <c r="N203" s="1121"/>
      <c r="O203" s="322"/>
    </row>
    <row r="204" spans="1:15" ht="13.5" thickBot="1">
      <c r="A204" s="320"/>
      <c r="B204" s="316" t="str">
        <f>CONCATENATE(B200,".4")</f>
        <v>6,5.4</v>
      </c>
      <c r="C204" s="321" t="s">
        <v>196</v>
      </c>
      <c r="D204" s="318" t="str">
        <f>IF('6. Supplier Management'!$BA$108="","",'6. Supplier Management'!$BQ$108)</f>
        <v/>
      </c>
      <c r="E204" s="431" t="str">
        <f>IF(D204&gt;=2,"",IF(D204&gt;=1,SUM(auditDate+$H$4),SUM(auditDate+$H$5)))</f>
        <v/>
      </c>
      <c r="F204" s="1113"/>
      <c r="G204" s="1116"/>
      <c r="H204" s="1119"/>
      <c r="I204" s="1119"/>
      <c r="J204" s="1119"/>
      <c r="K204" s="1119"/>
      <c r="L204" s="1119"/>
      <c r="M204" s="1119"/>
      <c r="N204" s="1122"/>
      <c r="O204" s="322"/>
    </row>
    <row r="205" spans="1:15" ht="15" thickBot="1">
      <c r="A205" s="293"/>
      <c r="B205" s="1123" t="s">
        <v>575</v>
      </c>
      <c r="C205" s="1124"/>
      <c r="D205" s="363" t="str">
        <f>'5. Engineering'!$AZ$23</f>
        <v/>
      </c>
      <c r="E205" s="469" t="str">
        <f>IF(MAX(E206:E230)=0,"",MAX(E206:E230))</f>
        <v/>
      </c>
      <c r="F205" s="428"/>
      <c r="G205" s="428"/>
      <c r="H205" s="364">
        <v>1</v>
      </c>
      <c r="I205" s="365">
        <v>2</v>
      </c>
      <c r="J205" s="365">
        <v>3</v>
      </c>
      <c r="K205" s="365">
        <v>4</v>
      </c>
      <c r="L205" s="365">
        <v>5</v>
      </c>
      <c r="M205" s="366">
        <v>6</v>
      </c>
      <c r="N205" s="327"/>
      <c r="O205" s="297"/>
    </row>
    <row r="206" spans="1:15">
      <c r="A206" s="312"/>
      <c r="B206" s="356">
        <v>7.1</v>
      </c>
      <c r="C206" s="357" t="str">
        <f>IF('7. Sub-Tier Focus'!$F$17="","",'7. Sub-Tier Focus'!$F$17)</f>
        <v>Supplier Selection Process</v>
      </c>
      <c r="D206" s="358" t="str">
        <f>'5. Engineering'!$AZ$31</f>
        <v/>
      </c>
      <c r="E206" s="430" t="str">
        <f>IF(D206&gt;=0.75,"",IF(D206&gt;=0.5,SUM(auditDate+$H$4),SUM(auditDate+$H$5)))</f>
        <v/>
      </c>
      <c r="F206" s="430"/>
      <c r="G206" s="429"/>
      <c r="H206" s="359"/>
      <c r="I206" s="359"/>
      <c r="J206" s="359"/>
      <c r="K206" s="359"/>
      <c r="L206" s="359"/>
      <c r="M206" s="359"/>
      <c r="N206" s="360"/>
      <c r="O206" s="313"/>
    </row>
    <row r="207" spans="1:15">
      <c r="A207" s="312"/>
      <c r="B207" s="316" t="str">
        <f>CONCATENATE(B206,".1")</f>
        <v>7,1.1</v>
      </c>
      <c r="C207" s="317" t="s">
        <v>193</v>
      </c>
      <c r="D207" s="318" t="str">
        <f>IF(OR( '7. Sub-Tier Focus'!$BA$33="", '7. Sub-Tier Focus'!$BA$33="x"),"", '7. Sub-Tier Focus'!$BQ$33)</f>
        <v/>
      </c>
      <c r="E207" s="431" t="str">
        <f>IF(D207&gt;=2,"",IF(D207&gt;=1,SUM(auditDate+$H$4),SUM(auditDate+$H$5)))</f>
        <v/>
      </c>
      <c r="F207" s="1111" t="s">
        <v>19</v>
      </c>
      <c r="G207" s="1125"/>
      <c r="H207" s="1117"/>
      <c r="I207" s="1117"/>
      <c r="J207" s="1117"/>
      <c r="K207" s="1117"/>
      <c r="L207" s="1117"/>
      <c r="M207" s="1117"/>
      <c r="N207" s="1120">
        <f>'Auditor Notes'!B150</f>
        <v>0</v>
      </c>
      <c r="O207" s="313"/>
    </row>
    <row r="208" spans="1:15">
      <c r="A208" s="312"/>
      <c r="B208" s="316" t="str">
        <f>CONCATENATE(B206,".2")</f>
        <v>7,1.2</v>
      </c>
      <c r="C208" s="319" t="s">
        <v>194</v>
      </c>
      <c r="D208" s="318" t="str">
        <f>IF( '7. Sub-Tier Focus'!$BA$35="","", '7. Sub-Tier Focus'!$BQ$35)</f>
        <v/>
      </c>
      <c r="E208" s="431" t="str">
        <f>IF(D208&gt;=2,"",IF(D208&gt;=1,SUM(auditDate+$H$4),SUM(auditDate+$H$5)))</f>
        <v/>
      </c>
      <c r="F208" s="1112"/>
      <c r="G208" s="1112"/>
      <c r="H208" s="1118"/>
      <c r="I208" s="1118"/>
      <c r="J208" s="1118"/>
      <c r="K208" s="1118"/>
      <c r="L208" s="1118"/>
      <c r="M208" s="1118"/>
      <c r="N208" s="1121"/>
      <c r="O208" s="313"/>
    </row>
    <row r="209" spans="1:15">
      <c r="A209" s="320"/>
      <c r="B209" s="316" t="str">
        <f>CONCATENATE(B206,".3")</f>
        <v>7,1.3</v>
      </c>
      <c r="C209" s="321" t="s">
        <v>195</v>
      </c>
      <c r="D209" s="318" t="str">
        <f>IF( '7. Sub-Tier Focus'!$BA$42="","", '7. Sub-Tier Focus'!$BQ$42)</f>
        <v/>
      </c>
      <c r="E209" s="431" t="str">
        <f>IF(D209&gt;=2,"",IF(D209&gt;=1,SUM(auditDate+$H$4),SUM(auditDate+$H$5)))</f>
        <v/>
      </c>
      <c r="F209" s="1112"/>
      <c r="G209" s="1112"/>
      <c r="H209" s="1118"/>
      <c r="I209" s="1118"/>
      <c r="J209" s="1118"/>
      <c r="K209" s="1118"/>
      <c r="L209" s="1118"/>
      <c r="M209" s="1118"/>
      <c r="N209" s="1121"/>
      <c r="O209" s="322"/>
    </row>
    <row r="210" spans="1:15">
      <c r="A210" s="320"/>
      <c r="B210" s="316" t="str">
        <f>CONCATENATE(B206,".4")</f>
        <v>7,1.4</v>
      </c>
      <c r="C210" s="321" t="s">
        <v>196</v>
      </c>
      <c r="D210" s="318" t="str">
        <f>IF( '7. Sub-Tier Focus'!$BA$44="","", '7. Sub-Tier Focus'!$BQ$44)</f>
        <v/>
      </c>
      <c r="E210" s="431" t="str">
        <f>IF(D210&gt;=2,"",IF(D210&gt;=1,SUM(auditDate+$H$4),SUM(auditDate+$H$5)))</f>
        <v/>
      </c>
      <c r="F210" s="1113"/>
      <c r="G210" s="1113"/>
      <c r="H210" s="1119"/>
      <c r="I210" s="1119"/>
      <c r="J210" s="1119"/>
      <c r="K210" s="1119"/>
      <c r="L210" s="1119"/>
      <c r="M210" s="1119"/>
      <c r="N210" s="1122"/>
      <c r="O210" s="322"/>
    </row>
    <row r="211" spans="1:15">
      <c r="A211" s="312"/>
      <c r="B211" s="356">
        <v>7.2</v>
      </c>
      <c r="C211" s="357" t="str">
        <f>IF('7. Sub-Tier Focus'!$F$18="","",'7. Sub-Tier Focus'!$F$18)</f>
        <v xml:space="preserve">Supplier Monitoring </v>
      </c>
      <c r="D211" s="358" t="str">
        <f xml:space="preserve"> '7. Sub-Tier Focus'!$AZ$47</f>
        <v/>
      </c>
      <c r="E211" s="430" t="str">
        <f>IF(D211&gt;=0.75,"",IF(D211&gt;=0.5,SUM(auditDate+$H$4),SUM(auditDate+$H$5)))</f>
        <v/>
      </c>
      <c r="F211" s="430"/>
      <c r="G211" s="429"/>
      <c r="H211" s="359"/>
      <c r="I211" s="359"/>
      <c r="J211" s="359"/>
      <c r="K211" s="359"/>
      <c r="L211" s="359"/>
      <c r="M211" s="359"/>
      <c r="N211" s="360"/>
      <c r="O211" s="313"/>
    </row>
    <row r="212" spans="1:15">
      <c r="A212" s="320"/>
      <c r="B212" s="316" t="str">
        <f>CONCATENATE(B211,".1")</f>
        <v>7,2.1</v>
      </c>
      <c r="C212" s="317" t="s">
        <v>193</v>
      </c>
      <c r="D212" s="318" t="str">
        <f>IF(OR( '7. Sub-Tier Focus'!$BA$49="", '7. Sub-Tier Focus'!$BA$49="x"),"", '7. Sub-Tier Focus'!$BQ$49)</f>
        <v/>
      </c>
      <c r="E212" s="431" t="str">
        <f>IF(D212&gt;=2,"",IF(D212&gt;=1,SUM(auditDate+$H$4),SUM(auditDate+$H$5)))</f>
        <v/>
      </c>
      <c r="F212" s="1111" t="s">
        <v>19</v>
      </c>
      <c r="G212" s="1114"/>
      <c r="H212" s="1117"/>
      <c r="I212" s="1117"/>
      <c r="J212" s="1117"/>
      <c r="K212" s="1117"/>
      <c r="L212" s="1117"/>
      <c r="M212" s="1117"/>
      <c r="N212" s="1120">
        <f>'Auditor Notes'!B153</f>
        <v>0</v>
      </c>
      <c r="O212" s="322"/>
    </row>
    <row r="213" spans="1:15">
      <c r="A213" s="320"/>
      <c r="B213" s="316" t="str">
        <f>CONCATENATE(B211,".2")</f>
        <v>7,2.2</v>
      </c>
      <c r="C213" s="319" t="s">
        <v>194</v>
      </c>
      <c r="D213" s="318" t="str">
        <f>IF( '7. Sub-Tier Focus'!$BA$51="","", '7. Sub-Tier Focus'!$BQ$51)</f>
        <v/>
      </c>
      <c r="E213" s="431" t="str">
        <f>IF(D213&gt;=2,"",IF(D213&gt;=1,SUM(auditDate+$H$4),SUM(auditDate+$H$5)))</f>
        <v/>
      </c>
      <c r="F213" s="1112"/>
      <c r="G213" s="1115"/>
      <c r="H213" s="1118"/>
      <c r="I213" s="1118"/>
      <c r="J213" s="1118"/>
      <c r="K213" s="1118"/>
      <c r="L213" s="1118"/>
      <c r="M213" s="1118"/>
      <c r="N213" s="1121"/>
      <c r="O213" s="322"/>
    </row>
    <row r="214" spans="1:15">
      <c r="A214" s="320"/>
      <c r="B214" s="316" t="str">
        <f>CONCATENATE(B211,".3")</f>
        <v>7,2.3</v>
      </c>
      <c r="C214" s="321" t="s">
        <v>195</v>
      </c>
      <c r="D214" s="318" t="str">
        <f>IF( '7. Sub-Tier Focus'!$BA$58="","", '7. Sub-Tier Focus'!$BQ$58)</f>
        <v/>
      </c>
      <c r="E214" s="431" t="str">
        <f>IF(D214&gt;=2,"",IF(D214&gt;=1,SUM(auditDate+$H$4),SUM(auditDate+$H$5)))</f>
        <v/>
      </c>
      <c r="F214" s="1112"/>
      <c r="G214" s="1115"/>
      <c r="H214" s="1118"/>
      <c r="I214" s="1118"/>
      <c r="J214" s="1118"/>
      <c r="K214" s="1118"/>
      <c r="L214" s="1118"/>
      <c r="M214" s="1118"/>
      <c r="N214" s="1121"/>
      <c r="O214" s="322"/>
    </row>
    <row r="215" spans="1:15">
      <c r="A215" s="320"/>
      <c r="B215" s="316" t="str">
        <f>CONCATENATE(B211,".4")</f>
        <v>7,2.4</v>
      </c>
      <c r="C215" s="321" t="s">
        <v>196</v>
      </c>
      <c r="D215" s="318" t="str">
        <f>IF( '7. Sub-Tier Focus'!$BA$60="","", '7. Sub-Tier Focus'!$BQ$60)</f>
        <v/>
      </c>
      <c r="E215" s="431" t="str">
        <f>IF(D215&gt;=2,"",IF(D215&gt;=1,SUM(auditDate+$H$4),SUM(auditDate+$H$5)))</f>
        <v/>
      </c>
      <c r="F215" s="1113"/>
      <c r="G215" s="1116"/>
      <c r="H215" s="1119"/>
      <c r="I215" s="1119"/>
      <c r="J215" s="1119"/>
      <c r="K215" s="1119"/>
      <c r="L215" s="1119"/>
      <c r="M215" s="1119"/>
      <c r="N215" s="1122"/>
      <c r="O215" s="322"/>
    </row>
    <row r="216" spans="1:15" ht="22.5">
      <c r="A216" s="312"/>
      <c r="B216" s="356">
        <v>7.3</v>
      </c>
      <c r="C216" s="357" t="str">
        <f>IF('7. Sub-Tier Focus'!$F$19="","",'7. Sub-Tier Focus'!$F$19)</f>
        <v>Business Conduct and Compliance</v>
      </c>
      <c r="D216" s="358" t="str">
        <f xml:space="preserve"> '7. Sub-Tier Focus'!$AZ$63</f>
        <v/>
      </c>
      <c r="E216" s="430" t="str">
        <f>IF(D216&gt;=0.75,"",IF(D216&gt;=0.5,SUM(auditDate+$H$4),SUM(auditDate+$H$5)))</f>
        <v/>
      </c>
      <c r="F216" s="430"/>
      <c r="G216" s="429"/>
      <c r="H216" s="359"/>
      <c r="I216" s="359"/>
      <c r="J216" s="359"/>
      <c r="K216" s="359"/>
      <c r="L216" s="359"/>
      <c r="M216" s="359"/>
      <c r="N216" s="360"/>
      <c r="O216" s="313"/>
    </row>
    <row r="217" spans="1:15">
      <c r="A217" s="320"/>
      <c r="B217" s="316" t="str">
        <f>CONCATENATE(B216,".1")</f>
        <v>7,3.1</v>
      </c>
      <c r="C217" s="317" t="s">
        <v>193</v>
      </c>
      <c r="D217" s="318" t="str">
        <f>IF(OR( '7. Sub-Tier Focus'!$BA$65="", '7. Sub-Tier Focus'!$BA$65="x"),"", '7. Sub-Tier Focus'!$BQ$65)</f>
        <v/>
      </c>
      <c r="E217" s="431" t="str">
        <f>IF(D217&gt;=2,"",IF(D217&gt;=1,SUM(auditDate+$H$4),SUM(auditDate+$H$5)))</f>
        <v/>
      </c>
      <c r="F217" s="1111" t="s">
        <v>19</v>
      </c>
      <c r="G217" s="1114"/>
      <c r="H217" s="1117"/>
      <c r="I217" s="1117"/>
      <c r="J217" s="1117"/>
      <c r="K217" s="1117"/>
      <c r="L217" s="1117"/>
      <c r="M217" s="1117"/>
      <c r="N217" s="1120">
        <f>'Auditor Notes'!B156</f>
        <v>0</v>
      </c>
      <c r="O217" s="322"/>
    </row>
    <row r="218" spans="1:15">
      <c r="A218" s="320"/>
      <c r="B218" s="316" t="str">
        <f>CONCATENATE(B216,".2")</f>
        <v>7,3.2</v>
      </c>
      <c r="C218" s="319" t="s">
        <v>194</v>
      </c>
      <c r="D218" s="318" t="str">
        <f>IF( '7. Sub-Tier Focus'!$BA$67="","", '7. Sub-Tier Focus'!$BQ$67)</f>
        <v/>
      </c>
      <c r="E218" s="431" t="str">
        <f>IF(D218&gt;=2,"",IF(D218&gt;=1,SUM(auditDate+$H$4),SUM(auditDate+$H$5)))</f>
        <v/>
      </c>
      <c r="F218" s="1112"/>
      <c r="G218" s="1115"/>
      <c r="H218" s="1118"/>
      <c r="I218" s="1118"/>
      <c r="J218" s="1118"/>
      <c r="K218" s="1118"/>
      <c r="L218" s="1118"/>
      <c r="M218" s="1118"/>
      <c r="N218" s="1121"/>
      <c r="O218" s="322"/>
    </row>
    <row r="219" spans="1:15">
      <c r="A219" s="320"/>
      <c r="B219" s="316" t="str">
        <f>CONCATENATE(B216,".3")</f>
        <v>7,3.3</v>
      </c>
      <c r="C219" s="321" t="s">
        <v>195</v>
      </c>
      <c r="D219" s="318" t="str">
        <f>IF( '7. Sub-Tier Focus'!$BA$74="","", '7. Sub-Tier Focus'!$BQ$74)</f>
        <v/>
      </c>
      <c r="E219" s="431" t="str">
        <f>IF(D219&gt;=2,"",IF(D219&gt;=1,SUM(auditDate+$H$4),SUM(auditDate+$H$5)))</f>
        <v/>
      </c>
      <c r="F219" s="1112"/>
      <c r="G219" s="1115"/>
      <c r="H219" s="1118"/>
      <c r="I219" s="1118"/>
      <c r="J219" s="1118"/>
      <c r="K219" s="1118"/>
      <c r="L219" s="1118"/>
      <c r="M219" s="1118"/>
      <c r="N219" s="1121"/>
      <c r="O219" s="322"/>
    </row>
    <row r="220" spans="1:15">
      <c r="A220" s="320"/>
      <c r="B220" s="316" t="str">
        <f>CONCATENATE(B216,".4")</f>
        <v>7,3.4</v>
      </c>
      <c r="C220" s="321" t="s">
        <v>196</v>
      </c>
      <c r="D220" s="318" t="str">
        <f>IF( '7. Sub-Tier Focus'!$BA$76="","", '7. Sub-Tier Focus'!$BQ$76)</f>
        <v/>
      </c>
      <c r="E220" s="431" t="str">
        <f>IF(D220&gt;=2,"",IF(D220&gt;=1,SUM(auditDate+$H$4),SUM(auditDate+$H$5)))</f>
        <v/>
      </c>
      <c r="F220" s="1113"/>
      <c r="G220" s="1116"/>
      <c r="H220" s="1119"/>
      <c r="I220" s="1119"/>
      <c r="J220" s="1119"/>
      <c r="K220" s="1119"/>
      <c r="L220" s="1119"/>
      <c r="M220" s="1119"/>
      <c r="N220" s="1122"/>
      <c r="O220" s="322"/>
    </row>
    <row r="221" spans="1:15">
      <c r="A221" s="312"/>
      <c r="B221" s="356">
        <v>7.4</v>
      </c>
      <c r="C221" s="357" t="str">
        <f>IF('7. Sub-Tier Focus'!$F$20="","",'7. Sub-Tier Focus'!$F$20)</f>
        <v>Company Policy - Social Issues</v>
      </c>
      <c r="D221" s="358" t="str">
        <f xml:space="preserve"> '7. Sub-Tier Focus'!$AZ$79</f>
        <v/>
      </c>
      <c r="E221" s="430" t="str">
        <f>IF(D221&gt;=0.75,"",IF(D221&gt;=0.5,SUM(auditDate+$H$4),SUM(auditDate+$H$5)))</f>
        <v/>
      </c>
      <c r="F221" s="430"/>
      <c r="G221" s="429"/>
      <c r="H221" s="359"/>
      <c r="I221" s="359"/>
      <c r="J221" s="359"/>
      <c r="K221" s="359"/>
      <c r="L221" s="359"/>
      <c r="M221" s="359"/>
      <c r="N221" s="360"/>
      <c r="O221" s="313"/>
    </row>
    <row r="222" spans="1:15">
      <c r="A222" s="320"/>
      <c r="B222" s="316" t="str">
        <f>CONCATENATE(B221,".1")</f>
        <v>7,4.1</v>
      </c>
      <c r="C222" s="317" t="s">
        <v>193</v>
      </c>
      <c r="D222" s="318" t="str">
        <f>IF(OR( '7. Sub-Tier Focus'!$BA$81="", '7. Sub-Tier Focus'!$BA$81="x"),"", '7. Sub-Tier Focus'!$BQ$81)</f>
        <v/>
      </c>
      <c r="E222" s="431" t="str">
        <f>IF(D222&gt;=2,"",IF(D222&gt;=1,SUM(auditDate+$H$4),SUM(auditDate+$H$5)))</f>
        <v/>
      </c>
      <c r="F222" s="1111" t="s">
        <v>19</v>
      </c>
      <c r="G222" s="1114"/>
      <c r="H222" s="1117"/>
      <c r="I222" s="1117"/>
      <c r="J222" s="1117"/>
      <c r="K222" s="1117"/>
      <c r="L222" s="1117"/>
      <c r="M222" s="1117"/>
      <c r="N222" s="1120">
        <f>'Auditor Notes'!B159</f>
        <v>0</v>
      </c>
      <c r="O222" s="322"/>
    </row>
    <row r="223" spans="1:15">
      <c r="A223" s="320"/>
      <c r="B223" s="316" t="str">
        <f>CONCATENATE(B221,".2")</f>
        <v>7,4.2</v>
      </c>
      <c r="C223" s="319" t="s">
        <v>194</v>
      </c>
      <c r="D223" s="318" t="str">
        <f>IF( '7. Sub-Tier Focus'!$BA$83="","", '7. Sub-Tier Focus'!$BQ$83)</f>
        <v/>
      </c>
      <c r="E223" s="431" t="str">
        <f>IF(D223&gt;=2,"",IF(D223&gt;=1,SUM(auditDate+$H$4),SUM(auditDate+$H$5)))</f>
        <v/>
      </c>
      <c r="F223" s="1112"/>
      <c r="G223" s="1115"/>
      <c r="H223" s="1118"/>
      <c r="I223" s="1118"/>
      <c r="J223" s="1118"/>
      <c r="K223" s="1118"/>
      <c r="L223" s="1118"/>
      <c r="M223" s="1118"/>
      <c r="N223" s="1121"/>
      <c r="O223" s="322"/>
    </row>
    <row r="224" spans="1:15">
      <c r="A224" s="320"/>
      <c r="B224" s="316" t="str">
        <f>CONCATENATE(B221,".3")</f>
        <v>7,4.3</v>
      </c>
      <c r="C224" s="321" t="s">
        <v>195</v>
      </c>
      <c r="D224" s="318" t="str">
        <f>IF( '7. Sub-Tier Focus'!$BA$90="","", '7. Sub-Tier Focus'!$BQ$90)</f>
        <v/>
      </c>
      <c r="E224" s="431" t="str">
        <f>IF(D224&gt;=2,"",IF(D224&gt;=1,SUM(auditDate+$H$4),SUM(auditDate+$H$5)))</f>
        <v/>
      </c>
      <c r="F224" s="1112"/>
      <c r="G224" s="1115"/>
      <c r="H224" s="1118"/>
      <c r="I224" s="1118"/>
      <c r="J224" s="1118"/>
      <c r="K224" s="1118"/>
      <c r="L224" s="1118"/>
      <c r="M224" s="1118"/>
      <c r="N224" s="1121"/>
      <c r="O224" s="322"/>
    </row>
    <row r="225" spans="1:15">
      <c r="A225" s="320"/>
      <c r="B225" s="316" t="str">
        <f>CONCATENATE(B221,".4")</f>
        <v>7,4.4</v>
      </c>
      <c r="C225" s="321" t="s">
        <v>196</v>
      </c>
      <c r="D225" s="318" t="str">
        <f>IF( '7. Sub-Tier Focus'!$BA$92="","", '7. Sub-Tier Focus'!$BQ$92)</f>
        <v/>
      </c>
      <c r="E225" s="431" t="str">
        <f>IF(D225&gt;=2,"",IF(D225&gt;=1,SUM(auditDate+$H$4),SUM(auditDate+$H$5)))</f>
        <v/>
      </c>
      <c r="F225" s="1113"/>
      <c r="G225" s="1116"/>
      <c r="H225" s="1119"/>
      <c r="I225" s="1119"/>
      <c r="J225" s="1119"/>
      <c r="K225" s="1119"/>
      <c r="L225" s="1119"/>
      <c r="M225" s="1119"/>
      <c r="N225" s="1122"/>
      <c r="O225" s="322"/>
    </row>
    <row r="226" spans="1:15">
      <c r="A226" s="312"/>
      <c r="B226" s="356">
        <v>7.5</v>
      </c>
      <c r="C226" s="357" t="str">
        <f>IF('7. Sub-Tier Focus'!$F$21="","",'7. Sub-Tier Focus'!$F$21)</f>
        <v>Environmental Policy / Procedures</v>
      </c>
      <c r="D226" s="358" t="str">
        <f xml:space="preserve"> '7. Sub-Tier Focus'!$AZ$95</f>
        <v/>
      </c>
      <c r="E226" s="430" t="str">
        <f>IF(D226&gt;=0.75,"",IF(D226&gt;=0.5,SUM(auditDate+$H$4),SUM(auditDate+$H$5)))</f>
        <v/>
      </c>
      <c r="F226" s="430"/>
      <c r="G226" s="429"/>
      <c r="H226" s="359"/>
      <c r="I226" s="359"/>
      <c r="J226" s="359"/>
      <c r="K226" s="359"/>
      <c r="L226" s="359"/>
      <c r="M226" s="359"/>
      <c r="N226" s="360"/>
      <c r="O226" s="313"/>
    </row>
    <row r="227" spans="1:15">
      <c r="A227" s="320"/>
      <c r="B227" s="316" t="str">
        <f>CONCATENATE(B226,".1")</f>
        <v>7,5.1</v>
      </c>
      <c r="C227" s="317" t="s">
        <v>193</v>
      </c>
      <c r="D227" s="318" t="str">
        <f>IF(OR( '7. Sub-Tier Focus'!$BA$97="", '7. Sub-Tier Focus'!$BA$97="x"),"", '7. Sub-Tier Focus'!$BQ$97)</f>
        <v/>
      </c>
      <c r="E227" s="431" t="str">
        <f>IF(D227&gt;=2,"",IF(D227&gt;=1,SUM(auditDate+$H$4),SUM(auditDate+$H$5)))</f>
        <v/>
      </c>
      <c r="F227" s="1111" t="s">
        <v>19</v>
      </c>
      <c r="G227" s="1114"/>
      <c r="H227" s="1117"/>
      <c r="I227" s="1117"/>
      <c r="J227" s="1117"/>
      <c r="K227" s="1117"/>
      <c r="L227" s="1117"/>
      <c r="M227" s="1117"/>
      <c r="N227" s="1120">
        <f>'Auditor Notes'!B162</f>
        <v>0</v>
      </c>
      <c r="O227" s="322"/>
    </row>
    <row r="228" spans="1:15">
      <c r="A228" s="320"/>
      <c r="B228" s="316" t="str">
        <f>CONCATENATE(B226,".2")</f>
        <v>7,5.2</v>
      </c>
      <c r="C228" s="319" t="s">
        <v>194</v>
      </c>
      <c r="D228" s="318" t="str">
        <f>IF( '7. Sub-Tier Focus'!$BA$99="","", '7. Sub-Tier Focus'!$BQ$99)</f>
        <v/>
      </c>
      <c r="E228" s="431" t="str">
        <f>IF(D228&gt;=2,"",IF(D228&gt;=1,SUM(auditDate+$H$4),SUM(auditDate+$H$5)))</f>
        <v/>
      </c>
      <c r="F228" s="1112"/>
      <c r="G228" s="1115"/>
      <c r="H228" s="1118"/>
      <c r="I228" s="1118"/>
      <c r="J228" s="1118"/>
      <c r="K228" s="1118"/>
      <c r="L228" s="1118"/>
      <c r="M228" s="1118"/>
      <c r="N228" s="1121"/>
      <c r="O228" s="322"/>
    </row>
    <row r="229" spans="1:15">
      <c r="A229" s="320"/>
      <c r="B229" s="316" t="str">
        <f>CONCATENATE(B226,".3")</f>
        <v>7,5.3</v>
      </c>
      <c r="C229" s="321" t="s">
        <v>195</v>
      </c>
      <c r="D229" s="318" t="str">
        <f>IF( '7. Sub-Tier Focus'!$BA$106="","", '7. Sub-Tier Focus'!$BQ$106)</f>
        <v/>
      </c>
      <c r="E229" s="431" t="str">
        <f>IF(D229&gt;=2,"",IF(D229&gt;=1,SUM(auditDate+$H$4),SUM(auditDate+$H$5)))</f>
        <v/>
      </c>
      <c r="F229" s="1112"/>
      <c r="G229" s="1115"/>
      <c r="H229" s="1118"/>
      <c r="I229" s="1118"/>
      <c r="J229" s="1118"/>
      <c r="K229" s="1118"/>
      <c r="L229" s="1118"/>
      <c r="M229" s="1118"/>
      <c r="N229" s="1121"/>
      <c r="O229" s="322"/>
    </row>
    <row r="230" spans="1:15">
      <c r="A230" s="320"/>
      <c r="B230" s="316" t="str">
        <f>CONCATENATE(B226,".4")</f>
        <v>7,5.4</v>
      </c>
      <c r="C230" s="321" t="s">
        <v>196</v>
      </c>
      <c r="D230" s="318" t="str">
        <f>IF( '7. Sub-Tier Focus'!$BA$108="","", '7. Sub-Tier Focus'!$BQ$108)</f>
        <v/>
      </c>
      <c r="E230" s="431" t="str">
        <f>IF(D230&gt;=2,"",IF(D230&gt;=1,SUM(auditDate+$H$4),SUM(auditDate+$H$5)))</f>
        <v/>
      </c>
      <c r="F230" s="1113"/>
      <c r="G230" s="1116"/>
      <c r="H230" s="1119"/>
      <c r="I230" s="1119"/>
      <c r="J230" s="1119"/>
      <c r="K230" s="1119"/>
      <c r="L230" s="1119"/>
      <c r="M230" s="1119"/>
      <c r="N230" s="1122"/>
      <c r="O230" s="322"/>
    </row>
    <row r="231" spans="1:15" ht="9" customHeight="1">
      <c r="A231" s="330"/>
      <c r="B231" s="331"/>
      <c r="C231" s="330"/>
      <c r="D231" s="332"/>
      <c r="E231" s="333"/>
      <c r="F231" s="333"/>
      <c r="G231" s="333"/>
      <c r="H231" s="330"/>
      <c r="I231" s="334"/>
      <c r="J231" s="334"/>
      <c r="K231" s="334"/>
      <c r="L231" s="334"/>
      <c r="M231" s="330"/>
      <c r="N231" s="335"/>
      <c r="O231" s="336"/>
    </row>
    <row r="232" spans="1:15">
      <c r="A232" s="298"/>
      <c r="B232" s="337"/>
      <c r="C232" s="298"/>
      <c r="D232" s="338"/>
      <c r="E232" s="339"/>
      <c r="F232" s="339"/>
      <c r="G232" s="339"/>
      <c r="H232" s="298"/>
      <c r="I232" s="340"/>
      <c r="J232" s="340"/>
      <c r="K232" s="340"/>
      <c r="L232" s="340"/>
      <c r="M232" s="298"/>
      <c r="N232" s="341"/>
    </row>
    <row r="233" spans="1:15">
      <c r="A233" s="298"/>
      <c r="B233" s="337"/>
      <c r="C233" s="298"/>
      <c r="D233" s="338"/>
      <c r="E233" s="339"/>
      <c r="F233" s="339"/>
      <c r="G233" s="339"/>
      <c r="H233" s="298"/>
      <c r="I233" s="340"/>
      <c r="J233" s="340"/>
      <c r="K233" s="340"/>
      <c r="L233" s="340"/>
      <c r="M233" s="298"/>
      <c r="N233" s="341"/>
    </row>
    <row r="234" spans="1:15">
      <c r="A234" s="298"/>
      <c r="B234" s="337"/>
      <c r="C234" s="298"/>
      <c r="D234" s="338"/>
      <c r="E234" s="339"/>
      <c r="F234" s="339"/>
      <c r="G234" s="339"/>
      <c r="H234" s="298"/>
      <c r="I234" s="340"/>
      <c r="J234" s="340"/>
      <c r="K234" s="340"/>
      <c r="L234" s="340"/>
      <c r="M234" s="298"/>
      <c r="N234" s="341"/>
    </row>
    <row r="235" spans="1:15">
      <c r="A235" s="298"/>
      <c r="B235" s="337"/>
      <c r="C235" s="298"/>
      <c r="D235" s="338"/>
      <c r="E235" s="339"/>
      <c r="F235" s="339"/>
      <c r="G235" s="339"/>
      <c r="H235" s="298"/>
      <c r="I235" s="340"/>
      <c r="J235" s="340"/>
      <c r="K235" s="340"/>
      <c r="L235" s="340"/>
      <c r="M235" s="298"/>
      <c r="N235" s="341"/>
    </row>
    <row r="236" spans="1:15">
      <c r="A236" s="298"/>
      <c r="B236" s="337"/>
      <c r="C236" s="298"/>
      <c r="D236" s="338"/>
      <c r="E236" s="339"/>
      <c r="F236" s="339"/>
      <c r="G236" s="339"/>
      <c r="H236" s="298"/>
      <c r="I236" s="340"/>
      <c r="J236" s="340"/>
      <c r="K236" s="340"/>
      <c r="L236" s="340"/>
      <c r="M236" s="298"/>
      <c r="N236" s="341"/>
    </row>
    <row r="237" spans="1:15">
      <c r="A237" s="298"/>
      <c r="B237" s="337"/>
      <c r="C237" s="298"/>
      <c r="D237" s="338"/>
      <c r="E237" s="339"/>
      <c r="F237" s="339"/>
      <c r="G237" s="339"/>
      <c r="H237" s="298"/>
      <c r="I237" s="340"/>
      <c r="J237" s="340"/>
      <c r="K237" s="340"/>
      <c r="L237" s="340"/>
      <c r="M237" s="298"/>
      <c r="N237" s="341"/>
    </row>
    <row r="238" spans="1:15">
      <c r="A238" s="298"/>
      <c r="B238" s="337"/>
      <c r="C238" s="298"/>
      <c r="D238" s="338"/>
      <c r="E238" s="339"/>
      <c r="F238" s="339"/>
      <c r="G238" s="339"/>
      <c r="H238" s="298"/>
      <c r="I238" s="340"/>
      <c r="J238" s="340"/>
      <c r="K238" s="340"/>
      <c r="L238" s="340"/>
      <c r="M238" s="298"/>
      <c r="N238" s="341"/>
    </row>
    <row r="239" spans="1:15">
      <c r="A239" s="298"/>
      <c r="B239" s="337"/>
      <c r="C239" s="298"/>
      <c r="D239" s="338"/>
      <c r="E239" s="339"/>
      <c r="F239" s="339"/>
      <c r="G239" s="339"/>
      <c r="H239" s="298"/>
      <c r="I239" s="340"/>
      <c r="J239" s="340"/>
      <c r="K239" s="340"/>
      <c r="L239" s="340"/>
      <c r="M239" s="298"/>
      <c r="N239" s="341"/>
    </row>
    <row r="240" spans="1:15">
      <c r="A240" s="298"/>
      <c r="B240" s="337"/>
      <c r="C240" s="298"/>
      <c r="D240" s="338"/>
      <c r="E240" s="339"/>
      <c r="F240" s="339"/>
      <c r="G240" s="339"/>
      <c r="H240" s="298"/>
      <c r="I240" s="340"/>
      <c r="J240" s="340"/>
      <c r="K240" s="340"/>
      <c r="L240" s="340"/>
      <c r="M240" s="298"/>
      <c r="N240" s="341"/>
    </row>
    <row r="241" spans="1:14">
      <c r="A241" s="298"/>
      <c r="B241" s="337"/>
      <c r="C241" s="298"/>
      <c r="D241" s="338"/>
      <c r="E241" s="339"/>
      <c r="F241" s="339"/>
      <c r="G241" s="339"/>
      <c r="H241" s="298"/>
      <c r="I241" s="340"/>
      <c r="J241" s="340"/>
      <c r="K241" s="340"/>
      <c r="L241" s="340"/>
      <c r="M241" s="298"/>
      <c r="N241" s="341"/>
    </row>
    <row r="242" spans="1:14">
      <c r="A242" s="298"/>
      <c r="B242" s="337"/>
      <c r="C242" s="298"/>
      <c r="D242" s="338"/>
      <c r="E242" s="339"/>
      <c r="F242" s="339"/>
      <c r="G242" s="339"/>
      <c r="H242" s="298"/>
      <c r="I242" s="340"/>
      <c r="J242" s="340"/>
      <c r="K242" s="340"/>
      <c r="L242" s="340"/>
      <c r="M242" s="298"/>
      <c r="N242" s="341"/>
    </row>
    <row r="243" spans="1:14">
      <c r="A243" s="298"/>
      <c r="B243" s="337"/>
      <c r="C243" s="298"/>
      <c r="D243" s="338"/>
      <c r="E243" s="339"/>
      <c r="F243" s="339"/>
      <c r="G243" s="339"/>
      <c r="H243" s="298"/>
      <c r="I243" s="340"/>
      <c r="J243" s="340"/>
      <c r="K243" s="340"/>
      <c r="L243" s="340"/>
      <c r="M243" s="298"/>
      <c r="N243" s="341"/>
    </row>
    <row r="244" spans="1:14" s="298" customFormat="1">
      <c r="B244" s="337"/>
      <c r="D244" s="338"/>
      <c r="E244" s="339"/>
      <c r="F244" s="339"/>
      <c r="G244" s="339"/>
      <c r="I244" s="340"/>
      <c r="J244" s="340"/>
      <c r="K244" s="340"/>
      <c r="L244" s="340"/>
      <c r="N244" s="341"/>
    </row>
    <row r="245" spans="1:14" s="298" customFormat="1">
      <c r="B245" s="337"/>
      <c r="D245" s="338"/>
      <c r="E245" s="339"/>
      <c r="F245" s="339"/>
      <c r="G245" s="339"/>
      <c r="I245" s="340"/>
      <c r="J245" s="340"/>
      <c r="K245" s="340"/>
      <c r="L245" s="340"/>
      <c r="N245" s="341"/>
    </row>
    <row r="246" spans="1:14" s="298" customFormat="1">
      <c r="B246" s="337"/>
      <c r="D246" s="338"/>
      <c r="E246" s="339"/>
      <c r="F246" s="339"/>
      <c r="G246" s="339"/>
      <c r="I246" s="340"/>
      <c r="J246" s="340"/>
      <c r="K246" s="340"/>
      <c r="L246" s="340"/>
      <c r="N246" s="341"/>
    </row>
    <row r="247" spans="1:14" s="298" customFormat="1">
      <c r="B247" s="337"/>
      <c r="D247" s="338"/>
      <c r="E247" s="339"/>
      <c r="F247" s="339"/>
      <c r="G247" s="339"/>
      <c r="I247" s="340"/>
      <c r="J247" s="340"/>
      <c r="K247" s="340"/>
      <c r="L247" s="340"/>
      <c r="N247" s="341"/>
    </row>
    <row r="248" spans="1:14" s="298" customFormat="1">
      <c r="B248" s="337"/>
      <c r="D248" s="338"/>
      <c r="E248" s="339"/>
      <c r="F248" s="339"/>
      <c r="G248" s="339"/>
      <c r="I248" s="340"/>
      <c r="J248" s="340"/>
      <c r="K248" s="340"/>
      <c r="L248" s="340"/>
      <c r="N248" s="341"/>
    </row>
    <row r="249" spans="1:14" s="298" customFormat="1">
      <c r="B249" s="337"/>
      <c r="D249" s="338"/>
      <c r="E249" s="339"/>
      <c r="F249" s="339"/>
      <c r="G249" s="339"/>
      <c r="I249" s="340"/>
      <c r="J249" s="340"/>
      <c r="K249" s="340"/>
      <c r="L249" s="340"/>
      <c r="N249" s="341"/>
    </row>
    <row r="250" spans="1:14" s="298" customFormat="1">
      <c r="B250" s="337"/>
      <c r="D250" s="338"/>
      <c r="E250" s="339"/>
      <c r="F250" s="339"/>
      <c r="G250" s="339"/>
      <c r="I250" s="340"/>
      <c r="J250" s="340"/>
      <c r="K250" s="340"/>
      <c r="L250" s="340"/>
      <c r="N250" s="341"/>
    </row>
    <row r="251" spans="1:14" s="298" customFormat="1">
      <c r="B251" s="337"/>
      <c r="D251" s="338"/>
      <c r="E251" s="339"/>
      <c r="F251" s="339"/>
      <c r="G251" s="339"/>
      <c r="I251" s="340"/>
      <c r="J251" s="340"/>
      <c r="K251" s="340"/>
      <c r="L251" s="340"/>
      <c r="N251" s="341"/>
    </row>
    <row r="252" spans="1:14" s="298" customFormat="1">
      <c r="B252" s="337"/>
      <c r="D252" s="338"/>
      <c r="E252" s="339"/>
      <c r="F252" s="339"/>
      <c r="G252" s="339"/>
      <c r="I252" s="340"/>
      <c r="J252" s="340"/>
      <c r="K252" s="340"/>
      <c r="L252" s="340"/>
      <c r="N252" s="341"/>
    </row>
    <row r="253" spans="1:14" s="298" customFormat="1">
      <c r="B253" s="337"/>
      <c r="D253" s="338"/>
      <c r="E253" s="339"/>
      <c r="F253" s="339"/>
      <c r="G253" s="339"/>
      <c r="I253" s="340"/>
      <c r="J253" s="340"/>
      <c r="K253" s="340"/>
      <c r="L253" s="340"/>
      <c r="N253" s="341"/>
    </row>
    <row r="254" spans="1:14" s="298" customFormat="1">
      <c r="B254" s="337"/>
      <c r="D254" s="338"/>
      <c r="E254" s="339"/>
      <c r="F254" s="339"/>
      <c r="G254" s="339"/>
      <c r="I254" s="340"/>
      <c r="J254" s="340"/>
      <c r="K254" s="340"/>
      <c r="L254" s="340"/>
      <c r="N254" s="341"/>
    </row>
    <row r="255" spans="1:14" s="298" customFormat="1">
      <c r="B255" s="337"/>
      <c r="D255" s="338"/>
      <c r="E255" s="339"/>
      <c r="F255" s="339"/>
      <c r="G255" s="339"/>
      <c r="I255" s="340"/>
      <c r="J255" s="340"/>
      <c r="K255" s="340"/>
      <c r="L255" s="340"/>
      <c r="N255" s="341"/>
    </row>
    <row r="256" spans="1:14" s="298" customFormat="1">
      <c r="B256" s="337"/>
      <c r="D256" s="338"/>
      <c r="E256" s="339"/>
      <c r="F256" s="339"/>
      <c r="G256" s="339"/>
      <c r="I256" s="340"/>
      <c r="J256" s="340"/>
      <c r="K256" s="340"/>
      <c r="L256" s="340"/>
      <c r="N256" s="341"/>
    </row>
    <row r="257" spans="2:14" s="298" customFormat="1">
      <c r="B257" s="337"/>
      <c r="D257" s="338"/>
      <c r="E257" s="339"/>
      <c r="F257" s="339"/>
      <c r="G257" s="339"/>
      <c r="I257" s="340"/>
      <c r="J257" s="340"/>
      <c r="K257" s="340"/>
      <c r="L257" s="340"/>
      <c r="N257" s="341"/>
    </row>
    <row r="258" spans="2:14" s="298" customFormat="1">
      <c r="B258" s="337"/>
      <c r="D258" s="338"/>
      <c r="E258" s="339"/>
      <c r="F258" s="339"/>
      <c r="G258" s="339"/>
      <c r="I258" s="340"/>
      <c r="J258" s="340"/>
      <c r="K258" s="340"/>
      <c r="L258" s="340"/>
      <c r="N258" s="341"/>
    </row>
    <row r="259" spans="2:14" s="298" customFormat="1">
      <c r="B259" s="337"/>
      <c r="D259" s="338"/>
      <c r="E259" s="339"/>
      <c r="F259" s="339"/>
      <c r="G259" s="339"/>
      <c r="I259" s="340"/>
      <c r="J259" s="340"/>
      <c r="K259" s="340"/>
      <c r="L259" s="340"/>
      <c r="N259" s="341"/>
    </row>
    <row r="260" spans="2:14" s="298" customFormat="1">
      <c r="B260" s="337"/>
      <c r="D260" s="338"/>
      <c r="E260" s="339"/>
      <c r="F260" s="339"/>
      <c r="G260" s="339"/>
      <c r="I260" s="340"/>
      <c r="J260" s="340"/>
      <c r="K260" s="340"/>
      <c r="L260" s="340"/>
      <c r="N260" s="341"/>
    </row>
    <row r="261" spans="2:14" s="298" customFormat="1">
      <c r="B261" s="337"/>
      <c r="D261" s="338"/>
      <c r="E261" s="339"/>
      <c r="F261" s="339"/>
      <c r="G261" s="339"/>
      <c r="I261" s="340"/>
      <c r="J261" s="340"/>
      <c r="K261" s="340"/>
      <c r="L261" s="340"/>
      <c r="N261" s="341"/>
    </row>
    <row r="262" spans="2:14" s="298" customFormat="1">
      <c r="B262" s="337"/>
      <c r="D262" s="338"/>
      <c r="E262" s="339"/>
      <c r="F262" s="339"/>
      <c r="G262" s="339"/>
      <c r="I262" s="340"/>
      <c r="J262" s="340"/>
      <c r="K262" s="340"/>
      <c r="L262" s="340"/>
      <c r="N262" s="341"/>
    </row>
    <row r="263" spans="2:14" s="298" customFormat="1">
      <c r="B263" s="337"/>
      <c r="D263" s="338"/>
      <c r="E263" s="339"/>
      <c r="F263" s="339"/>
      <c r="G263" s="339"/>
      <c r="I263" s="340"/>
      <c r="J263" s="340"/>
      <c r="K263" s="340"/>
      <c r="L263" s="340"/>
      <c r="N263" s="341"/>
    </row>
    <row r="264" spans="2:14" s="298" customFormat="1">
      <c r="B264" s="337"/>
      <c r="D264" s="338"/>
      <c r="E264" s="339"/>
      <c r="F264" s="339"/>
      <c r="G264" s="339"/>
      <c r="I264" s="340"/>
      <c r="J264" s="340"/>
      <c r="K264" s="340"/>
      <c r="L264" s="340"/>
      <c r="N264" s="341"/>
    </row>
    <row r="265" spans="2:14" s="298" customFormat="1">
      <c r="B265" s="337"/>
      <c r="D265" s="338"/>
      <c r="E265" s="339"/>
      <c r="F265" s="339"/>
      <c r="G265" s="339"/>
      <c r="I265" s="340"/>
      <c r="J265" s="340"/>
      <c r="K265" s="340"/>
      <c r="L265" s="340"/>
      <c r="N265" s="341"/>
    </row>
    <row r="266" spans="2:14" s="298" customFormat="1">
      <c r="B266" s="337"/>
      <c r="D266" s="338"/>
      <c r="E266" s="339"/>
      <c r="F266" s="339"/>
      <c r="G266" s="339"/>
      <c r="I266" s="340"/>
      <c r="J266" s="340"/>
      <c r="K266" s="340"/>
      <c r="L266" s="340"/>
      <c r="N266" s="341"/>
    </row>
    <row r="267" spans="2:14" s="298" customFormat="1">
      <c r="B267" s="337"/>
      <c r="D267" s="338"/>
      <c r="E267" s="339"/>
      <c r="F267" s="339"/>
      <c r="G267" s="339"/>
      <c r="I267" s="340"/>
      <c r="J267" s="340"/>
      <c r="K267" s="340"/>
      <c r="L267" s="340"/>
      <c r="N267" s="341"/>
    </row>
    <row r="268" spans="2:14" s="298" customFormat="1">
      <c r="B268" s="337"/>
      <c r="D268" s="338"/>
      <c r="E268" s="339"/>
      <c r="F268" s="339"/>
      <c r="G268" s="339"/>
      <c r="I268" s="340"/>
      <c r="J268" s="340"/>
      <c r="K268" s="340"/>
      <c r="L268" s="340"/>
      <c r="N268" s="341"/>
    </row>
    <row r="269" spans="2:14" s="298" customFormat="1">
      <c r="B269" s="337"/>
      <c r="D269" s="338"/>
      <c r="E269" s="339"/>
      <c r="F269" s="339"/>
      <c r="G269" s="339"/>
      <c r="I269" s="340"/>
      <c r="J269" s="340"/>
      <c r="K269" s="340"/>
      <c r="L269" s="340"/>
      <c r="N269" s="341"/>
    </row>
    <row r="270" spans="2:14" s="298" customFormat="1">
      <c r="B270" s="337"/>
      <c r="D270" s="338"/>
      <c r="E270" s="339"/>
      <c r="F270" s="339"/>
      <c r="G270" s="339"/>
      <c r="I270" s="340"/>
      <c r="J270" s="340"/>
      <c r="K270" s="340"/>
      <c r="L270" s="340"/>
      <c r="N270" s="341"/>
    </row>
    <row r="271" spans="2:14" s="298" customFormat="1">
      <c r="B271" s="337"/>
      <c r="D271" s="338"/>
      <c r="E271" s="339"/>
      <c r="F271" s="339"/>
      <c r="G271" s="339"/>
      <c r="I271" s="340"/>
      <c r="J271" s="340"/>
      <c r="K271" s="340"/>
      <c r="L271" s="340"/>
      <c r="N271" s="341"/>
    </row>
    <row r="272" spans="2:14" s="298" customFormat="1">
      <c r="B272" s="337"/>
      <c r="D272" s="338"/>
      <c r="E272" s="339"/>
      <c r="F272" s="339"/>
      <c r="G272" s="339"/>
      <c r="I272" s="340"/>
      <c r="J272" s="340"/>
      <c r="K272" s="340"/>
      <c r="L272" s="340"/>
      <c r="N272" s="341"/>
    </row>
    <row r="273" spans="2:14" s="298" customFormat="1">
      <c r="B273" s="337"/>
      <c r="D273" s="338"/>
      <c r="E273" s="339"/>
      <c r="F273" s="339"/>
      <c r="G273" s="339"/>
      <c r="I273" s="340"/>
      <c r="J273" s="340"/>
      <c r="K273" s="340"/>
      <c r="L273" s="340"/>
      <c r="N273" s="341"/>
    </row>
    <row r="274" spans="2:14" s="298" customFormat="1">
      <c r="B274" s="337"/>
      <c r="D274" s="338"/>
      <c r="E274" s="339"/>
      <c r="F274" s="339"/>
      <c r="G274" s="339"/>
      <c r="I274" s="340"/>
      <c r="J274" s="340"/>
      <c r="K274" s="340"/>
      <c r="L274" s="340"/>
      <c r="N274" s="341"/>
    </row>
    <row r="275" spans="2:14" s="298" customFormat="1">
      <c r="B275" s="337"/>
      <c r="D275" s="338"/>
      <c r="E275" s="339"/>
      <c r="F275" s="339"/>
      <c r="G275" s="339"/>
      <c r="I275" s="340"/>
      <c r="J275" s="340"/>
      <c r="K275" s="340"/>
      <c r="L275" s="340"/>
      <c r="N275" s="341"/>
    </row>
    <row r="276" spans="2:14" s="298" customFormat="1">
      <c r="B276" s="337"/>
      <c r="D276" s="338"/>
      <c r="E276" s="339"/>
      <c r="F276" s="339"/>
      <c r="G276" s="339"/>
      <c r="I276" s="340"/>
      <c r="J276" s="340"/>
      <c r="K276" s="340"/>
      <c r="L276" s="340"/>
      <c r="N276" s="341"/>
    </row>
    <row r="277" spans="2:14" s="298" customFormat="1">
      <c r="B277" s="337"/>
      <c r="D277" s="338"/>
      <c r="E277" s="339"/>
      <c r="F277" s="339"/>
      <c r="G277" s="339"/>
      <c r="I277" s="340"/>
      <c r="J277" s="340"/>
      <c r="K277" s="340"/>
      <c r="L277" s="340"/>
      <c r="N277" s="341"/>
    </row>
    <row r="278" spans="2:14" s="298" customFormat="1">
      <c r="B278" s="337"/>
      <c r="D278" s="338"/>
      <c r="E278" s="339"/>
      <c r="F278" s="339"/>
      <c r="G278" s="339"/>
      <c r="I278" s="340"/>
      <c r="J278" s="340"/>
      <c r="K278" s="340"/>
      <c r="L278" s="340"/>
      <c r="N278" s="341"/>
    </row>
    <row r="279" spans="2:14" s="298" customFormat="1">
      <c r="B279" s="337"/>
      <c r="D279" s="338"/>
      <c r="E279" s="339"/>
      <c r="F279" s="339"/>
      <c r="G279" s="339"/>
      <c r="I279" s="340"/>
      <c r="J279" s="340"/>
      <c r="K279" s="340"/>
      <c r="L279" s="340"/>
      <c r="N279" s="341"/>
    </row>
    <row r="280" spans="2:14" s="298" customFormat="1">
      <c r="B280" s="337"/>
      <c r="D280" s="338"/>
      <c r="E280" s="339"/>
      <c r="F280" s="339"/>
      <c r="G280" s="339"/>
      <c r="I280" s="340"/>
      <c r="J280" s="340"/>
      <c r="K280" s="340"/>
      <c r="L280" s="340"/>
      <c r="N280" s="341"/>
    </row>
    <row r="281" spans="2:14" s="298" customFormat="1">
      <c r="B281" s="337"/>
      <c r="D281" s="338"/>
      <c r="E281" s="339"/>
      <c r="F281" s="339"/>
      <c r="G281" s="339"/>
      <c r="I281" s="340"/>
      <c r="J281" s="340"/>
      <c r="K281" s="340"/>
      <c r="L281" s="340"/>
      <c r="N281" s="341"/>
    </row>
    <row r="282" spans="2:14" s="298" customFormat="1">
      <c r="B282" s="337"/>
      <c r="D282" s="338"/>
      <c r="E282" s="339"/>
      <c r="F282" s="339"/>
      <c r="G282" s="339"/>
      <c r="I282" s="340"/>
      <c r="J282" s="340"/>
      <c r="K282" s="340"/>
      <c r="L282" s="340"/>
      <c r="N282" s="341"/>
    </row>
    <row r="283" spans="2:14" s="298" customFormat="1">
      <c r="B283" s="337"/>
      <c r="D283" s="338"/>
      <c r="E283" s="339"/>
      <c r="F283" s="339"/>
      <c r="G283" s="339"/>
      <c r="I283" s="340"/>
      <c r="J283" s="340"/>
      <c r="K283" s="340"/>
      <c r="L283" s="340"/>
      <c r="N283" s="341"/>
    </row>
    <row r="284" spans="2:14" s="298" customFormat="1">
      <c r="B284" s="337"/>
      <c r="D284" s="338"/>
      <c r="E284" s="339"/>
      <c r="F284" s="339"/>
      <c r="G284" s="339"/>
      <c r="I284" s="340"/>
      <c r="J284" s="340"/>
      <c r="K284" s="340"/>
      <c r="L284" s="340"/>
      <c r="N284" s="341"/>
    </row>
    <row r="285" spans="2:14" s="298" customFormat="1">
      <c r="B285" s="337"/>
      <c r="D285" s="338"/>
      <c r="E285" s="339"/>
      <c r="F285" s="339"/>
      <c r="G285" s="339"/>
      <c r="I285" s="340"/>
      <c r="J285" s="340"/>
      <c r="K285" s="340"/>
      <c r="L285" s="340"/>
      <c r="N285" s="341"/>
    </row>
    <row r="286" spans="2:14" s="298" customFormat="1">
      <c r="B286" s="337"/>
      <c r="D286" s="338"/>
      <c r="E286" s="339"/>
      <c r="F286" s="339"/>
      <c r="G286" s="339"/>
      <c r="I286" s="340"/>
      <c r="J286" s="340"/>
      <c r="K286" s="340"/>
      <c r="L286" s="340"/>
      <c r="N286" s="341"/>
    </row>
    <row r="287" spans="2:14" s="298" customFormat="1">
      <c r="B287" s="337"/>
      <c r="D287" s="338"/>
      <c r="E287" s="339"/>
      <c r="F287" s="339"/>
      <c r="G287" s="339"/>
      <c r="I287" s="340"/>
      <c r="J287" s="340"/>
      <c r="K287" s="340"/>
      <c r="L287" s="340"/>
      <c r="N287" s="341"/>
    </row>
    <row r="288" spans="2:14" s="298" customFormat="1">
      <c r="B288" s="337"/>
      <c r="D288" s="338"/>
      <c r="E288" s="339"/>
      <c r="F288" s="339"/>
      <c r="G288" s="339"/>
      <c r="I288" s="340"/>
      <c r="J288" s="340"/>
      <c r="K288" s="340"/>
      <c r="L288" s="340"/>
      <c r="N288" s="341"/>
    </row>
    <row r="289" spans="2:14" s="298" customFormat="1">
      <c r="B289" s="337"/>
      <c r="D289" s="338"/>
      <c r="E289" s="339"/>
      <c r="F289" s="339"/>
      <c r="G289" s="339"/>
      <c r="I289" s="340"/>
      <c r="J289" s="340"/>
      <c r="K289" s="340"/>
      <c r="L289" s="340"/>
      <c r="N289" s="341"/>
    </row>
    <row r="290" spans="2:14" s="298" customFormat="1">
      <c r="B290" s="337"/>
      <c r="D290" s="338"/>
      <c r="E290" s="339"/>
      <c r="F290" s="339"/>
      <c r="G290" s="339"/>
      <c r="I290" s="340"/>
      <c r="J290" s="340"/>
      <c r="K290" s="340"/>
      <c r="L290" s="340"/>
      <c r="N290" s="341"/>
    </row>
    <row r="291" spans="2:14" s="298" customFormat="1">
      <c r="B291" s="337"/>
      <c r="D291" s="338"/>
      <c r="E291" s="339"/>
      <c r="F291" s="339"/>
      <c r="G291" s="339"/>
      <c r="I291" s="340"/>
      <c r="J291" s="340"/>
      <c r="K291" s="340"/>
      <c r="L291" s="340"/>
      <c r="N291" s="341"/>
    </row>
    <row r="292" spans="2:14" s="298" customFormat="1">
      <c r="B292" s="337"/>
      <c r="D292" s="338"/>
      <c r="E292" s="339"/>
      <c r="F292" s="339"/>
      <c r="G292" s="339"/>
      <c r="I292" s="340"/>
      <c r="J292" s="340"/>
      <c r="K292" s="340"/>
      <c r="L292" s="340"/>
      <c r="N292" s="341"/>
    </row>
    <row r="293" spans="2:14" s="298" customFormat="1">
      <c r="B293" s="337"/>
      <c r="D293" s="338"/>
      <c r="E293" s="339"/>
      <c r="F293" s="339"/>
      <c r="G293" s="339"/>
      <c r="I293" s="340"/>
      <c r="J293" s="340"/>
      <c r="K293" s="340"/>
      <c r="L293" s="340"/>
      <c r="N293" s="341"/>
    </row>
    <row r="294" spans="2:14" s="298" customFormat="1">
      <c r="B294" s="337"/>
      <c r="D294" s="338"/>
      <c r="E294" s="339"/>
      <c r="F294" s="339"/>
      <c r="G294" s="339"/>
      <c r="I294" s="340"/>
      <c r="J294" s="340"/>
      <c r="K294" s="340"/>
      <c r="L294" s="340"/>
      <c r="N294" s="341"/>
    </row>
    <row r="295" spans="2:14" s="298" customFormat="1">
      <c r="B295" s="337"/>
      <c r="D295" s="338"/>
      <c r="E295" s="339"/>
      <c r="F295" s="339"/>
      <c r="G295" s="339"/>
      <c r="I295" s="340"/>
      <c r="J295" s="340"/>
      <c r="K295" s="340"/>
      <c r="L295" s="340"/>
      <c r="N295" s="341"/>
    </row>
    <row r="296" spans="2:14" s="298" customFormat="1">
      <c r="B296" s="337"/>
      <c r="D296" s="338"/>
      <c r="E296" s="339"/>
      <c r="F296" s="339"/>
      <c r="G296" s="339"/>
      <c r="I296" s="340"/>
      <c r="J296" s="340"/>
      <c r="K296" s="340"/>
      <c r="L296" s="340"/>
      <c r="N296" s="341"/>
    </row>
    <row r="297" spans="2:14" s="298" customFormat="1">
      <c r="B297" s="337"/>
      <c r="D297" s="338"/>
      <c r="E297" s="339"/>
      <c r="F297" s="339"/>
      <c r="G297" s="339"/>
      <c r="I297" s="340"/>
      <c r="J297" s="340"/>
      <c r="K297" s="340"/>
      <c r="L297" s="340"/>
      <c r="N297" s="341"/>
    </row>
    <row r="298" spans="2:14" s="298" customFormat="1">
      <c r="B298" s="337"/>
      <c r="D298" s="338"/>
      <c r="E298" s="339"/>
      <c r="F298" s="339"/>
      <c r="G298" s="339"/>
      <c r="I298" s="340"/>
      <c r="J298" s="340"/>
      <c r="K298" s="340"/>
      <c r="L298" s="340"/>
      <c r="N298" s="341"/>
    </row>
    <row r="299" spans="2:14" s="298" customFormat="1">
      <c r="B299" s="337"/>
      <c r="D299" s="338"/>
      <c r="E299" s="339"/>
      <c r="F299" s="339"/>
      <c r="G299" s="339"/>
      <c r="I299" s="340"/>
      <c r="J299" s="340"/>
      <c r="K299" s="340"/>
      <c r="L299" s="340"/>
      <c r="N299" s="341"/>
    </row>
    <row r="300" spans="2:14" s="298" customFormat="1">
      <c r="B300" s="337"/>
      <c r="D300" s="338"/>
      <c r="E300" s="339"/>
      <c r="F300" s="339"/>
      <c r="G300" s="339"/>
      <c r="I300" s="340"/>
      <c r="J300" s="340"/>
      <c r="K300" s="340"/>
      <c r="L300" s="340"/>
      <c r="N300" s="341"/>
    </row>
    <row r="301" spans="2:14" s="298" customFormat="1">
      <c r="B301" s="337"/>
      <c r="D301" s="338"/>
      <c r="E301" s="339"/>
      <c r="F301" s="339"/>
      <c r="G301" s="339"/>
      <c r="I301" s="340"/>
      <c r="J301" s="340"/>
      <c r="K301" s="340"/>
      <c r="L301" s="340"/>
      <c r="N301" s="341"/>
    </row>
    <row r="302" spans="2:14" s="298" customFormat="1">
      <c r="B302" s="337"/>
      <c r="D302" s="338"/>
      <c r="E302" s="339"/>
      <c r="F302" s="339"/>
      <c r="G302" s="339"/>
      <c r="I302" s="340"/>
      <c r="J302" s="340"/>
      <c r="K302" s="340"/>
      <c r="L302" s="340"/>
      <c r="N302" s="341"/>
    </row>
    <row r="303" spans="2:14" s="298" customFormat="1">
      <c r="B303" s="337"/>
      <c r="D303" s="338"/>
      <c r="E303" s="339"/>
      <c r="F303" s="339"/>
      <c r="G303" s="339"/>
      <c r="I303" s="340"/>
      <c r="J303" s="340"/>
      <c r="K303" s="340"/>
      <c r="L303" s="340"/>
      <c r="N303" s="341"/>
    </row>
    <row r="304" spans="2:14" s="298" customFormat="1">
      <c r="B304" s="337"/>
      <c r="D304" s="338"/>
      <c r="E304" s="339"/>
      <c r="F304" s="339"/>
      <c r="G304" s="339"/>
      <c r="I304" s="340"/>
      <c r="J304" s="340"/>
      <c r="K304" s="340"/>
      <c r="L304" s="340"/>
      <c r="N304" s="341"/>
    </row>
    <row r="305" spans="2:14" s="298" customFormat="1">
      <c r="B305" s="337"/>
      <c r="D305" s="338"/>
      <c r="E305" s="339"/>
      <c r="F305" s="339"/>
      <c r="G305" s="339"/>
      <c r="I305" s="340"/>
      <c r="J305" s="340"/>
      <c r="K305" s="340"/>
      <c r="L305" s="340"/>
      <c r="N305" s="341"/>
    </row>
    <row r="306" spans="2:14" s="298" customFormat="1">
      <c r="B306" s="337"/>
      <c r="D306" s="338"/>
      <c r="E306" s="339"/>
      <c r="F306" s="339"/>
      <c r="G306" s="339"/>
      <c r="I306" s="340"/>
      <c r="J306" s="340"/>
      <c r="K306" s="340"/>
      <c r="L306" s="340"/>
      <c r="N306" s="341"/>
    </row>
    <row r="307" spans="2:14" s="298" customFormat="1">
      <c r="B307" s="337"/>
      <c r="D307" s="338"/>
      <c r="E307" s="339"/>
      <c r="F307" s="339"/>
      <c r="G307" s="339"/>
      <c r="I307" s="340"/>
      <c r="J307" s="340"/>
      <c r="K307" s="340"/>
      <c r="L307" s="340"/>
      <c r="N307" s="341"/>
    </row>
    <row r="308" spans="2:14" s="298" customFormat="1">
      <c r="B308" s="337"/>
      <c r="D308" s="338"/>
      <c r="E308" s="339"/>
      <c r="F308" s="339"/>
      <c r="G308" s="339"/>
      <c r="I308" s="340"/>
      <c r="J308" s="340"/>
      <c r="K308" s="340"/>
      <c r="L308" s="340"/>
      <c r="N308" s="341"/>
    </row>
    <row r="309" spans="2:14" s="298" customFormat="1">
      <c r="B309" s="337"/>
      <c r="D309" s="338"/>
      <c r="E309" s="339"/>
      <c r="F309" s="339"/>
      <c r="G309" s="339"/>
      <c r="I309" s="340"/>
      <c r="J309" s="340"/>
      <c r="K309" s="340"/>
      <c r="L309" s="340"/>
      <c r="N309" s="341"/>
    </row>
    <row r="310" spans="2:14" s="298" customFormat="1">
      <c r="B310" s="337"/>
      <c r="D310" s="338"/>
      <c r="E310" s="339"/>
      <c r="F310" s="339"/>
      <c r="G310" s="339"/>
      <c r="I310" s="340"/>
      <c r="J310" s="340"/>
      <c r="K310" s="340"/>
      <c r="L310" s="340"/>
      <c r="N310" s="341"/>
    </row>
    <row r="311" spans="2:14" s="298" customFormat="1">
      <c r="B311" s="337"/>
      <c r="D311" s="338"/>
      <c r="E311" s="339"/>
      <c r="F311" s="339"/>
      <c r="G311" s="339"/>
      <c r="I311" s="340"/>
      <c r="J311" s="340"/>
      <c r="K311" s="340"/>
      <c r="L311" s="340"/>
      <c r="N311" s="341"/>
    </row>
    <row r="312" spans="2:14" s="298" customFormat="1">
      <c r="B312" s="337"/>
      <c r="D312" s="338"/>
      <c r="E312" s="339"/>
      <c r="F312" s="339"/>
      <c r="G312" s="339"/>
      <c r="I312" s="340"/>
      <c r="J312" s="340"/>
      <c r="K312" s="340"/>
      <c r="L312" s="340"/>
      <c r="N312" s="341"/>
    </row>
    <row r="313" spans="2:14" s="298" customFormat="1">
      <c r="B313" s="337"/>
      <c r="D313" s="338"/>
      <c r="E313" s="339"/>
      <c r="F313" s="339"/>
      <c r="G313" s="339"/>
      <c r="I313" s="340"/>
      <c r="J313" s="340"/>
      <c r="K313" s="340"/>
      <c r="L313" s="340"/>
      <c r="N313" s="341"/>
    </row>
    <row r="314" spans="2:14" s="298" customFormat="1">
      <c r="B314" s="337"/>
      <c r="D314" s="338"/>
      <c r="E314" s="339"/>
      <c r="F314" s="339"/>
      <c r="G314" s="339"/>
      <c r="I314" s="340"/>
      <c r="J314" s="340"/>
      <c r="K314" s="340"/>
      <c r="L314" s="340"/>
      <c r="N314" s="341"/>
    </row>
    <row r="315" spans="2:14" s="298" customFormat="1">
      <c r="B315" s="337"/>
      <c r="D315" s="338"/>
      <c r="E315" s="339"/>
      <c r="F315" s="339"/>
      <c r="G315" s="339"/>
      <c r="I315" s="340"/>
      <c r="J315" s="340"/>
      <c r="K315" s="340"/>
      <c r="L315" s="340"/>
      <c r="N315" s="341"/>
    </row>
    <row r="316" spans="2:14" s="298" customFormat="1">
      <c r="B316" s="337"/>
      <c r="D316" s="338"/>
      <c r="E316" s="339"/>
      <c r="F316" s="339"/>
      <c r="G316" s="339"/>
      <c r="I316" s="340"/>
      <c r="J316" s="340"/>
      <c r="K316" s="340"/>
      <c r="L316" s="340"/>
      <c r="N316" s="341"/>
    </row>
    <row r="317" spans="2:14" s="298" customFormat="1">
      <c r="B317" s="337"/>
      <c r="D317" s="338"/>
      <c r="E317" s="339"/>
      <c r="F317" s="339"/>
      <c r="G317" s="339"/>
      <c r="I317" s="340"/>
      <c r="J317" s="340"/>
      <c r="K317" s="340"/>
      <c r="L317" s="340"/>
      <c r="N317" s="341"/>
    </row>
    <row r="318" spans="2:14" s="298" customFormat="1">
      <c r="B318" s="337"/>
      <c r="D318" s="338"/>
      <c r="E318" s="339"/>
      <c r="F318" s="339"/>
      <c r="G318" s="339"/>
      <c r="I318" s="340"/>
      <c r="J318" s="340"/>
      <c r="K318" s="340"/>
      <c r="L318" s="340"/>
      <c r="N318" s="341"/>
    </row>
    <row r="319" spans="2:14" s="298" customFormat="1">
      <c r="B319" s="337"/>
      <c r="D319" s="338"/>
      <c r="E319" s="339"/>
      <c r="F319" s="339"/>
      <c r="G319" s="339"/>
      <c r="I319" s="340"/>
      <c r="J319" s="340"/>
      <c r="K319" s="340"/>
      <c r="L319" s="340"/>
      <c r="N319" s="341"/>
    </row>
    <row r="320" spans="2:14" s="298" customFormat="1">
      <c r="B320" s="337"/>
      <c r="D320" s="338"/>
      <c r="E320" s="339"/>
      <c r="F320" s="339"/>
      <c r="G320" s="339"/>
      <c r="I320" s="340"/>
      <c r="J320" s="340"/>
      <c r="K320" s="340"/>
      <c r="L320" s="340"/>
      <c r="N320" s="341"/>
    </row>
    <row r="321" spans="2:14" s="298" customFormat="1">
      <c r="B321" s="337"/>
      <c r="D321" s="338"/>
      <c r="E321" s="339"/>
      <c r="F321" s="339"/>
      <c r="G321" s="339"/>
      <c r="I321" s="340"/>
      <c r="J321" s="340"/>
      <c r="K321" s="340"/>
      <c r="L321" s="340"/>
      <c r="N321" s="341"/>
    </row>
    <row r="322" spans="2:14" s="298" customFormat="1">
      <c r="B322" s="337"/>
      <c r="D322" s="338"/>
      <c r="E322" s="339"/>
      <c r="F322" s="339"/>
      <c r="G322" s="339"/>
      <c r="I322" s="340"/>
      <c r="J322" s="340"/>
      <c r="K322" s="340"/>
      <c r="L322" s="340"/>
      <c r="N322" s="341"/>
    </row>
    <row r="323" spans="2:14" s="298" customFormat="1">
      <c r="B323" s="337"/>
      <c r="D323" s="338"/>
      <c r="E323" s="339"/>
      <c r="F323" s="339"/>
      <c r="G323" s="339"/>
      <c r="I323" s="340"/>
      <c r="J323" s="340"/>
      <c r="K323" s="340"/>
      <c r="L323" s="340"/>
      <c r="N323" s="341"/>
    </row>
    <row r="324" spans="2:14" s="298" customFormat="1">
      <c r="B324" s="337"/>
      <c r="D324" s="338"/>
      <c r="E324" s="339"/>
      <c r="F324" s="339"/>
      <c r="G324" s="339"/>
      <c r="I324" s="340"/>
      <c r="J324" s="340"/>
      <c r="K324" s="340"/>
      <c r="L324" s="340"/>
      <c r="N324" s="341"/>
    </row>
    <row r="325" spans="2:14" s="298" customFormat="1">
      <c r="B325" s="337"/>
      <c r="D325" s="338"/>
      <c r="E325" s="339"/>
      <c r="F325" s="339"/>
      <c r="G325" s="339"/>
      <c r="I325" s="340"/>
      <c r="J325" s="340"/>
      <c r="K325" s="340"/>
      <c r="L325" s="340"/>
      <c r="N325" s="341"/>
    </row>
    <row r="326" spans="2:14" s="298" customFormat="1">
      <c r="B326" s="337"/>
      <c r="D326" s="338"/>
      <c r="E326" s="339"/>
      <c r="F326" s="339"/>
      <c r="G326" s="339"/>
      <c r="I326" s="340"/>
      <c r="J326" s="340"/>
      <c r="K326" s="340"/>
      <c r="L326" s="340"/>
      <c r="N326" s="341"/>
    </row>
    <row r="327" spans="2:14" s="298" customFormat="1">
      <c r="B327" s="337"/>
      <c r="D327" s="338"/>
      <c r="E327" s="339"/>
      <c r="F327" s="339"/>
      <c r="G327" s="339"/>
      <c r="I327" s="340"/>
      <c r="J327" s="340"/>
      <c r="K327" s="340"/>
      <c r="L327" s="340"/>
      <c r="N327" s="341"/>
    </row>
    <row r="328" spans="2:14" s="298" customFormat="1">
      <c r="B328" s="337"/>
      <c r="D328" s="338"/>
      <c r="E328" s="339"/>
      <c r="F328" s="339"/>
      <c r="G328" s="339"/>
      <c r="I328" s="340"/>
      <c r="J328" s="340"/>
      <c r="K328" s="340"/>
      <c r="L328" s="340"/>
      <c r="N328" s="341"/>
    </row>
    <row r="329" spans="2:14" s="298" customFormat="1">
      <c r="B329" s="337"/>
      <c r="D329" s="338"/>
      <c r="E329" s="339"/>
      <c r="F329" s="339"/>
      <c r="G329" s="339"/>
      <c r="I329" s="340"/>
      <c r="J329" s="340"/>
      <c r="K329" s="340"/>
      <c r="L329" s="340"/>
      <c r="N329" s="341"/>
    </row>
    <row r="330" spans="2:14" s="298" customFormat="1">
      <c r="B330" s="337"/>
      <c r="D330" s="338"/>
      <c r="E330" s="339"/>
      <c r="F330" s="339"/>
      <c r="G330" s="339"/>
      <c r="I330" s="340"/>
      <c r="J330" s="340"/>
      <c r="K330" s="340"/>
      <c r="L330" s="340"/>
      <c r="N330" s="341"/>
    </row>
    <row r="331" spans="2:14" s="298" customFormat="1">
      <c r="B331" s="337"/>
      <c r="D331" s="338"/>
      <c r="E331" s="339"/>
      <c r="F331" s="339"/>
      <c r="G331" s="339"/>
      <c r="I331" s="340"/>
      <c r="J331" s="340"/>
      <c r="K331" s="340"/>
      <c r="L331" s="340"/>
      <c r="N331" s="341"/>
    </row>
    <row r="332" spans="2:14" s="298" customFormat="1">
      <c r="B332" s="337"/>
      <c r="D332" s="338"/>
      <c r="E332" s="339"/>
      <c r="F332" s="339"/>
      <c r="G332" s="339"/>
      <c r="I332" s="340"/>
      <c r="J332" s="340"/>
      <c r="K332" s="340"/>
      <c r="L332" s="340"/>
      <c r="N332" s="341"/>
    </row>
    <row r="333" spans="2:14" s="298" customFormat="1">
      <c r="B333" s="337"/>
      <c r="D333" s="338"/>
      <c r="E333" s="339"/>
      <c r="F333" s="339"/>
      <c r="G333" s="339"/>
      <c r="I333" s="340"/>
      <c r="J333" s="340"/>
      <c r="K333" s="340"/>
      <c r="L333" s="340"/>
      <c r="N333" s="341"/>
    </row>
    <row r="334" spans="2:14" s="298" customFormat="1">
      <c r="B334" s="337"/>
      <c r="D334" s="338"/>
      <c r="E334" s="339"/>
      <c r="F334" s="339"/>
      <c r="G334" s="339"/>
      <c r="I334" s="340"/>
      <c r="J334" s="340"/>
      <c r="K334" s="340"/>
      <c r="L334" s="340"/>
      <c r="N334" s="341"/>
    </row>
    <row r="335" spans="2:14" s="298" customFormat="1">
      <c r="B335" s="337"/>
      <c r="D335" s="338"/>
      <c r="E335" s="339"/>
      <c r="F335" s="339"/>
      <c r="G335" s="339"/>
      <c r="I335" s="340"/>
      <c r="J335" s="340"/>
      <c r="K335" s="340"/>
      <c r="L335" s="340"/>
      <c r="N335" s="341"/>
    </row>
    <row r="336" spans="2:14" s="298" customFormat="1">
      <c r="B336" s="337"/>
      <c r="D336" s="338"/>
      <c r="E336" s="339"/>
      <c r="F336" s="339"/>
      <c r="G336" s="339"/>
      <c r="I336" s="340"/>
      <c r="J336" s="340"/>
      <c r="K336" s="340"/>
      <c r="L336" s="340"/>
      <c r="N336" s="341"/>
    </row>
    <row r="337" spans="2:14" s="298" customFormat="1">
      <c r="B337" s="337"/>
      <c r="D337" s="338"/>
      <c r="E337" s="339"/>
      <c r="F337" s="339"/>
      <c r="G337" s="339"/>
      <c r="I337" s="340"/>
      <c r="J337" s="340"/>
      <c r="K337" s="340"/>
      <c r="L337" s="340"/>
      <c r="N337" s="341"/>
    </row>
    <row r="338" spans="2:14" s="298" customFormat="1">
      <c r="B338" s="337"/>
      <c r="D338" s="338"/>
      <c r="E338" s="339"/>
      <c r="F338" s="339"/>
      <c r="G338" s="339"/>
      <c r="I338" s="340"/>
      <c r="J338" s="340"/>
      <c r="K338" s="340"/>
      <c r="L338" s="340"/>
      <c r="N338" s="341"/>
    </row>
    <row r="339" spans="2:14" s="298" customFormat="1">
      <c r="B339" s="337"/>
      <c r="D339" s="338"/>
      <c r="E339" s="339"/>
      <c r="F339" s="339"/>
      <c r="G339" s="339"/>
      <c r="I339" s="340"/>
      <c r="J339" s="340"/>
      <c r="K339" s="340"/>
      <c r="L339" s="340"/>
      <c r="N339" s="341"/>
    </row>
    <row r="340" spans="2:14" s="298" customFormat="1">
      <c r="B340" s="337"/>
      <c r="D340" s="338"/>
      <c r="E340" s="339"/>
      <c r="F340" s="339"/>
      <c r="G340" s="339"/>
      <c r="I340" s="340"/>
      <c r="J340" s="340"/>
      <c r="K340" s="340"/>
      <c r="L340" s="340"/>
      <c r="N340" s="341"/>
    </row>
    <row r="341" spans="2:14" s="298" customFormat="1">
      <c r="B341" s="337"/>
      <c r="D341" s="338"/>
      <c r="E341" s="339"/>
      <c r="F341" s="339"/>
      <c r="G341" s="339"/>
      <c r="I341" s="340"/>
      <c r="J341" s="340"/>
      <c r="K341" s="340"/>
      <c r="L341" s="340"/>
      <c r="N341" s="341"/>
    </row>
    <row r="342" spans="2:14" s="298" customFormat="1">
      <c r="B342" s="337"/>
      <c r="D342" s="338"/>
      <c r="E342" s="339"/>
      <c r="F342" s="339"/>
      <c r="G342" s="339"/>
      <c r="I342" s="340"/>
      <c r="J342" s="340"/>
      <c r="K342" s="340"/>
      <c r="L342" s="340"/>
      <c r="N342" s="341"/>
    </row>
    <row r="343" spans="2:14" s="298" customFormat="1">
      <c r="B343" s="337"/>
      <c r="D343" s="338"/>
      <c r="E343" s="339"/>
      <c r="F343" s="339"/>
      <c r="G343" s="339"/>
      <c r="I343" s="340"/>
      <c r="J343" s="340"/>
      <c r="K343" s="340"/>
      <c r="L343" s="340"/>
      <c r="N343" s="341"/>
    </row>
    <row r="344" spans="2:14">
      <c r="I344" s="345"/>
      <c r="J344" s="345"/>
      <c r="K344" s="345"/>
      <c r="L344" s="345"/>
    </row>
    <row r="345" spans="2:14">
      <c r="I345" s="345"/>
      <c r="J345" s="345"/>
      <c r="K345" s="345"/>
      <c r="L345" s="345"/>
    </row>
    <row r="346" spans="2:14">
      <c r="I346" s="345"/>
      <c r="J346" s="345"/>
      <c r="K346" s="345"/>
      <c r="L346" s="345"/>
    </row>
    <row r="347" spans="2:14">
      <c r="I347" s="345"/>
      <c r="J347" s="345"/>
      <c r="K347" s="345"/>
      <c r="L347" s="345"/>
    </row>
    <row r="348" spans="2:14">
      <c r="I348" s="345"/>
      <c r="J348" s="345"/>
      <c r="K348" s="345"/>
      <c r="L348" s="345"/>
    </row>
    <row r="349" spans="2:14">
      <c r="I349" s="345"/>
      <c r="J349" s="345"/>
      <c r="K349" s="345"/>
      <c r="L349" s="345"/>
    </row>
    <row r="350" spans="2:14">
      <c r="I350" s="345"/>
      <c r="J350" s="345"/>
      <c r="K350" s="345"/>
      <c r="L350" s="345"/>
    </row>
    <row r="351" spans="2:14">
      <c r="I351" s="345"/>
      <c r="J351" s="345"/>
      <c r="K351" s="345"/>
      <c r="L351" s="345"/>
    </row>
    <row r="352" spans="2:14">
      <c r="I352" s="345"/>
      <c r="J352" s="345"/>
      <c r="K352" s="345"/>
      <c r="L352" s="345"/>
    </row>
    <row r="353" spans="9:12">
      <c r="I353" s="345"/>
      <c r="J353" s="345"/>
      <c r="K353" s="345"/>
      <c r="L353" s="345"/>
    </row>
    <row r="354" spans="9:12">
      <c r="I354" s="345"/>
      <c r="J354" s="345"/>
      <c r="K354" s="345"/>
      <c r="L354" s="345"/>
    </row>
    <row r="355" spans="9:12">
      <c r="I355" s="345"/>
      <c r="J355" s="345"/>
      <c r="K355" s="345"/>
      <c r="L355" s="345"/>
    </row>
    <row r="356" spans="9:12">
      <c r="I356" s="345"/>
      <c r="J356" s="345"/>
      <c r="K356" s="345"/>
      <c r="L356" s="345"/>
    </row>
    <row r="357" spans="9:12">
      <c r="I357" s="345"/>
      <c r="J357" s="345"/>
      <c r="K357" s="345"/>
      <c r="L357" s="345"/>
    </row>
    <row r="358" spans="9:12">
      <c r="I358" s="345"/>
      <c r="J358" s="345"/>
      <c r="K358" s="345"/>
      <c r="L358" s="345"/>
    </row>
    <row r="359" spans="9:12">
      <c r="I359" s="345"/>
      <c r="J359" s="345"/>
      <c r="K359" s="345"/>
      <c r="L359" s="345"/>
    </row>
    <row r="360" spans="9:12">
      <c r="I360" s="345"/>
      <c r="J360" s="345"/>
      <c r="K360" s="345"/>
      <c r="L360" s="345"/>
    </row>
    <row r="361" spans="9:12">
      <c r="I361" s="345"/>
      <c r="J361" s="345"/>
      <c r="K361" s="345"/>
      <c r="L361" s="345"/>
    </row>
    <row r="362" spans="9:12">
      <c r="I362" s="345"/>
      <c r="J362" s="345"/>
      <c r="K362" s="345"/>
      <c r="L362" s="345"/>
    </row>
    <row r="363" spans="9:12">
      <c r="I363" s="345"/>
      <c r="J363" s="345"/>
      <c r="K363" s="345"/>
      <c r="L363" s="345"/>
    </row>
    <row r="364" spans="9:12">
      <c r="I364" s="345"/>
      <c r="J364" s="345"/>
      <c r="K364" s="345"/>
      <c r="L364" s="345"/>
    </row>
    <row r="365" spans="9:12">
      <c r="I365" s="345"/>
      <c r="J365" s="345"/>
      <c r="K365" s="345"/>
      <c r="L365" s="345"/>
    </row>
    <row r="366" spans="9:12">
      <c r="I366" s="345"/>
      <c r="J366" s="345"/>
      <c r="K366" s="345"/>
      <c r="L366" s="345"/>
    </row>
    <row r="367" spans="9:12">
      <c r="I367" s="345"/>
      <c r="J367" s="345"/>
      <c r="K367" s="345"/>
      <c r="L367" s="345"/>
    </row>
    <row r="368" spans="9:12">
      <c r="I368" s="345"/>
      <c r="J368" s="345"/>
      <c r="K368" s="345"/>
      <c r="L368" s="345"/>
    </row>
    <row r="369" spans="9:12">
      <c r="I369" s="345"/>
      <c r="J369" s="345"/>
      <c r="K369" s="345"/>
      <c r="L369" s="345"/>
    </row>
    <row r="370" spans="9:12">
      <c r="I370" s="345"/>
      <c r="J370" s="345"/>
      <c r="K370" s="345"/>
      <c r="L370" s="345"/>
    </row>
    <row r="371" spans="9:12">
      <c r="I371" s="345"/>
      <c r="J371" s="345"/>
      <c r="K371" s="345"/>
      <c r="L371" s="345"/>
    </row>
    <row r="372" spans="9:12">
      <c r="I372" s="345"/>
      <c r="J372" s="345"/>
      <c r="K372" s="345"/>
      <c r="L372" s="345"/>
    </row>
    <row r="373" spans="9:12">
      <c r="I373" s="345"/>
      <c r="J373" s="345"/>
      <c r="K373" s="345"/>
      <c r="L373" s="345"/>
    </row>
    <row r="374" spans="9:12">
      <c r="I374" s="345"/>
      <c r="J374" s="345"/>
      <c r="K374" s="345"/>
      <c r="L374" s="345"/>
    </row>
    <row r="375" spans="9:12">
      <c r="I375" s="345"/>
      <c r="J375" s="345"/>
      <c r="K375" s="345"/>
      <c r="L375" s="345"/>
    </row>
    <row r="376" spans="9:12">
      <c r="I376" s="345"/>
      <c r="J376" s="345"/>
      <c r="K376" s="345"/>
      <c r="L376" s="345"/>
    </row>
    <row r="377" spans="9:12">
      <c r="I377" s="345"/>
      <c r="J377" s="345"/>
      <c r="K377" s="345"/>
      <c r="L377" s="345"/>
    </row>
    <row r="378" spans="9:12">
      <c r="I378" s="345"/>
      <c r="J378" s="345"/>
      <c r="K378" s="345"/>
      <c r="L378" s="345"/>
    </row>
    <row r="379" spans="9:12">
      <c r="I379" s="345"/>
      <c r="J379" s="345"/>
      <c r="K379" s="345"/>
      <c r="L379" s="345"/>
    </row>
    <row r="380" spans="9:12">
      <c r="I380" s="345"/>
      <c r="J380" s="345"/>
      <c r="K380" s="345"/>
      <c r="L380" s="345"/>
    </row>
    <row r="381" spans="9:12">
      <c r="I381" s="345"/>
      <c r="J381" s="345"/>
      <c r="K381" s="345"/>
      <c r="L381" s="345"/>
    </row>
    <row r="382" spans="9:12">
      <c r="I382" s="345"/>
      <c r="J382" s="345"/>
      <c r="K382" s="345"/>
      <c r="L382" s="345"/>
    </row>
    <row r="383" spans="9:12">
      <c r="I383" s="345"/>
      <c r="J383" s="345"/>
      <c r="K383" s="345"/>
      <c r="L383" s="345"/>
    </row>
    <row r="384" spans="9:12">
      <c r="I384" s="345"/>
      <c r="J384" s="345"/>
      <c r="K384" s="345"/>
      <c r="L384" s="345"/>
    </row>
    <row r="385" spans="9:12">
      <c r="I385" s="345"/>
      <c r="J385" s="345"/>
      <c r="K385" s="345"/>
      <c r="L385" s="345"/>
    </row>
    <row r="386" spans="9:12">
      <c r="I386" s="345"/>
      <c r="J386" s="345"/>
      <c r="K386" s="345"/>
      <c r="L386" s="345"/>
    </row>
    <row r="387" spans="9:12">
      <c r="I387" s="345"/>
      <c r="J387" s="345"/>
      <c r="K387" s="345"/>
      <c r="L387" s="345"/>
    </row>
    <row r="388" spans="9:12">
      <c r="I388" s="345"/>
      <c r="J388" s="345"/>
      <c r="K388" s="345"/>
      <c r="L388" s="345"/>
    </row>
    <row r="389" spans="9:12">
      <c r="I389" s="345"/>
      <c r="J389" s="345"/>
      <c r="K389" s="345"/>
      <c r="L389" s="345"/>
    </row>
    <row r="390" spans="9:12">
      <c r="I390" s="345"/>
      <c r="J390" s="345"/>
      <c r="K390" s="345"/>
      <c r="L390" s="345"/>
    </row>
    <row r="391" spans="9:12">
      <c r="I391" s="345"/>
      <c r="J391" s="345"/>
      <c r="K391" s="345"/>
      <c r="L391" s="345"/>
    </row>
    <row r="392" spans="9:12">
      <c r="I392" s="345"/>
      <c r="J392" s="345"/>
      <c r="K392" s="345"/>
      <c r="L392" s="345"/>
    </row>
    <row r="393" spans="9:12">
      <c r="I393" s="345"/>
      <c r="J393" s="345"/>
      <c r="K393" s="345"/>
      <c r="L393" s="345"/>
    </row>
    <row r="394" spans="9:12">
      <c r="I394" s="345"/>
      <c r="J394" s="345"/>
      <c r="K394" s="345"/>
      <c r="L394" s="345"/>
    </row>
    <row r="395" spans="9:12">
      <c r="I395" s="345"/>
      <c r="J395" s="345"/>
      <c r="K395" s="345"/>
      <c r="L395" s="345"/>
    </row>
    <row r="396" spans="9:12">
      <c r="I396" s="345"/>
      <c r="J396" s="345"/>
      <c r="K396" s="345"/>
      <c r="L396" s="345"/>
    </row>
    <row r="397" spans="9:12">
      <c r="I397" s="345"/>
      <c r="J397" s="345"/>
      <c r="K397" s="345"/>
      <c r="L397" s="345"/>
    </row>
    <row r="398" spans="9:12">
      <c r="I398" s="345"/>
      <c r="J398" s="345"/>
      <c r="K398" s="345"/>
      <c r="L398" s="345"/>
    </row>
    <row r="399" spans="9:12">
      <c r="I399" s="345"/>
      <c r="J399" s="345"/>
      <c r="K399" s="345"/>
      <c r="L399" s="345"/>
    </row>
    <row r="400" spans="9:12">
      <c r="I400" s="345"/>
      <c r="J400" s="345"/>
      <c r="K400" s="345"/>
      <c r="L400" s="345"/>
    </row>
    <row r="401" spans="9:12">
      <c r="I401" s="345"/>
      <c r="J401" s="345"/>
      <c r="K401" s="345"/>
      <c r="L401" s="345"/>
    </row>
    <row r="402" spans="9:12">
      <c r="I402" s="345"/>
      <c r="J402" s="345"/>
      <c r="K402" s="345"/>
      <c r="L402" s="345"/>
    </row>
    <row r="403" spans="9:12">
      <c r="I403" s="345"/>
      <c r="J403" s="345"/>
      <c r="K403" s="345"/>
      <c r="L403" s="345"/>
    </row>
    <row r="404" spans="9:12">
      <c r="I404" s="345"/>
      <c r="J404" s="345"/>
      <c r="K404" s="345"/>
      <c r="L404" s="345"/>
    </row>
    <row r="405" spans="9:12">
      <c r="I405" s="345"/>
      <c r="J405" s="345"/>
      <c r="K405" s="345"/>
      <c r="L405" s="345"/>
    </row>
    <row r="406" spans="9:12">
      <c r="I406" s="345"/>
      <c r="J406" s="345"/>
      <c r="K406" s="345"/>
      <c r="L406" s="345"/>
    </row>
    <row r="407" spans="9:12">
      <c r="I407" s="345"/>
      <c r="J407" s="345"/>
      <c r="K407" s="345"/>
      <c r="L407" s="345"/>
    </row>
    <row r="408" spans="9:12">
      <c r="I408" s="345"/>
      <c r="J408" s="345"/>
      <c r="K408" s="345"/>
      <c r="L408" s="345"/>
    </row>
    <row r="409" spans="9:12">
      <c r="I409" s="345"/>
      <c r="J409" s="345"/>
      <c r="K409" s="345"/>
      <c r="L409" s="345"/>
    </row>
    <row r="410" spans="9:12">
      <c r="I410" s="345"/>
      <c r="J410" s="345"/>
      <c r="K410" s="345"/>
      <c r="L410" s="345"/>
    </row>
    <row r="411" spans="9:12">
      <c r="I411" s="345"/>
      <c r="J411" s="345"/>
      <c r="K411" s="345"/>
      <c r="L411" s="345"/>
    </row>
    <row r="412" spans="9:12">
      <c r="I412" s="345"/>
      <c r="J412" s="345"/>
      <c r="K412" s="345"/>
      <c r="L412" s="345"/>
    </row>
    <row r="413" spans="9:12">
      <c r="I413" s="345"/>
      <c r="J413" s="345"/>
      <c r="K413" s="345"/>
      <c r="L413" s="345"/>
    </row>
    <row r="414" spans="9:12">
      <c r="I414" s="345"/>
      <c r="J414" s="345"/>
      <c r="K414" s="345"/>
      <c r="L414" s="345"/>
    </row>
    <row r="415" spans="9:12">
      <c r="I415" s="345"/>
      <c r="J415" s="345"/>
      <c r="K415" s="345"/>
      <c r="L415" s="345"/>
    </row>
    <row r="416" spans="9:12">
      <c r="I416" s="345"/>
      <c r="J416" s="345"/>
      <c r="K416" s="345"/>
      <c r="L416" s="345"/>
    </row>
    <row r="417" spans="9:12">
      <c r="I417" s="345"/>
      <c r="J417" s="345"/>
      <c r="K417" s="345"/>
      <c r="L417" s="345"/>
    </row>
    <row r="418" spans="9:12">
      <c r="I418" s="345"/>
      <c r="J418" s="345"/>
      <c r="K418" s="345"/>
      <c r="L418" s="345"/>
    </row>
    <row r="419" spans="9:12">
      <c r="I419" s="345"/>
      <c r="J419" s="345"/>
      <c r="K419" s="345"/>
      <c r="L419" s="345"/>
    </row>
    <row r="420" spans="9:12">
      <c r="I420" s="345"/>
      <c r="J420" s="345"/>
      <c r="K420" s="345"/>
      <c r="L420" s="345"/>
    </row>
    <row r="421" spans="9:12">
      <c r="I421" s="345"/>
      <c r="J421" s="345"/>
      <c r="K421" s="345"/>
      <c r="L421" s="345"/>
    </row>
    <row r="422" spans="9:12">
      <c r="I422" s="345"/>
      <c r="J422" s="345"/>
      <c r="K422" s="345"/>
      <c r="L422" s="345"/>
    </row>
    <row r="423" spans="9:12">
      <c r="I423" s="345"/>
      <c r="J423" s="345"/>
      <c r="K423" s="345"/>
      <c r="L423" s="345"/>
    </row>
    <row r="424" spans="9:12">
      <c r="I424" s="345"/>
      <c r="J424" s="345"/>
      <c r="K424" s="345"/>
      <c r="L424" s="345"/>
    </row>
    <row r="425" spans="9:12">
      <c r="I425" s="345"/>
      <c r="J425" s="345"/>
      <c r="K425" s="345"/>
      <c r="L425" s="345"/>
    </row>
    <row r="426" spans="9:12">
      <c r="I426" s="345"/>
      <c r="J426" s="345"/>
      <c r="K426" s="345"/>
      <c r="L426" s="345"/>
    </row>
    <row r="427" spans="9:12">
      <c r="I427" s="345"/>
      <c r="J427" s="345"/>
      <c r="K427" s="345"/>
      <c r="L427" s="345"/>
    </row>
    <row r="428" spans="9:12">
      <c r="I428" s="345"/>
      <c r="J428" s="345"/>
      <c r="K428" s="345"/>
      <c r="L428" s="345"/>
    </row>
    <row r="429" spans="9:12">
      <c r="I429" s="345"/>
      <c r="J429" s="345"/>
      <c r="K429" s="345"/>
      <c r="L429" s="345"/>
    </row>
    <row r="430" spans="9:12">
      <c r="I430" s="345"/>
      <c r="J430" s="345"/>
      <c r="K430" s="345"/>
      <c r="L430" s="345"/>
    </row>
    <row r="431" spans="9:12">
      <c r="I431" s="345"/>
      <c r="J431" s="345"/>
      <c r="K431" s="345"/>
      <c r="L431" s="345"/>
    </row>
    <row r="432" spans="9:12">
      <c r="I432" s="345"/>
      <c r="J432" s="345"/>
      <c r="K432" s="345"/>
      <c r="L432" s="345"/>
    </row>
    <row r="433" spans="9:12">
      <c r="I433" s="345"/>
      <c r="J433" s="345"/>
      <c r="K433" s="345"/>
      <c r="L433" s="345"/>
    </row>
    <row r="434" spans="9:12">
      <c r="I434" s="345"/>
      <c r="J434" s="345"/>
      <c r="K434" s="345"/>
      <c r="L434" s="345"/>
    </row>
    <row r="435" spans="9:12">
      <c r="I435" s="345"/>
      <c r="J435" s="345"/>
      <c r="K435" s="345"/>
      <c r="L435" s="345"/>
    </row>
    <row r="436" spans="9:12">
      <c r="I436" s="345"/>
      <c r="J436" s="345"/>
      <c r="K436" s="345"/>
      <c r="L436" s="345"/>
    </row>
    <row r="437" spans="9:12">
      <c r="I437" s="345"/>
      <c r="J437" s="345"/>
      <c r="K437" s="345"/>
      <c r="L437" s="345"/>
    </row>
    <row r="438" spans="9:12">
      <c r="I438" s="345"/>
      <c r="J438" s="345"/>
      <c r="K438" s="345"/>
      <c r="L438" s="345"/>
    </row>
    <row r="439" spans="9:12">
      <c r="I439" s="345"/>
      <c r="J439" s="345"/>
      <c r="K439" s="345"/>
      <c r="L439" s="345"/>
    </row>
    <row r="440" spans="9:12">
      <c r="I440" s="345"/>
      <c r="J440" s="345"/>
      <c r="K440" s="345"/>
      <c r="L440" s="345"/>
    </row>
    <row r="441" spans="9:12">
      <c r="I441" s="345"/>
      <c r="J441" s="345"/>
      <c r="K441" s="345"/>
      <c r="L441" s="345"/>
    </row>
    <row r="442" spans="9:12">
      <c r="I442" s="345"/>
      <c r="J442" s="345"/>
      <c r="K442" s="345"/>
      <c r="L442" s="345"/>
    </row>
    <row r="443" spans="9:12">
      <c r="I443" s="345"/>
      <c r="J443" s="345"/>
      <c r="K443" s="345"/>
      <c r="L443" s="345"/>
    </row>
    <row r="444" spans="9:12">
      <c r="I444" s="345"/>
      <c r="J444" s="345"/>
      <c r="K444" s="345"/>
      <c r="L444" s="345"/>
    </row>
    <row r="445" spans="9:12">
      <c r="I445" s="345"/>
      <c r="J445" s="345"/>
      <c r="K445" s="345"/>
      <c r="L445" s="345"/>
    </row>
    <row r="446" spans="9:12">
      <c r="I446" s="345"/>
      <c r="J446" s="345"/>
      <c r="K446" s="345"/>
      <c r="L446" s="345"/>
    </row>
    <row r="447" spans="9:12">
      <c r="I447" s="345"/>
      <c r="J447" s="345"/>
      <c r="K447" s="345"/>
      <c r="L447" s="345"/>
    </row>
    <row r="448" spans="9:12">
      <c r="I448" s="345"/>
      <c r="J448" s="345"/>
      <c r="K448" s="345"/>
      <c r="L448" s="345"/>
    </row>
    <row r="449" spans="9:12">
      <c r="I449" s="345"/>
      <c r="J449" s="345"/>
      <c r="K449" s="345"/>
      <c r="L449" s="345"/>
    </row>
    <row r="450" spans="9:12">
      <c r="I450" s="345"/>
      <c r="J450" s="345"/>
      <c r="K450" s="345"/>
      <c r="L450" s="345"/>
    </row>
    <row r="451" spans="9:12">
      <c r="I451" s="345"/>
      <c r="J451" s="345"/>
      <c r="K451" s="345"/>
      <c r="L451" s="345"/>
    </row>
    <row r="452" spans="9:12">
      <c r="I452" s="345"/>
      <c r="J452" s="345"/>
      <c r="K452" s="345"/>
      <c r="L452" s="345"/>
    </row>
    <row r="453" spans="9:12">
      <c r="I453" s="345"/>
      <c r="J453" s="345"/>
      <c r="K453" s="345"/>
      <c r="L453" s="345"/>
    </row>
    <row r="454" spans="9:12">
      <c r="I454" s="345"/>
      <c r="J454" s="345"/>
      <c r="K454" s="345"/>
      <c r="L454" s="345"/>
    </row>
    <row r="455" spans="9:12">
      <c r="I455" s="345"/>
      <c r="J455" s="345"/>
      <c r="K455" s="345"/>
      <c r="L455" s="345"/>
    </row>
    <row r="456" spans="9:12">
      <c r="I456" s="345"/>
      <c r="J456" s="345"/>
      <c r="K456" s="345"/>
      <c r="L456" s="345"/>
    </row>
    <row r="457" spans="9:12">
      <c r="I457" s="345"/>
      <c r="J457" s="345"/>
      <c r="K457" s="345"/>
      <c r="L457" s="345"/>
    </row>
    <row r="458" spans="9:12">
      <c r="I458" s="345"/>
      <c r="J458" s="345"/>
      <c r="K458" s="345"/>
      <c r="L458" s="345"/>
    </row>
    <row r="459" spans="9:12">
      <c r="I459" s="345"/>
      <c r="J459" s="345"/>
      <c r="K459" s="345"/>
      <c r="L459" s="345"/>
    </row>
    <row r="460" spans="9:12">
      <c r="I460" s="345"/>
      <c r="J460" s="345"/>
      <c r="K460" s="345"/>
      <c r="L460" s="345"/>
    </row>
    <row r="461" spans="9:12">
      <c r="I461" s="345"/>
      <c r="J461" s="345"/>
      <c r="K461" s="345"/>
      <c r="L461" s="345"/>
    </row>
    <row r="462" spans="9:12">
      <c r="I462" s="345"/>
      <c r="J462" s="345"/>
      <c r="K462" s="345"/>
      <c r="L462" s="345"/>
    </row>
    <row r="463" spans="9:12">
      <c r="I463" s="345"/>
      <c r="J463" s="345"/>
      <c r="K463" s="345"/>
      <c r="L463" s="345"/>
    </row>
    <row r="464" spans="9:12">
      <c r="I464" s="345"/>
      <c r="J464" s="345"/>
      <c r="K464" s="345"/>
      <c r="L464" s="345"/>
    </row>
    <row r="465" spans="9:12">
      <c r="I465" s="345"/>
      <c r="J465" s="345"/>
      <c r="K465" s="345"/>
      <c r="L465" s="345"/>
    </row>
    <row r="466" spans="9:12">
      <c r="I466" s="345"/>
      <c r="J466" s="345"/>
      <c r="K466" s="345"/>
      <c r="L466" s="345"/>
    </row>
    <row r="467" spans="9:12">
      <c r="I467" s="345"/>
      <c r="J467" s="345"/>
      <c r="K467" s="345"/>
      <c r="L467" s="345"/>
    </row>
    <row r="468" spans="9:12">
      <c r="I468" s="345"/>
      <c r="J468" s="345"/>
      <c r="K468" s="345"/>
      <c r="L468" s="345"/>
    </row>
    <row r="469" spans="9:12">
      <c r="I469" s="345"/>
      <c r="J469" s="345"/>
      <c r="K469" s="345"/>
      <c r="L469" s="345"/>
    </row>
    <row r="470" spans="9:12">
      <c r="I470" s="345"/>
      <c r="J470" s="345"/>
      <c r="K470" s="345"/>
      <c r="L470" s="345"/>
    </row>
    <row r="471" spans="9:12">
      <c r="I471" s="345"/>
      <c r="J471" s="345"/>
      <c r="K471" s="345"/>
      <c r="L471" s="345"/>
    </row>
    <row r="472" spans="9:12">
      <c r="I472" s="345"/>
      <c r="J472" s="345"/>
      <c r="K472" s="345"/>
      <c r="L472" s="345"/>
    </row>
    <row r="473" spans="9:12">
      <c r="I473" s="345"/>
      <c r="J473" s="345"/>
      <c r="K473" s="345"/>
      <c r="L473" s="345"/>
    </row>
    <row r="474" spans="9:12">
      <c r="I474" s="345"/>
      <c r="J474" s="345"/>
      <c r="K474" s="345"/>
      <c r="L474" s="345"/>
    </row>
    <row r="475" spans="9:12">
      <c r="I475" s="345"/>
      <c r="J475" s="345"/>
      <c r="K475" s="345"/>
      <c r="L475" s="345"/>
    </row>
    <row r="476" spans="9:12">
      <c r="I476" s="345"/>
      <c r="J476" s="345"/>
      <c r="K476" s="345"/>
      <c r="L476" s="345"/>
    </row>
    <row r="477" spans="9:12">
      <c r="I477" s="345"/>
      <c r="J477" s="345"/>
      <c r="K477" s="345"/>
      <c r="L477" s="345"/>
    </row>
    <row r="478" spans="9:12">
      <c r="I478" s="345"/>
      <c r="J478" s="345"/>
      <c r="K478" s="345"/>
      <c r="L478" s="345"/>
    </row>
    <row r="479" spans="9:12">
      <c r="I479" s="345"/>
      <c r="J479" s="345"/>
      <c r="K479" s="345"/>
      <c r="L479" s="345"/>
    </row>
    <row r="480" spans="9:12">
      <c r="I480" s="345"/>
      <c r="J480" s="345"/>
      <c r="K480" s="345"/>
      <c r="L480" s="345"/>
    </row>
    <row r="481" spans="9:12">
      <c r="I481" s="345"/>
      <c r="J481" s="345"/>
      <c r="K481" s="345"/>
      <c r="L481" s="345"/>
    </row>
    <row r="482" spans="9:12">
      <c r="I482" s="345"/>
      <c r="J482" s="345"/>
      <c r="K482" s="345"/>
      <c r="L482" s="345"/>
    </row>
    <row r="483" spans="9:12">
      <c r="I483" s="345"/>
      <c r="J483" s="345"/>
      <c r="K483" s="345"/>
      <c r="L483" s="345"/>
    </row>
    <row r="484" spans="9:12">
      <c r="I484" s="345"/>
      <c r="J484" s="345"/>
      <c r="K484" s="345"/>
      <c r="L484" s="345"/>
    </row>
    <row r="485" spans="9:12">
      <c r="I485" s="345"/>
      <c r="J485" s="345"/>
      <c r="K485" s="345"/>
      <c r="L485" s="345"/>
    </row>
    <row r="486" spans="9:12">
      <c r="I486" s="345"/>
      <c r="J486" s="345"/>
      <c r="K486" s="345"/>
      <c r="L486" s="345"/>
    </row>
    <row r="487" spans="9:12">
      <c r="I487" s="345"/>
      <c r="J487" s="345"/>
      <c r="K487" s="345"/>
      <c r="L487" s="345"/>
    </row>
    <row r="488" spans="9:12">
      <c r="I488" s="345"/>
      <c r="J488" s="345"/>
      <c r="K488" s="345"/>
      <c r="L488" s="345"/>
    </row>
    <row r="489" spans="9:12">
      <c r="I489" s="345"/>
      <c r="J489" s="345"/>
      <c r="K489" s="345"/>
      <c r="L489" s="345"/>
    </row>
    <row r="490" spans="9:12">
      <c r="I490" s="345"/>
      <c r="J490" s="345"/>
      <c r="K490" s="345"/>
      <c r="L490" s="345"/>
    </row>
    <row r="491" spans="9:12">
      <c r="I491" s="345"/>
      <c r="J491" s="345"/>
      <c r="K491" s="345"/>
      <c r="L491" s="345"/>
    </row>
  </sheetData>
  <sheetProtection password="FAE0" sheet="1" selectLockedCells="1"/>
  <mergeCells count="410">
    <mergeCell ref="F82:F85"/>
    <mergeCell ref="G82:G85"/>
    <mergeCell ref="H82:H85"/>
    <mergeCell ref="I82:I85"/>
    <mergeCell ref="J82:J85"/>
    <mergeCell ref="K82:K85"/>
    <mergeCell ref="L82:L85"/>
    <mergeCell ref="M82:M85"/>
    <mergeCell ref="N82:N85"/>
    <mergeCell ref="F77:F80"/>
    <mergeCell ref="G77:G80"/>
    <mergeCell ref="H77:H80"/>
    <mergeCell ref="I77:I80"/>
    <mergeCell ref="J77:J80"/>
    <mergeCell ref="K77:K80"/>
    <mergeCell ref="L77:L80"/>
    <mergeCell ref="M77:M80"/>
    <mergeCell ref="N77:N80"/>
    <mergeCell ref="F41:F44"/>
    <mergeCell ref="G41:G44"/>
    <mergeCell ref="H41:H44"/>
    <mergeCell ref="I41:I44"/>
    <mergeCell ref="J41:J44"/>
    <mergeCell ref="K41:K44"/>
    <mergeCell ref="L41:L44"/>
    <mergeCell ref="M41:M44"/>
    <mergeCell ref="N41:N44"/>
    <mergeCell ref="F170:F173"/>
    <mergeCell ref="G170:G173"/>
    <mergeCell ref="F175:F178"/>
    <mergeCell ref="G175:G178"/>
    <mergeCell ref="F160:F163"/>
    <mergeCell ref="G160:G163"/>
    <mergeCell ref="F165:F168"/>
    <mergeCell ref="G165:G168"/>
    <mergeCell ref="F150:F153"/>
    <mergeCell ref="G150:G153"/>
    <mergeCell ref="F155:F158"/>
    <mergeCell ref="G155:G158"/>
    <mergeCell ref="F139:F142"/>
    <mergeCell ref="G139:G142"/>
    <mergeCell ref="F144:F147"/>
    <mergeCell ref="G144:G147"/>
    <mergeCell ref="F129:F132"/>
    <mergeCell ref="G129:G132"/>
    <mergeCell ref="F134:F137"/>
    <mergeCell ref="G134:G137"/>
    <mergeCell ref="F119:F122"/>
    <mergeCell ref="G119:G122"/>
    <mergeCell ref="F124:F127"/>
    <mergeCell ref="G124:G127"/>
    <mergeCell ref="F108:F111"/>
    <mergeCell ref="G108:G111"/>
    <mergeCell ref="F113:F116"/>
    <mergeCell ref="G113:G116"/>
    <mergeCell ref="F98:F101"/>
    <mergeCell ref="G98:G101"/>
    <mergeCell ref="F103:F106"/>
    <mergeCell ref="G103:G106"/>
    <mergeCell ref="F88:F91"/>
    <mergeCell ref="G88:G91"/>
    <mergeCell ref="F93:F96"/>
    <mergeCell ref="G93:G96"/>
    <mergeCell ref="F67:F70"/>
    <mergeCell ref="G67:G70"/>
    <mergeCell ref="F72:F75"/>
    <mergeCell ref="G72:G75"/>
    <mergeCell ref="F57:F60"/>
    <mergeCell ref="G57:G60"/>
    <mergeCell ref="F62:F65"/>
    <mergeCell ref="G62:G65"/>
    <mergeCell ref="F47:F50"/>
    <mergeCell ref="G47:G50"/>
    <mergeCell ref="F52:F55"/>
    <mergeCell ref="G52:G55"/>
    <mergeCell ref="F31:F34"/>
    <mergeCell ref="G31:G34"/>
    <mergeCell ref="F36:F39"/>
    <mergeCell ref="G36:G39"/>
    <mergeCell ref="F26:F29"/>
    <mergeCell ref="G26:G29"/>
    <mergeCell ref="F16:F19"/>
    <mergeCell ref="G16:G19"/>
    <mergeCell ref="F21:F24"/>
    <mergeCell ref="G21:G24"/>
    <mergeCell ref="G11:G14"/>
    <mergeCell ref="F11:F14"/>
    <mergeCell ref="G3:H3"/>
    <mergeCell ref="K3:M3"/>
    <mergeCell ref="K4:M4"/>
    <mergeCell ref="K5:M5"/>
    <mergeCell ref="B117:C117"/>
    <mergeCell ref="B148:C148"/>
    <mergeCell ref="D7:D8"/>
    <mergeCell ref="H7:M7"/>
    <mergeCell ref="E7:E8"/>
    <mergeCell ref="G7:G8"/>
    <mergeCell ref="L16:L19"/>
    <mergeCell ref="M16:M19"/>
    <mergeCell ref="J26:J29"/>
    <mergeCell ref="K26:K29"/>
    <mergeCell ref="L26:L29"/>
    <mergeCell ref="M26:M29"/>
    <mergeCell ref="M47:M50"/>
    <mergeCell ref="H57:H60"/>
    <mergeCell ref="I57:I60"/>
    <mergeCell ref="J57:J60"/>
    <mergeCell ref="K57:K60"/>
    <mergeCell ref="L57:L60"/>
    <mergeCell ref="C2:N2"/>
    <mergeCell ref="B9:C9"/>
    <mergeCell ref="C3:E3"/>
    <mergeCell ref="B45:C45"/>
    <mergeCell ref="B86:C86"/>
    <mergeCell ref="N7:N8"/>
    <mergeCell ref="H8:I8"/>
    <mergeCell ref="K8:M8"/>
    <mergeCell ref="B7:B8"/>
    <mergeCell ref="C7:C8"/>
    <mergeCell ref="F7:F8"/>
    <mergeCell ref="N11:N14"/>
    <mergeCell ref="H11:H14"/>
    <mergeCell ref="I11:I14"/>
    <mergeCell ref="J11:J14"/>
    <mergeCell ref="K11:K14"/>
    <mergeCell ref="L11:L14"/>
    <mergeCell ref="M11:M14"/>
    <mergeCell ref="M21:M24"/>
    <mergeCell ref="N21:N24"/>
    <mergeCell ref="H16:H19"/>
    <mergeCell ref="I16:I19"/>
    <mergeCell ref="J16:J19"/>
    <mergeCell ref="K16:K19"/>
    <mergeCell ref="H52:H55"/>
    <mergeCell ref="I52:I55"/>
    <mergeCell ref="N16:N19"/>
    <mergeCell ref="H21:H24"/>
    <mergeCell ref="I21:I24"/>
    <mergeCell ref="J21:J24"/>
    <mergeCell ref="K21:K24"/>
    <mergeCell ref="L21:L24"/>
    <mergeCell ref="N26:N29"/>
    <mergeCell ref="H31:H34"/>
    <mergeCell ref="I31:I34"/>
    <mergeCell ref="J31:J34"/>
    <mergeCell ref="K31:K34"/>
    <mergeCell ref="L31:L34"/>
    <mergeCell ref="M31:M34"/>
    <mergeCell ref="N31:N34"/>
    <mergeCell ref="H26:H29"/>
    <mergeCell ref="I26:I29"/>
    <mergeCell ref="N62:N65"/>
    <mergeCell ref="H67:H70"/>
    <mergeCell ref="I67:I70"/>
    <mergeCell ref="J67:J70"/>
    <mergeCell ref="K67:K70"/>
    <mergeCell ref="L67:L70"/>
    <mergeCell ref="N47:N50"/>
    <mergeCell ref="H36:H39"/>
    <mergeCell ref="I36:I39"/>
    <mergeCell ref="J36:J39"/>
    <mergeCell ref="K36:K39"/>
    <mergeCell ref="L36:L39"/>
    <mergeCell ref="M36:M39"/>
    <mergeCell ref="J52:J55"/>
    <mergeCell ref="K52:K55"/>
    <mergeCell ref="L52:L55"/>
    <mergeCell ref="M52:M55"/>
    <mergeCell ref="N36:N39"/>
    <mergeCell ref="H47:H50"/>
    <mergeCell ref="I47:I50"/>
    <mergeCell ref="J47:J50"/>
    <mergeCell ref="K47:K50"/>
    <mergeCell ref="L47:L50"/>
    <mergeCell ref="N52:N55"/>
    <mergeCell ref="N72:N75"/>
    <mergeCell ref="M57:M60"/>
    <mergeCell ref="N57:N60"/>
    <mergeCell ref="H88:H91"/>
    <mergeCell ref="I88:I91"/>
    <mergeCell ref="J88:J91"/>
    <mergeCell ref="K88:K91"/>
    <mergeCell ref="L88:L91"/>
    <mergeCell ref="M88:M91"/>
    <mergeCell ref="N88:N91"/>
    <mergeCell ref="H72:H75"/>
    <mergeCell ref="I72:I75"/>
    <mergeCell ref="J72:J75"/>
    <mergeCell ref="K72:K75"/>
    <mergeCell ref="L72:L75"/>
    <mergeCell ref="M72:M75"/>
    <mergeCell ref="M67:M70"/>
    <mergeCell ref="N67:N70"/>
    <mergeCell ref="H62:H65"/>
    <mergeCell ref="I62:I65"/>
    <mergeCell ref="J62:J65"/>
    <mergeCell ref="K62:K65"/>
    <mergeCell ref="L62:L65"/>
    <mergeCell ref="M62:M65"/>
    <mergeCell ref="M98:M101"/>
    <mergeCell ref="N98:N101"/>
    <mergeCell ref="H93:H96"/>
    <mergeCell ref="I93:I96"/>
    <mergeCell ref="J93:J96"/>
    <mergeCell ref="K93:K96"/>
    <mergeCell ref="L93:L96"/>
    <mergeCell ref="M93:M96"/>
    <mergeCell ref="J103:J106"/>
    <mergeCell ref="K103:K106"/>
    <mergeCell ref="L103:L106"/>
    <mergeCell ref="M103:M106"/>
    <mergeCell ref="N93:N96"/>
    <mergeCell ref="H98:H101"/>
    <mergeCell ref="I98:I101"/>
    <mergeCell ref="J98:J101"/>
    <mergeCell ref="K98:K101"/>
    <mergeCell ref="L98:L101"/>
    <mergeCell ref="N103:N106"/>
    <mergeCell ref="H108:H111"/>
    <mergeCell ref="I108:I111"/>
    <mergeCell ref="J108:J111"/>
    <mergeCell ref="K108:K111"/>
    <mergeCell ref="L108:L111"/>
    <mergeCell ref="M108:M111"/>
    <mergeCell ref="N108:N111"/>
    <mergeCell ref="H103:H106"/>
    <mergeCell ref="I103:I106"/>
    <mergeCell ref="M119:M122"/>
    <mergeCell ref="N119:N122"/>
    <mergeCell ref="H113:H116"/>
    <mergeCell ref="I113:I116"/>
    <mergeCell ref="J113:J116"/>
    <mergeCell ref="K113:K116"/>
    <mergeCell ref="L113:L116"/>
    <mergeCell ref="M113:M116"/>
    <mergeCell ref="J124:J127"/>
    <mergeCell ref="K124:K127"/>
    <mergeCell ref="L124:L127"/>
    <mergeCell ref="M124:M127"/>
    <mergeCell ref="N113:N116"/>
    <mergeCell ref="H119:H122"/>
    <mergeCell ref="I119:I122"/>
    <mergeCell ref="J119:J122"/>
    <mergeCell ref="K119:K122"/>
    <mergeCell ref="L119:L122"/>
    <mergeCell ref="N124:N127"/>
    <mergeCell ref="H129:H132"/>
    <mergeCell ref="I129:I132"/>
    <mergeCell ref="J129:J132"/>
    <mergeCell ref="K129:K132"/>
    <mergeCell ref="L129:L132"/>
    <mergeCell ref="M129:M132"/>
    <mergeCell ref="N129:N132"/>
    <mergeCell ref="H124:H127"/>
    <mergeCell ref="I124:I127"/>
    <mergeCell ref="M139:M142"/>
    <mergeCell ref="N139:N142"/>
    <mergeCell ref="H134:H137"/>
    <mergeCell ref="I134:I137"/>
    <mergeCell ref="J134:J137"/>
    <mergeCell ref="K134:K137"/>
    <mergeCell ref="L134:L137"/>
    <mergeCell ref="M134:M137"/>
    <mergeCell ref="J144:J147"/>
    <mergeCell ref="K144:K147"/>
    <mergeCell ref="L144:L147"/>
    <mergeCell ref="M144:M147"/>
    <mergeCell ref="N134:N137"/>
    <mergeCell ref="H139:H142"/>
    <mergeCell ref="I139:I142"/>
    <mergeCell ref="J139:J142"/>
    <mergeCell ref="K139:K142"/>
    <mergeCell ref="L139:L142"/>
    <mergeCell ref="N144:N147"/>
    <mergeCell ref="H150:H153"/>
    <mergeCell ref="I150:I153"/>
    <mergeCell ref="J150:J153"/>
    <mergeCell ref="K150:K153"/>
    <mergeCell ref="L150:L153"/>
    <mergeCell ref="M150:M153"/>
    <mergeCell ref="N150:N153"/>
    <mergeCell ref="H144:H147"/>
    <mergeCell ref="I144:I147"/>
    <mergeCell ref="H165:H168"/>
    <mergeCell ref="I165:I168"/>
    <mergeCell ref="M160:M163"/>
    <mergeCell ref="N160:N163"/>
    <mergeCell ref="H155:H158"/>
    <mergeCell ref="I155:I158"/>
    <mergeCell ref="J155:J158"/>
    <mergeCell ref="K155:K158"/>
    <mergeCell ref="L155:L158"/>
    <mergeCell ref="M155:M158"/>
    <mergeCell ref="J165:J168"/>
    <mergeCell ref="K165:K168"/>
    <mergeCell ref="L165:L168"/>
    <mergeCell ref="M165:M168"/>
    <mergeCell ref="N155:N158"/>
    <mergeCell ref="H160:H163"/>
    <mergeCell ref="I160:I163"/>
    <mergeCell ref="J160:J163"/>
    <mergeCell ref="K160:K163"/>
    <mergeCell ref="L160:L163"/>
    <mergeCell ref="N165:N168"/>
    <mergeCell ref="L175:L178"/>
    <mergeCell ref="M175:M178"/>
    <mergeCell ref="N175:N178"/>
    <mergeCell ref="H175:H178"/>
    <mergeCell ref="I175:I178"/>
    <mergeCell ref="J175:J178"/>
    <mergeCell ref="K175:K178"/>
    <mergeCell ref="H170:H173"/>
    <mergeCell ref="I170:I173"/>
    <mergeCell ref="J170:J173"/>
    <mergeCell ref="K170:K173"/>
    <mergeCell ref="L170:L173"/>
    <mergeCell ref="M170:M173"/>
    <mergeCell ref="N170:N173"/>
    <mergeCell ref="B179:C179"/>
    <mergeCell ref="F181:F184"/>
    <mergeCell ref="G181:G184"/>
    <mergeCell ref="H181:H184"/>
    <mergeCell ref="I181:I184"/>
    <mergeCell ref="J181:J184"/>
    <mergeCell ref="K181:K184"/>
    <mergeCell ref="L181:L184"/>
    <mergeCell ref="M181:M184"/>
    <mergeCell ref="N181:N184"/>
    <mergeCell ref="F186:F189"/>
    <mergeCell ref="G186:G189"/>
    <mergeCell ref="H186:H189"/>
    <mergeCell ref="I186:I189"/>
    <mergeCell ref="J186:J189"/>
    <mergeCell ref="K186:K189"/>
    <mergeCell ref="L186:L189"/>
    <mergeCell ref="M186:M189"/>
    <mergeCell ref="N186:N189"/>
    <mergeCell ref="F191:F194"/>
    <mergeCell ref="G191:G194"/>
    <mergeCell ref="H191:H194"/>
    <mergeCell ref="I191:I194"/>
    <mergeCell ref="J191:J194"/>
    <mergeCell ref="K191:K194"/>
    <mergeCell ref="L191:L194"/>
    <mergeCell ref="M191:M194"/>
    <mergeCell ref="N191:N194"/>
    <mergeCell ref="F196:F199"/>
    <mergeCell ref="G196:G199"/>
    <mergeCell ref="H196:H199"/>
    <mergeCell ref="I196:I199"/>
    <mergeCell ref="J196:J199"/>
    <mergeCell ref="K196:K199"/>
    <mergeCell ref="L196:L199"/>
    <mergeCell ref="M196:M199"/>
    <mergeCell ref="N196:N199"/>
    <mergeCell ref="F201:F204"/>
    <mergeCell ref="G201:G204"/>
    <mergeCell ref="H201:H204"/>
    <mergeCell ref="I201:I204"/>
    <mergeCell ref="J201:J204"/>
    <mergeCell ref="K201:K204"/>
    <mergeCell ref="L201:L204"/>
    <mergeCell ref="M201:M204"/>
    <mergeCell ref="N201:N204"/>
    <mergeCell ref="B205:C205"/>
    <mergeCell ref="F207:F210"/>
    <mergeCell ref="G207:G210"/>
    <mergeCell ref="H207:H210"/>
    <mergeCell ref="I207:I210"/>
    <mergeCell ref="J207:J210"/>
    <mergeCell ref="K207:K210"/>
    <mergeCell ref="L207:L210"/>
    <mergeCell ref="M207:M210"/>
    <mergeCell ref="N207:N210"/>
    <mergeCell ref="F212:F215"/>
    <mergeCell ref="G212:G215"/>
    <mergeCell ref="H212:H215"/>
    <mergeCell ref="I212:I215"/>
    <mergeCell ref="J212:J215"/>
    <mergeCell ref="K212:K215"/>
    <mergeCell ref="L212:L215"/>
    <mergeCell ref="M212:M215"/>
    <mergeCell ref="N212:N215"/>
    <mergeCell ref="F217:F220"/>
    <mergeCell ref="G217:G220"/>
    <mergeCell ref="H217:H220"/>
    <mergeCell ref="I217:I220"/>
    <mergeCell ref="J217:J220"/>
    <mergeCell ref="K217:K220"/>
    <mergeCell ref="L217:L220"/>
    <mergeCell ref="M217:M220"/>
    <mergeCell ref="N217:N220"/>
    <mergeCell ref="F222:F225"/>
    <mergeCell ref="G222:G225"/>
    <mergeCell ref="H222:H225"/>
    <mergeCell ref="I222:I225"/>
    <mergeCell ref="J222:J225"/>
    <mergeCell ref="K222:K225"/>
    <mergeCell ref="L222:L225"/>
    <mergeCell ref="M222:M225"/>
    <mergeCell ref="N222:N225"/>
    <mergeCell ref="F227:F230"/>
    <mergeCell ref="G227:G230"/>
    <mergeCell ref="H227:H230"/>
    <mergeCell ref="I227:I230"/>
    <mergeCell ref="J227:J230"/>
    <mergeCell ref="K227:K230"/>
    <mergeCell ref="L227:L230"/>
    <mergeCell ref="M227:M230"/>
    <mergeCell ref="N227:N230"/>
  </mergeCells>
  <phoneticPr fontId="23" type="noConversion"/>
  <conditionalFormatting sqref="H118:M147 H10:M39 H46:M75 H87:M116 H149:M175">
    <cfRule type="cellIs" dxfId="67" priority="100" stopIfTrue="1" operator="equal">
      <formula>"G"</formula>
    </cfRule>
    <cfRule type="cellIs" dxfId="66" priority="101" stopIfTrue="1" operator="equal">
      <formula>"Y"</formula>
    </cfRule>
    <cfRule type="cellIs" dxfId="65" priority="102" stopIfTrue="1" operator="equal">
      <formula>"R"</formula>
    </cfRule>
  </conditionalFormatting>
  <conditionalFormatting sqref="D9:D10 D15 D20 D25 D30 D35 D45:D46 D51 D56 D61 D66 D71 D86:D87 D92 D97 D102 D107 D112 D117:D118 D123 D128 D133 D138 D143 D148:D149 D154 D159 D164 D169 D174">
    <cfRule type="cellIs" dxfId="64" priority="103" stopIfTrue="1" operator="between">
      <formula>0.85</formula>
      <formula>1</formula>
    </cfRule>
    <cfRule type="cellIs" dxfId="63" priority="104" stopIfTrue="1" operator="between">
      <formula>0.75</formula>
      <formula>0.8499</formula>
    </cfRule>
    <cfRule type="cellIs" dxfId="62" priority="105" stopIfTrue="1" operator="between">
      <formula>0</formula>
      <formula>0.7499</formula>
    </cfRule>
  </conditionalFormatting>
  <conditionalFormatting sqref="D11:D14 D16:D19 D21:D24 D26:D29 D31:D34 D36:D39 D47:D50 D57:D60 D62:D65 D67:D70 D72:D75 D88:D91 D93:D96 D98:D101 D103:D106 D108:D111 D119:D122 D124:D127 D129:D132 D134:D137 D139:D142 D144:D147 D150:D153 D155:D158 D160:D163 D52:D55 D170:D173 D175:D178 D114:D116 D165:D168">
    <cfRule type="cellIs" dxfId="61" priority="106" stopIfTrue="1" operator="equal">
      <formula>2</formula>
    </cfRule>
    <cfRule type="cellIs" dxfId="60" priority="107" stopIfTrue="1" operator="equal">
      <formula>1</formula>
    </cfRule>
    <cfRule type="cellIs" dxfId="59" priority="108" stopIfTrue="1" operator="equal">
      <formula>0</formula>
    </cfRule>
  </conditionalFormatting>
  <conditionalFormatting sqref="H40:M44">
    <cfRule type="cellIs" dxfId="58" priority="91" stopIfTrue="1" operator="equal">
      <formula>"G"</formula>
    </cfRule>
    <cfRule type="cellIs" dxfId="57" priority="92" stopIfTrue="1" operator="equal">
      <formula>"Y"</formula>
    </cfRule>
    <cfRule type="cellIs" dxfId="56" priority="93" stopIfTrue="1" operator="equal">
      <formula>"R"</formula>
    </cfRule>
  </conditionalFormatting>
  <conditionalFormatting sqref="D40">
    <cfRule type="cellIs" dxfId="55" priority="85" stopIfTrue="1" operator="between">
      <formula>0.85</formula>
      <formula>1</formula>
    </cfRule>
    <cfRule type="cellIs" dxfId="54" priority="86" stopIfTrue="1" operator="between">
      <formula>0.75</formula>
      <formula>0.8499</formula>
    </cfRule>
    <cfRule type="cellIs" dxfId="53" priority="87" stopIfTrue="1" operator="between">
      <formula>0</formula>
      <formula>0.7499</formula>
    </cfRule>
  </conditionalFormatting>
  <conditionalFormatting sqref="D41:D44">
    <cfRule type="cellIs" dxfId="52" priority="88" stopIfTrue="1" operator="equal">
      <formula>2</formula>
    </cfRule>
    <cfRule type="cellIs" dxfId="51" priority="89" stopIfTrue="1" operator="equal">
      <formula>1</formula>
    </cfRule>
    <cfRule type="cellIs" dxfId="50" priority="90" stopIfTrue="1" operator="equal">
      <formula>0</formula>
    </cfRule>
  </conditionalFormatting>
  <conditionalFormatting sqref="H76:M80">
    <cfRule type="cellIs" dxfId="49" priority="76" stopIfTrue="1" operator="equal">
      <formula>"G"</formula>
    </cfRule>
    <cfRule type="cellIs" dxfId="48" priority="77" stopIfTrue="1" operator="equal">
      <formula>"Y"</formula>
    </cfRule>
    <cfRule type="cellIs" dxfId="47" priority="78" stopIfTrue="1" operator="equal">
      <formula>"R"</formula>
    </cfRule>
  </conditionalFormatting>
  <conditionalFormatting sqref="H81:M85">
    <cfRule type="cellIs" dxfId="46" priority="67" stopIfTrue="1" operator="equal">
      <formula>"G"</formula>
    </cfRule>
    <cfRule type="cellIs" dxfId="45" priority="68" stopIfTrue="1" operator="equal">
      <formula>"Y"</formula>
    </cfRule>
    <cfRule type="cellIs" dxfId="44" priority="69" stopIfTrue="1" operator="equal">
      <formula>"R"</formula>
    </cfRule>
  </conditionalFormatting>
  <conditionalFormatting sqref="D76">
    <cfRule type="cellIs" dxfId="43" priority="61" stopIfTrue="1" operator="between">
      <formula>0.85</formula>
      <formula>1</formula>
    </cfRule>
    <cfRule type="cellIs" dxfId="42" priority="62" stopIfTrue="1" operator="between">
      <formula>0.75</formula>
      <formula>0.8499</formula>
    </cfRule>
    <cfRule type="cellIs" dxfId="41" priority="63" stopIfTrue="1" operator="between">
      <formula>0</formula>
      <formula>0.7499</formula>
    </cfRule>
  </conditionalFormatting>
  <conditionalFormatting sqref="D77:D80">
    <cfRule type="cellIs" dxfId="40" priority="64" stopIfTrue="1" operator="equal">
      <formula>2</formula>
    </cfRule>
    <cfRule type="cellIs" dxfId="39" priority="65" stopIfTrue="1" operator="equal">
      <formula>1</formula>
    </cfRule>
    <cfRule type="cellIs" dxfId="38" priority="66" stopIfTrue="1" operator="equal">
      <formula>0</formula>
    </cfRule>
  </conditionalFormatting>
  <conditionalFormatting sqref="D81">
    <cfRule type="cellIs" dxfId="37" priority="55" stopIfTrue="1" operator="between">
      <formula>0.85</formula>
      <formula>1</formula>
    </cfRule>
    <cfRule type="cellIs" dxfId="36" priority="56" stopIfTrue="1" operator="between">
      <formula>0.75</formula>
      <formula>0.8499</formula>
    </cfRule>
    <cfRule type="cellIs" dxfId="35" priority="57" stopIfTrue="1" operator="between">
      <formula>0</formula>
      <formula>0.7499</formula>
    </cfRule>
  </conditionalFormatting>
  <conditionalFormatting sqref="D82:D85">
    <cfRule type="cellIs" dxfId="34" priority="58" stopIfTrue="1" operator="equal">
      <formula>2</formula>
    </cfRule>
    <cfRule type="cellIs" dxfId="33" priority="59" stopIfTrue="1" operator="equal">
      <formula>1</formula>
    </cfRule>
    <cfRule type="cellIs" dxfId="32" priority="60" stopIfTrue="1" operator="equal">
      <formula>0</formula>
    </cfRule>
  </conditionalFormatting>
  <conditionalFormatting sqref="H181:M204">
    <cfRule type="cellIs" dxfId="31" priority="10" stopIfTrue="1" operator="equal">
      <formula>"G"</formula>
    </cfRule>
    <cfRule type="cellIs" dxfId="30" priority="11" stopIfTrue="1" operator="equal">
      <formula>"Y"</formula>
    </cfRule>
    <cfRule type="cellIs" dxfId="29" priority="12" stopIfTrue="1" operator="equal">
      <formula>"R"</formula>
    </cfRule>
  </conditionalFormatting>
  <conditionalFormatting sqref="D185 D190 D195 D200">
    <cfRule type="cellIs" dxfId="28" priority="13" stopIfTrue="1" operator="between">
      <formula>0.85</formula>
      <formula>1</formula>
    </cfRule>
    <cfRule type="cellIs" dxfId="27" priority="14" stopIfTrue="1" operator="between">
      <formula>0.75</formula>
      <formula>0.8499</formula>
    </cfRule>
    <cfRule type="cellIs" dxfId="26" priority="15" stopIfTrue="1" operator="between">
      <formula>0</formula>
      <formula>0.7499</formula>
    </cfRule>
  </conditionalFormatting>
  <conditionalFormatting sqref="D181:D184 D186:D189 D191:D194 D201:D204 D196:D199">
    <cfRule type="cellIs" dxfId="25" priority="16" stopIfTrue="1" operator="equal">
      <formula>2</formula>
    </cfRule>
    <cfRule type="cellIs" dxfId="24" priority="17" stopIfTrue="1" operator="equal">
      <formula>1</formula>
    </cfRule>
    <cfRule type="cellIs" dxfId="23" priority="18" stopIfTrue="1" operator="equal">
      <formula>0</formula>
    </cfRule>
  </conditionalFormatting>
  <conditionalFormatting sqref="H180:M180">
    <cfRule type="cellIs" dxfId="22" priority="28" stopIfTrue="1" operator="equal">
      <formula>"G"</formula>
    </cfRule>
    <cfRule type="cellIs" dxfId="21" priority="29" stopIfTrue="1" operator="equal">
      <formula>"Y"</formula>
    </cfRule>
    <cfRule type="cellIs" dxfId="20" priority="30" stopIfTrue="1" operator="equal">
      <formula>"R"</formula>
    </cfRule>
  </conditionalFormatting>
  <conditionalFormatting sqref="D179:D180">
    <cfRule type="cellIs" dxfId="19" priority="31" stopIfTrue="1" operator="between">
      <formula>0.85</formula>
      <formula>1</formula>
    </cfRule>
    <cfRule type="cellIs" dxfId="18" priority="32" stopIfTrue="1" operator="between">
      <formula>0.75</formula>
      <formula>0.8499</formula>
    </cfRule>
    <cfRule type="cellIs" dxfId="17" priority="33" stopIfTrue="1" operator="between">
      <formula>0</formula>
      <formula>0.7499</formula>
    </cfRule>
  </conditionalFormatting>
  <conditionalFormatting sqref="H206:M206">
    <cfRule type="cellIs" dxfId="16" priority="19" stopIfTrue="1" operator="equal">
      <formula>"G"</formula>
    </cfRule>
    <cfRule type="cellIs" dxfId="15" priority="20" stopIfTrue="1" operator="equal">
      <formula>"Y"</formula>
    </cfRule>
    <cfRule type="cellIs" dxfId="14" priority="21" stopIfTrue="1" operator="equal">
      <formula>"R"</formula>
    </cfRule>
  </conditionalFormatting>
  <conditionalFormatting sqref="D205:D206">
    <cfRule type="cellIs" dxfId="13" priority="22" stopIfTrue="1" operator="between">
      <formula>0.85</formula>
      <formula>1</formula>
    </cfRule>
    <cfRule type="cellIs" dxfId="12" priority="23" stopIfTrue="1" operator="between">
      <formula>0.75</formula>
      <formula>0.8499</formula>
    </cfRule>
    <cfRule type="cellIs" dxfId="11" priority="24" stopIfTrue="1" operator="between">
      <formula>0</formula>
      <formula>0.7499</formula>
    </cfRule>
  </conditionalFormatting>
  <conditionalFormatting sqref="H207:M230">
    <cfRule type="cellIs" dxfId="10" priority="1" stopIfTrue="1" operator="equal">
      <formula>"G"</formula>
    </cfRule>
    <cfRule type="cellIs" dxfId="9" priority="2" stopIfTrue="1" operator="equal">
      <formula>"Y"</formula>
    </cfRule>
    <cfRule type="cellIs" dxfId="8" priority="3" stopIfTrue="1" operator="equal">
      <formula>"R"</formula>
    </cfRule>
  </conditionalFormatting>
  <conditionalFormatting sqref="D211 D216 D221 D226">
    <cfRule type="cellIs" dxfId="7" priority="4" stopIfTrue="1" operator="between">
      <formula>0.85</formula>
      <formula>1</formula>
    </cfRule>
    <cfRule type="cellIs" dxfId="6" priority="5" stopIfTrue="1" operator="between">
      <formula>0.75</formula>
      <formula>0.8499</formula>
    </cfRule>
    <cfRule type="cellIs" dxfId="5" priority="6" stopIfTrue="1" operator="between">
      <formula>0</formula>
      <formula>0.7499</formula>
    </cfRule>
  </conditionalFormatting>
  <conditionalFormatting sqref="D207:D210 D212:D215 D217:D220 D227:D230 D222:D225">
    <cfRule type="cellIs" dxfId="4" priority="7" stopIfTrue="1" operator="equal">
      <formula>2</formula>
    </cfRule>
    <cfRule type="cellIs" dxfId="3" priority="8" stopIfTrue="1" operator="equal">
      <formula>1</formula>
    </cfRule>
    <cfRule type="cellIs" dxfId="2" priority="9" stopIfTrue="1" operator="equal">
      <formula>0</formula>
    </cfRule>
  </conditionalFormatting>
  <printOptions horizontalCentered="1"/>
  <pageMargins left="0" right="0" top="0.55118110236220474" bottom="0.35433070866141736" header="0.15748031496062992" footer="0.19685039370078741"/>
  <pageSetup scale="75" fitToHeight="0" orientation="portrait" cellComments="asDisplayed" r:id="rId1"/>
  <headerFooter alignWithMargins="0">
    <oddFooter>&amp;L&amp;"Tahoma,Italic"&amp;8&amp;A 4.3&amp;C&amp;"Tahoma,Italic"&amp;8Page  &amp;P  of  &amp;N&amp;R&amp;"Tahoma,Italic"&amp;8Printed:  &amp;D</oddFooter>
  </headerFooter>
  <rowBreaks count="3" manualBreakCount="3">
    <brk id="70" min="1" max="13" man="1"/>
    <brk id="116" min="1" max="13" man="1"/>
    <brk id="178" min="1" max="13" man="1"/>
  </row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1"/>
  </sheetPr>
  <dimension ref="A1:AJ290"/>
  <sheetViews>
    <sheetView showRowColHeaders="0" zoomScaleNormal="100" zoomScaleSheetLayoutView="100" workbookViewId="0">
      <selection activeCell="B11" sqref="B11"/>
    </sheetView>
  </sheetViews>
  <sheetFormatPr baseColWidth="10" defaultColWidth="9.140625" defaultRowHeight="12.75"/>
  <cols>
    <col min="1" max="1" width="1.7109375" style="186" customWidth="1"/>
    <col min="2" max="2" width="20.7109375" customWidth="1"/>
    <col min="3" max="4" width="10.7109375" customWidth="1"/>
    <col min="5" max="5" width="13" customWidth="1"/>
    <col min="6" max="6" width="11.7109375" customWidth="1"/>
    <col min="7" max="7" width="10" customWidth="1"/>
    <col min="8" max="8" width="41.85546875" customWidth="1"/>
    <col min="9" max="9" width="1.7109375" style="186" customWidth="1"/>
    <col min="10" max="36" width="9.140625" style="187"/>
  </cols>
  <sheetData>
    <row r="1" spans="1:36" ht="5.25" customHeight="1" thickBot="1">
      <c r="A1" s="367"/>
      <c r="B1" s="368"/>
      <c r="C1" s="368"/>
      <c r="D1" s="368"/>
      <c r="E1" s="368"/>
      <c r="F1" s="368"/>
      <c r="G1" s="368"/>
      <c r="H1" s="368"/>
      <c r="I1" s="369"/>
    </row>
    <row r="2" spans="1:36" s="377" customFormat="1" ht="13.5" thickBot="1">
      <c r="A2" s="370"/>
      <c r="B2" s="371" t="s">
        <v>212</v>
      </c>
      <c r="C2" s="372"/>
      <c r="D2" s="372"/>
      <c r="E2" s="372"/>
      <c r="F2" s="373"/>
      <c r="G2" s="373"/>
      <c r="H2" s="374"/>
      <c r="I2" s="375"/>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row>
    <row r="3" spans="1:36" s="381" customFormat="1" ht="12.75" customHeight="1">
      <c r="A3" s="378"/>
      <c r="B3" s="1151" t="s">
        <v>424</v>
      </c>
      <c r="C3" s="1152"/>
      <c r="D3" s="1152"/>
      <c r="E3" s="1152"/>
      <c r="F3" s="1152"/>
      <c r="G3" s="1152"/>
      <c r="H3" s="1152"/>
      <c r="I3" s="379"/>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row>
    <row r="4" spans="1:36" s="385" customFormat="1" ht="11.25">
      <c r="A4" s="382"/>
      <c r="B4" s="1153"/>
      <c r="C4" s="1153"/>
      <c r="D4" s="1153"/>
      <c r="E4" s="1153"/>
      <c r="F4" s="1153"/>
      <c r="G4" s="1153"/>
      <c r="H4" s="1153"/>
      <c r="I4" s="383"/>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row>
    <row r="5" spans="1:36" s="385" customFormat="1" ht="11.25">
      <c r="A5" s="382"/>
      <c r="B5" s="1153"/>
      <c r="C5" s="1153"/>
      <c r="D5" s="1153"/>
      <c r="E5" s="1153"/>
      <c r="F5" s="1153"/>
      <c r="G5" s="1153"/>
      <c r="H5" s="1153"/>
      <c r="I5" s="383"/>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row>
    <row r="6" spans="1:36" s="385" customFormat="1" ht="11.25">
      <c r="A6" s="382"/>
      <c r="B6" s="386"/>
      <c r="C6" s="386"/>
      <c r="D6" s="386"/>
      <c r="E6" s="386"/>
      <c r="F6" s="387"/>
      <c r="G6" s="387"/>
      <c r="H6" s="387"/>
      <c r="I6" s="383"/>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row>
    <row r="7" spans="1:36" s="385" customFormat="1" ht="11.25" customHeight="1">
      <c r="A7" s="382"/>
      <c r="B7" s="728" t="s">
        <v>420</v>
      </c>
      <c r="C7" s="1153"/>
      <c r="D7" s="1153"/>
      <c r="E7" s="1153"/>
      <c r="F7" s="1153"/>
      <c r="G7" s="1153"/>
      <c r="H7" s="1153"/>
      <c r="I7" s="383"/>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384"/>
    </row>
    <row r="8" spans="1:36" s="385" customFormat="1" ht="11.25">
      <c r="A8" s="382"/>
      <c r="B8" s="1153"/>
      <c r="C8" s="1153"/>
      <c r="D8" s="1153"/>
      <c r="E8" s="1153"/>
      <c r="F8" s="1153"/>
      <c r="G8" s="1153"/>
      <c r="H8" s="1153"/>
      <c r="I8" s="383"/>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row>
    <row r="9" spans="1:36" s="381" customFormat="1" ht="10.5" customHeight="1">
      <c r="A9" s="378"/>
      <c r="B9" s="1154"/>
      <c r="C9" s="1154"/>
      <c r="D9" s="1154"/>
      <c r="E9" s="1154"/>
      <c r="F9" s="1154"/>
      <c r="G9" s="1154"/>
      <c r="H9" s="1154"/>
      <c r="I9" s="379"/>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row>
    <row r="10" spans="1:36" s="377" customFormat="1" ht="33.75">
      <c r="A10" s="370"/>
      <c r="B10" s="388" t="s">
        <v>213</v>
      </c>
      <c r="C10" s="388" t="s">
        <v>214</v>
      </c>
      <c r="D10" s="388" t="s">
        <v>215</v>
      </c>
      <c r="E10" s="389" t="s">
        <v>216</v>
      </c>
      <c r="F10" s="390" t="s">
        <v>217</v>
      </c>
      <c r="G10" s="390" t="s">
        <v>218</v>
      </c>
      <c r="H10" s="391" t="s">
        <v>219</v>
      </c>
      <c r="I10" s="375"/>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row>
    <row r="11" spans="1:36" s="381" customFormat="1" ht="31.5" customHeight="1">
      <c r="A11" s="378"/>
      <c r="B11" s="392"/>
      <c r="C11" s="393"/>
      <c r="D11" s="393"/>
      <c r="E11" s="393"/>
      <c r="F11" s="394"/>
      <c r="G11" s="394"/>
      <c r="H11" s="393"/>
      <c r="I11" s="379"/>
      <c r="J11" s="380"/>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0"/>
    </row>
    <row r="12" spans="1:36" s="381" customFormat="1" ht="31.5" customHeight="1">
      <c r="A12" s="378"/>
      <c r="B12" s="393"/>
      <c r="C12" s="393"/>
      <c r="D12" s="393"/>
      <c r="E12" s="393"/>
      <c r="F12" s="394"/>
      <c r="G12" s="394"/>
      <c r="H12" s="393"/>
      <c r="I12" s="379"/>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row>
    <row r="13" spans="1:36" s="381" customFormat="1" ht="31.5" customHeight="1">
      <c r="A13" s="378"/>
      <c r="B13" s="393"/>
      <c r="C13" s="393"/>
      <c r="D13" s="393"/>
      <c r="E13" s="393"/>
      <c r="F13" s="393"/>
      <c r="G13" s="393"/>
      <c r="H13" s="393"/>
      <c r="I13" s="379"/>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row>
    <row r="14" spans="1:36" s="381" customFormat="1" ht="31.5" customHeight="1">
      <c r="A14" s="378"/>
      <c r="B14" s="393"/>
      <c r="C14" s="393"/>
      <c r="D14" s="393"/>
      <c r="E14" s="393"/>
      <c r="F14" s="393"/>
      <c r="G14" s="393"/>
      <c r="H14" s="393"/>
      <c r="I14" s="379"/>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row>
    <row r="15" spans="1:36" s="381" customFormat="1" ht="31.5" customHeight="1">
      <c r="A15" s="378"/>
      <c r="B15" s="393"/>
      <c r="C15" s="393"/>
      <c r="D15" s="393"/>
      <c r="E15" s="393"/>
      <c r="F15" s="393"/>
      <c r="G15" s="393"/>
      <c r="H15" s="393"/>
      <c r="I15" s="379"/>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row>
    <row r="16" spans="1:36" s="381" customFormat="1" ht="31.5" customHeight="1">
      <c r="A16" s="378"/>
      <c r="B16" s="393"/>
      <c r="C16" s="393"/>
      <c r="D16" s="393"/>
      <c r="E16" s="393"/>
      <c r="F16" s="393"/>
      <c r="G16" s="393"/>
      <c r="H16" s="393"/>
      <c r="I16" s="379"/>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row>
    <row r="17" spans="1:36" s="381" customFormat="1" ht="31.5" customHeight="1">
      <c r="A17" s="378"/>
      <c r="B17" s="393"/>
      <c r="C17" s="393"/>
      <c r="D17" s="393"/>
      <c r="E17" s="393"/>
      <c r="F17" s="393"/>
      <c r="G17" s="393"/>
      <c r="H17" s="393"/>
      <c r="I17" s="379"/>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row>
    <row r="18" spans="1:36" s="381" customFormat="1" ht="31.5" customHeight="1">
      <c r="A18" s="378"/>
      <c r="B18" s="393"/>
      <c r="C18" s="393"/>
      <c r="D18" s="393"/>
      <c r="E18" s="393"/>
      <c r="F18" s="393"/>
      <c r="G18" s="393"/>
      <c r="H18" s="393"/>
      <c r="I18" s="379"/>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row>
    <row r="19" spans="1:36" s="381" customFormat="1" ht="31.5" customHeight="1">
      <c r="A19" s="378"/>
      <c r="B19" s="393"/>
      <c r="C19" s="393"/>
      <c r="D19" s="393"/>
      <c r="E19" s="393"/>
      <c r="F19" s="393"/>
      <c r="G19" s="393"/>
      <c r="H19" s="393"/>
      <c r="I19" s="379"/>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row>
    <row r="20" spans="1:36" s="381" customFormat="1" ht="31.5" customHeight="1">
      <c r="A20" s="378"/>
      <c r="B20" s="393"/>
      <c r="C20" s="393"/>
      <c r="D20" s="393"/>
      <c r="E20" s="393"/>
      <c r="F20" s="393"/>
      <c r="G20" s="393"/>
      <c r="H20" s="393"/>
      <c r="I20" s="379"/>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row>
    <row r="21" spans="1:36" s="381" customFormat="1" ht="31.5" customHeight="1">
      <c r="A21" s="378"/>
      <c r="B21" s="393"/>
      <c r="C21" s="393"/>
      <c r="D21" s="393"/>
      <c r="E21" s="393"/>
      <c r="F21" s="393"/>
      <c r="G21" s="393"/>
      <c r="H21" s="393"/>
      <c r="I21" s="379"/>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row>
    <row r="22" spans="1:36" s="381" customFormat="1" ht="31.5" customHeight="1">
      <c r="A22" s="378"/>
      <c r="B22" s="393"/>
      <c r="C22" s="393"/>
      <c r="D22" s="393"/>
      <c r="E22" s="393"/>
      <c r="F22" s="393"/>
      <c r="G22" s="393"/>
      <c r="H22" s="393"/>
      <c r="I22" s="379"/>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row>
    <row r="23" spans="1:36" s="381" customFormat="1" ht="31.5" customHeight="1">
      <c r="A23" s="378"/>
      <c r="B23" s="393"/>
      <c r="C23" s="393"/>
      <c r="D23" s="393"/>
      <c r="E23" s="393"/>
      <c r="F23" s="393"/>
      <c r="G23" s="393"/>
      <c r="H23" s="393"/>
      <c r="I23" s="379"/>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row>
    <row r="24" spans="1:36" s="381" customFormat="1" ht="31.5" customHeight="1">
      <c r="A24" s="378"/>
      <c r="B24" s="393"/>
      <c r="C24" s="393"/>
      <c r="D24" s="393"/>
      <c r="E24" s="393"/>
      <c r="F24" s="393"/>
      <c r="G24" s="393"/>
      <c r="H24" s="393"/>
      <c r="I24" s="379"/>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row>
    <row r="25" spans="1:36" s="381" customFormat="1" ht="31.5" customHeight="1">
      <c r="A25" s="378"/>
      <c r="B25" s="393"/>
      <c r="C25" s="393"/>
      <c r="D25" s="393"/>
      <c r="E25" s="393"/>
      <c r="F25" s="393"/>
      <c r="G25" s="393"/>
      <c r="H25" s="393"/>
      <c r="I25" s="379"/>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row>
    <row r="26" spans="1:36" s="381" customFormat="1" ht="31.5" customHeight="1">
      <c r="A26" s="378"/>
      <c r="B26" s="393"/>
      <c r="C26" s="393"/>
      <c r="D26" s="393"/>
      <c r="E26" s="393"/>
      <c r="F26" s="393"/>
      <c r="G26" s="393"/>
      <c r="H26" s="393"/>
      <c r="I26" s="379"/>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row>
    <row r="27" spans="1:36" s="381" customFormat="1" ht="31.5" customHeight="1">
      <c r="A27" s="378"/>
      <c r="B27" s="393"/>
      <c r="C27" s="393"/>
      <c r="D27" s="393"/>
      <c r="E27" s="393"/>
      <c r="F27" s="393"/>
      <c r="G27" s="393"/>
      <c r="H27" s="393"/>
      <c r="I27" s="379"/>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row>
    <row r="28" spans="1:36" s="381" customFormat="1" ht="31.5" customHeight="1">
      <c r="A28" s="378"/>
      <c r="B28" s="393"/>
      <c r="C28" s="393"/>
      <c r="D28" s="393"/>
      <c r="E28" s="393"/>
      <c r="F28" s="393"/>
      <c r="G28" s="393"/>
      <c r="H28" s="393"/>
      <c r="I28" s="379"/>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row>
    <row r="29" spans="1:36" s="381" customFormat="1" ht="31.5" customHeight="1">
      <c r="A29" s="378"/>
      <c r="B29" s="393"/>
      <c r="C29" s="393"/>
      <c r="D29" s="393"/>
      <c r="E29" s="393"/>
      <c r="F29" s="393"/>
      <c r="G29" s="393"/>
      <c r="H29" s="393"/>
      <c r="I29" s="379"/>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row>
    <row r="30" spans="1:36" s="381" customFormat="1" ht="31.5" customHeight="1">
      <c r="A30" s="378"/>
      <c r="B30" s="393"/>
      <c r="C30" s="393"/>
      <c r="D30" s="393"/>
      <c r="E30" s="393"/>
      <c r="F30" s="393"/>
      <c r="G30" s="393"/>
      <c r="H30" s="393"/>
      <c r="I30" s="379"/>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row>
    <row r="31" spans="1:36" s="381" customFormat="1" ht="31.5" customHeight="1">
      <c r="A31" s="378"/>
      <c r="B31" s="393"/>
      <c r="C31" s="393"/>
      <c r="D31" s="393"/>
      <c r="E31" s="393"/>
      <c r="F31" s="393"/>
      <c r="G31" s="393"/>
      <c r="H31" s="393"/>
      <c r="I31" s="379"/>
      <c r="J31" s="380"/>
      <c r="K31" s="380"/>
      <c r="L31" s="380"/>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row>
    <row r="32" spans="1:36" ht="6" customHeight="1">
      <c r="A32" s="395"/>
      <c r="B32" s="191"/>
      <c r="C32" s="191"/>
      <c r="D32" s="191"/>
      <c r="E32" s="191"/>
      <c r="F32" s="191"/>
      <c r="G32" s="191"/>
      <c r="H32" s="191"/>
      <c r="I32" s="396"/>
    </row>
    <row r="33" spans="1:9" ht="5.25" customHeight="1" thickBot="1">
      <c r="A33" s="397"/>
      <c r="B33" s="398"/>
      <c r="C33" s="398"/>
      <c r="D33" s="398"/>
      <c r="E33" s="398"/>
      <c r="F33" s="398"/>
      <c r="G33" s="398"/>
      <c r="H33" s="398"/>
      <c r="I33" s="399"/>
    </row>
    <row r="34" spans="1:9">
      <c r="A34" s="187"/>
      <c r="B34" s="187"/>
      <c r="C34" s="187"/>
      <c r="D34" s="187"/>
      <c r="E34" s="187"/>
      <c r="F34" s="187"/>
      <c r="G34" s="187"/>
      <c r="H34" s="187"/>
      <c r="I34" s="187"/>
    </row>
    <row r="35" spans="1:9">
      <c r="A35" s="187"/>
      <c r="B35" s="187"/>
      <c r="C35" s="187"/>
      <c r="D35" s="187"/>
      <c r="E35" s="187"/>
      <c r="F35" s="187"/>
      <c r="G35" s="187"/>
      <c r="H35" s="187"/>
      <c r="I35" s="187"/>
    </row>
    <row r="36" spans="1:9">
      <c r="A36" s="187"/>
      <c r="B36" s="187"/>
      <c r="C36" s="187"/>
      <c r="D36" s="187"/>
      <c r="E36" s="187"/>
      <c r="F36" s="187"/>
      <c r="G36" s="187"/>
      <c r="H36" s="187"/>
      <c r="I36" s="187"/>
    </row>
    <row r="37" spans="1:9">
      <c r="A37" s="187"/>
      <c r="B37" s="187"/>
      <c r="C37" s="187"/>
      <c r="D37" s="187"/>
      <c r="E37" s="187"/>
      <c r="F37" s="187"/>
      <c r="G37" s="187"/>
      <c r="H37" s="187"/>
      <c r="I37" s="187"/>
    </row>
    <row r="38" spans="1:9">
      <c r="A38" s="187"/>
      <c r="B38" s="187"/>
      <c r="C38" s="187"/>
      <c r="D38" s="187"/>
      <c r="E38" s="187"/>
      <c r="F38" s="187"/>
      <c r="G38" s="187"/>
      <c r="H38" s="187"/>
      <c r="I38" s="187"/>
    </row>
    <row r="39" spans="1:9">
      <c r="A39" s="187"/>
      <c r="B39" s="187"/>
      <c r="C39" s="187"/>
      <c r="D39" s="187"/>
      <c r="E39" s="187"/>
      <c r="F39" s="187"/>
      <c r="G39" s="187"/>
      <c r="H39" s="187"/>
      <c r="I39" s="187"/>
    </row>
    <row r="40" spans="1:9">
      <c r="A40" s="187"/>
      <c r="B40" s="187"/>
      <c r="C40" s="187"/>
      <c r="D40" s="187"/>
      <c r="E40" s="187"/>
      <c r="F40" s="187"/>
      <c r="G40" s="187"/>
      <c r="H40" s="187"/>
      <c r="I40" s="187"/>
    </row>
    <row r="41" spans="1:9">
      <c r="A41" s="187"/>
      <c r="B41" s="187"/>
      <c r="C41" s="187"/>
      <c r="D41" s="187"/>
      <c r="E41" s="187"/>
      <c r="F41" s="187"/>
      <c r="G41" s="187"/>
      <c r="H41" s="187"/>
      <c r="I41" s="187"/>
    </row>
    <row r="42" spans="1:9">
      <c r="A42" s="187"/>
      <c r="B42" s="187"/>
      <c r="C42" s="187"/>
      <c r="D42" s="187"/>
      <c r="E42" s="187"/>
      <c r="F42" s="187"/>
      <c r="G42" s="187"/>
      <c r="H42" s="187"/>
      <c r="I42" s="187"/>
    </row>
    <row r="43" spans="1:9">
      <c r="A43" s="187"/>
      <c r="B43" s="187"/>
      <c r="C43" s="187"/>
      <c r="D43" s="187"/>
      <c r="E43" s="187"/>
      <c r="F43" s="187"/>
      <c r="G43" s="187"/>
      <c r="H43" s="187"/>
      <c r="I43" s="187"/>
    </row>
    <row r="44" spans="1:9">
      <c r="A44" s="187"/>
      <c r="B44" s="187"/>
      <c r="C44" s="187"/>
      <c r="D44" s="187"/>
      <c r="E44" s="187"/>
      <c r="F44" s="187"/>
      <c r="G44" s="187"/>
      <c r="H44" s="187"/>
      <c r="I44" s="187"/>
    </row>
    <row r="45" spans="1:9">
      <c r="A45" s="187"/>
      <c r="B45" s="187"/>
      <c r="C45" s="187"/>
      <c r="D45" s="187"/>
      <c r="E45" s="187"/>
      <c r="F45" s="187"/>
      <c r="G45" s="187"/>
      <c r="H45" s="187"/>
      <c r="I45" s="187"/>
    </row>
    <row r="46" spans="1:9">
      <c r="A46" s="187"/>
      <c r="B46" s="187"/>
      <c r="C46" s="187"/>
      <c r="D46" s="187"/>
      <c r="E46" s="187"/>
      <c r="F46" s="187"/>
      <c r="G46" s="187"/>
      <c r="H46" s="187"/>
      <c r="I46" s="187"/>
    </row>
    <row r="47" spans="1:9">
      <c r="A47" s="187"/>
      <c r="B47" s="187"/>
      <c r="C47" s="187"/>
      <c r="D47" s="187"/>
      <c r="E47" s="187"/>
      <c r="F47" s="187"/>
      <c r="G47" s="187"/>
      <c r="H47" s="187"/>
      <c r="I47" s="187"/>
    </row>
    <row r="48" spans="1:9">
      <c r="A48" s="187"/>
      <c r="B48" s="187"/>
      <c r="C48" s="187"/>
      <c r="D48" s="187"/>
      <c r="E48" s="187"/>
      <c r="F48" s="187"/>
      <c r="G48" s="187"/>
      <c r="H48" s="187"/>
      <c r="I48" s="187"/>
    </row>
    <row r="49" s="187" customFormat="1"/>
    <row r="50" s="187" customFormat="1"/>
    <row r="51" s="187" customFormat="1"/>
    <row r="52" s="187" customFormat="1"/>
    <row r="53" s="187" customFormat="1"/>
    <row r="54" s="187" customFormat="1"/>
    <row r="55" s="187" customFormat="1"/>
    <row r="56" s="187" customFormat="1"/>
    <row r="57" s="187" customFormat="1"/>
    <row r="58" s="187" customFormat="1"/>
    <row r="59" s="187" customFormat="1"/>
    <row r="60" s="187" customFormat="1"/>
    <row r="61" s="187" customFormat="1"/>
    <row r="62" s="187" customFormat="1"/>
    <row r="63" s="187" customFormat="1"/>
    <row r="64" s="187" customFormat="1"/>
    <row r="65" s="187" customFormat="1"/>
    <row r="66" s="187" customFormat="1"/>
    <row r="67" s="187" customFormat="1"/>
    <row r="68" s="187" customFormat="1"/>
    <row r="69" s="187" customFormat="1"/>
    <row r="70" s="187" customFormat="1"/>
    <row r="71" s="187" customFormat="1"/>
    <row r="72" s="187" customFormat="1"/>
    <row r="73" s="187" customFormat="1"/>
    <row r="74" s="187" customFormat="1"/>
    <row r="75" s="187" customFormat="1"/>
    <row r="76" s="187" customFormat="1"/>
    <row r="77" s="187" customFormat="1"/>
    <row r="78" s="187" customFormat="1"/>
    <row r="79" s="187" customFormat="1"/>
    <row r="80" s="187" customFormat="1"/>
    <row r="81" s="187" customFormat="1"/>
    <row r="82" s="187" customFormat="1"/>
    <row r="83" s="187" customFormat="1"/>
    <row r="84" s="187" customFormat="1"/>
    <row r="85" s="187" customFormat="1"/>
    <row r="86" s="187" customFormat="1"/>
    <row r="87" s="187" customFormat="1"/>
    <row r="88" s="187" customFormat="1"/>
    <row r="89" s="187" customFormat="1"/>
    <row r="90" s="187" customFormat="1"/>
    <row r="91" s="187" customFormat="1"/>
    <row r="92" s="187" customFormat="1"/>
    <row r="93" s="187" customFormat="1"/>
    <row r="94" s="187" customFormat="1"/>
    <row r="95" s="187" customFormat="1"/>
    <row r="96" s="187" customFormat="1"/>
    <row r="97" s="187" customFormat="1"/>
    <row r="98" s="187" customFormat="1"/>
    <row r="99" s="187" customFormat="1"/>
    <row r="100" s="187" customFormat="1"/>
    <row r="101" s="187" customFormat="1"/>
    <row r="102" s="187" customFormat="1"/>
    <row r="103" s="187" customFormat="1"/>
    <row r="104" s="187" customFormat="1"/>
    <row r="105" s="187" customFormat="1"/>
    <row r="106" s="187" customFormat="1"/>
    <row r="107" s="187" customFormat="1"/>
    <row r="108" s="187" customFormat="1"/>
    <row r="109" s="187" customFormat="1"/>
    <row r="110" s="187" customFormat="1"/>
    <row r="111" s="187" customFormat="1"/>
    <row r="112" s="187" customFormat="1"/>
    <row r="113" s="187" customFormat="1"/>
    <row r="114" s="187" customFormat="1"/>
    <row r="115" s="187" customFormat="1"/>
    <row r="116" s="187" customFormat="1"/>
    <row r="117" s="187" customFormat="1"/>
    <row r="118" s="187" customFormat="1"/>
    <row r="119" s="187" customFormat="1"/>
    <row r="120" s="187" customFormat="1"/>
    <row r="121" s="187" customFormat="1"/>
    <row r="122" s="187" customFormat="1"/>
    <row r="123" s="187" customFormat="1"/>
    <row r="124" s="187" customFormat="1"/>
    <row r="125" s="187" customFormat="1"/>
    <row r="126" s="187" customFormat="1"/>
    <row r="127" s="187" customFormat="1"/>
    <row r="128" s="187" customFormat="1"/>
    <row r="129" s="187" customFormat="1"/>
    <row r="130" s="187" customFormat="1"/>
    <row r="131" s="187" customFormat="1"/>
    <row r="132" s="187" customFormat="1"/>
    <row r="133" s="187" customFormat="1"/>
    <row r="134" s="187" customFormat="1"/>
    <row r="135" s="187" customFormat="1"/>
    <row r="136" s="187" customFormat="1"/>
    <row r="137" s="187" customFormat="1"/>
    <row r="138" s="187" customFormat="1"/>
    <row r="139" s="187" customFormat="1"/>
    <row r="140" s="187" customFormat="1"/>
    <row r="141" s="187" customFormat="1"/>
    <row r="142" s="187" customFormat="1"/>
    <row r="143" s="187" customFormat="1"/>
    <row r="144" s="187" customFormat="1"/>
    <row r="145" s="187" customFormat="1"/>
    <row r="146" s="187" customFormat="1"/>
    <row r="147" s="187" customFormat="1"/>
    <row r="148" s="187" customFormat="1"/>
    <row r="149" s="187" customFormat="1"/>
    <row r="150" s="187" customFormat="1"/>
    <row r="151" s="187" customFormat="1"/>
    <row r="152" s="187" customFormat="1"/>
    <row r="153" s="187" customFormat="1"/>
    <row r="154" s="187" customFormat="1"/>
    <row r="155" s="187" customFormat="1"/>
    <row r="156" s="187" customFormat="1"/>
    <row r="157" s="187" customFormat="1"/>
    <row r="158" s="187" customFormat="1"/>
    <row r="159" s="187" customFormat="1"/>
    <row r="160" s="187" customFormat="1"/>
    <row r="161" s="187" customFormat="1"/>
    <row r="162" s="187" customFormat="1"/>
    <row r="163" s="187" customFormat="1"/>
    <row r="164" s="187" customFormat="1"/>
    <row r="165" s="187" customFormat="1"/>
    <row r="166" s="187" customFormat="1"/>
    <row r="167" s="187" customFormat="1"/>
    <row r="168" s="187" customFormat="1"/>
    <row r="169" s="187" customFormat="1"/>
    <row r="170" s="187" customFormat="1"/>
    <row r="171" s="187" customFormat="1"/>
    <row r="172" s="187" customFormat="1"/>
    <row r="173" s="187" customFormat="1"/>
    <row r="174" s="187" customFormat="1"/>
    <row r="175" s="187" customFormat="1"/>
    <row r="176" s="187" customFormat="1"/>
    <row r="177" s="187" customFormat="1"/>
    <row r="178" s="187" customFormat="1"/>
    <row r="179" s="187" customFormat="1"/>
    <row r="180" s="187" customFormat="1"/>
    <row r="181" s="187" customFormat="1"/>
    <row r="182" s="187" customFormat="1"/>
    <row r="183" s="187" customFormat="1"/>
    <row r="184" s="187" customFormat="1"/>
    <row r="185" s="187" customFormat="1"/>
    <row r="186" s="187" customFormat="1"/>
    <row r="187" s="187" customFormat="1"/>
    <row r="188" s="187" customFormat="1"/>
    <row r="189" s="187" customFormat="1"/>
    <row r="190" s="187" customFormat="1"/>
    <row r="191" s="187" customFormat="1"/>
    <row r="192" s="187" customFormat="1"/>
    <row r="193" s="187" customFormat="1"/>
    <row r="194" s="187" customFormat="1"/>
    <row r="195" s="187" customFormat="1"/>
    <row r="196" s="187" customFormat="1"/>
    <row r="197" s="187" customFormat="1"/>
    <row r="198" s="187" customFormat="1"/>
    <row r="199" s="187" customFormat="1"/>
    <row r="200" s="187" customFormat="1"/>
    <row r="201" s="187" customFormat="1"/>
    <row r="202" s="187" customFormat="1"/>
    <row r="203" s="187" customFormat="1"/>
    <row r="204" s="187" customFormat="1"/>
    <row r="205" s="187" customFormat="1"/>
    <row r="206" s="187" customFormat="1"/>
    <row r="207" s="187" customFormat="1"/>
    <row r="208" s="187" customFormat="1"/>
    <row r="209" s="187" customFormat="1"/>
    <row r="210" s="187" customFormat="1"/>
    <row r="211" s="187" customFormat="1"/>
    <row r="212" s="187" customFormat="1"/>
    <row r="213" s="187" customFormat="1"/>
    <row r="214" s="187" customFormat="1"/>
    <row r="215" s="187" customFormat="1"/>
    <row r="216" s="187" customFormat="1"/>
    <row r="217" s="187" customFormat="1"/>
    <row r="218" s="187" customFormat="1"/>
    <row r="219" s="187" customFormat="1"/>
    <row r="220" s="187" customFormat="1"/>
    <row r="221" s="187" customFormat="1"/>
    <row r="222" s="187" customFormat="1"/>
    <row r="223" s="187" customFormat="1"/>
    <row r="224" s="187" customFormat="1"/>
    <row r="225" s="187" customFormat="1"/>
    <row r="226" s="187" customFormat="1"/>
    <row r="227" s="187" customFormat="1"/>
    <row r="228" s="187" customFormat="1"/>
    <row r="229" s="187" customFormat="1"/>
    <row r="230" s="187" customFormat="1"/>
    <row r="231" s="187" customFormat="1"/>
    <row r="232" s="187" customFormat="1"/>
    <row r="233" s="187" customFormat="1"/>
    <row r="234" s="187" customFormat="1"/>
    <row r="235" s="187" customFormat="1"/>
    <row r="236" s="187" customFormat="1"/>
    <row r="237" s="187" customFormat="1"/>
    <row r="238" s="187" customFormat="1"/>
    <row r="239" s="187" customFormat="1"/>
    <row r="240" s="187" customFormat="1"/>
    <row r="241" s="187" customFormat="1"/>
    <row r="242" s="187" customFormat="1"/>
    <row r="243" s="187" customFormat="1"/>
    <row r="244" s="187" customFormat="1"/>
    <row r="245" s="187" customFormat="1"/>
    <row r="246" s="187" customFormat="1"/>
    <row r="247" s="187" customFormat="1"/>
    <row r="248" s="187" customFormat="1"/>
    <row r="249" s="187" customFormat="1"/>
    <row r="250" s="187" customFormat="1"/>
    <row r="251" s="187" customFormat="1"/>
    <row r="252" s="187" customFormat="1"/>
    <row r="253" s="187" customFormat="1"/>
    <row r="254" s="187" customFormat="1"/>
    <row r="255" s="187" customFormat="1"/>
    <row r="256" s="187" customFormat="1"/>
    <row r="257" s="187" customFormat="1"/>
    <row r="258" s="187" customFormat="1"/>
    <row r="259" s="187" customFormat="1"/>
    <row r="260" s="187" customFormat="1"/>
    <row r="261" s="187" customFormat="1"/>
    <row r="262" s="187" customFormat="1"/>
    <row r="263" s="187" customFormat="1"/>
    <row r="264" s="187" customFormat="1"/>
    <row r="265" s="187" customFormat="1"/>
    <row r="266" s="187" customFormat="1"/>
    <row r="267" s="187" customFormat="1"/>
    <row r="268" s="187" customFormat="1"/>
    <row r="269" s="187" customFormat="1"/>
    <row r="270" s="187" customFormat="1"/>
    <row r="271" s="187" customFormat="1"/>
    <row r="272" s="187" customFormat="1"/>
    <row r="273" s="187" customFormat="1"/>
    <row r="274" s="187" customFormat="1"/>
    <row r="275" s="187" customFormat="1"/>
    <row r="276" s="187" customFormat="1"/>
    <row r="277" s="187" customFormat="1"/>
    <row r="278" s="187" customFormat="1"/>
    <row r="279" s="187" customFormat="1"/>
    <row r="280" s="187" customFormat="1"/>
    <row r="281" s="187" customFormat="1"/>
    <row r="282" s="187" customFormat="1"/>
    <row r="283" s="187" customFormat="1"/>
    <row r="284" s="187" customFormat="1"/>
    <row r="285" s="187" customFormat="1"/>
    <row r="286" s="187" customFormat="1"/>
    <row r="287" s="187" customFormat="1"/>
    <row r="288" s="187" customFormat="1"/>
    <row r="289" s="187" customFormat="1"/>
    <row r="290" s="187" customFormat="1"/>
  </sheetData>
  <sheetProtection password="FAE0" sheet="1" objects="1" scenarios="1"/>
  <mergeCells count="2">
    <mergeCell ref="B3:H5"/>
    <mergeCell ref="B7:H9"/>
  </mergeCells>
  <phoneticPr fontId="9" type="noConversion"/>
  <printOptions horizontalCentered="1"/>
  <pageMargins left="0.5" right="0.5" top="0.5" bottom="0.75" header="0.5" footer="0.5"/>
  <pageSetup scale="8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showGridLines="0" showRowColHeaders="0" workbookViewId="0">
      <selection activeCell="C6" sqref="C6:C14"/>
    </sheetView>
  </sheetViews>
  <sheetFormatPr baseColWidth="10" defaultColWidth="0" defaultRowHeight="15"/>
  <cols>
    <col min="1" max="1" width="2.7109375" style="547" customWidth="1"/>
    <col min="2" max="2" width="61.7109375" style="547" customWidth="1"/>
    <col min="3" max="3" width="33.7109375" style="547" customWidth="1"/>
    <col min="4" max="4" width="30.5703125" style="547" customWidth="1"/>
    <col min="5" max="5" width="49.7109375" style="547" customWidth="1"/>
    <col min="6" max="6" width="4.140625" style="547" customWidth="1"/>
    <col min="7" max="9" width="0" style="547" hidden="1" customWidth="1"/>
    <col min="10" max="16384" width="11.42578125" style="547" hidden="1"/>
  </cols>
  <sheetData>
    <row r="1" spans="2:9" ht="15.75" thickBot="1">
      <c r="F1" s="579"/>
      <c r="G1" s="579"/>
      <c r="H1" s="579"/>
      <c r="I1" s="579"/>
    </row>
    <row r="2" spans="2:9" ht="15.75" thickBot="1">
      <c r="B2" s="371" t="s">
        <v>463</v>
      </c>
      <c r="C2" s="372"/>
      <c r="D2" s="372"/>
      <c r="E2" s="578"/>
      <c r="F2" s="580"/>
      <c r="G2" s="580"/>
      <c r="H2" s="580"/>
      <c r="I2" s="579"/>
    </row>
    <row r="3" spans="2:9" ht="15.75" thickBot="1">
      <c r="F3" s="579"/>
      <c r="G3" s="579"/>
      <c r="H3" s="579"/>
      <c r="I3" s="579"/>
    </row>
    <row r="4" spans="2:9" ht="36.75" thickBot="1">
      <c r="B4" s="577" t="s">
        <v>462</v>
      </c>
      <c r="C4" s="576" t="s">
        <v>461</v>
      </c>
      <c r="D4" s="576" t="s">
        <v>460</v>
      </c>
      <c r="E4" s="575" t="s">
        <v>459</v>
      </c>
    </row>
    <row r="5" spans="2:9" ht="39" thickBot="1">
      <c r="B5" s="556" t="s">
        <v>458</v>
      </c>
      <c r="C5" s="559"/>
      <c r="D5" s="562"/>
      <c r="E5" s="557"/>
    </row>
    <row r="6" spans="2:9">
      <c r="B6" s="571" t="s">
        <v>457</v>
      </c>
      <c r="C6" s="1155"/>
      <c r="D6" s="1158"/>
      <c r="E6" s="1161"/>
    </row>
    <row r="7" spans="2:9">
      <c r="B7" s="574" t="s">
        <v>456</v>
      </c>
      <c r="C7" s="1156"/>
      <c r="D7" s="1159"/>
      <c r="E7" s="1162"/>
    </row>
    <row r="8" spans="2:9" ht="16.5" customHeight="1">
      <c r="B8" s="573" t="s">
        <v>455</v>
      </c>
      <c r="C8" s="1156"/>
      <c r="D8" s="1159"/>
      <c r="E8" s="1162"/>
    </row>
    <row r="9" spans="2:9" ht="16.5" customHeight="1">
      <c r="B9" s="573" t="s">
        <v>454</v>
      </c>
      <c r="C9" s="1156"/>
      <c r="D9" s="1159"/>
      <c r="E9" s="1162"/>
    </row>
    <row r="10" spans="2:9" ht="16.5" customHeight="1">
      <c r="B10" s="573" t="s">
        <v>453</v>
      </c>
      <c r="C10" s="1156"/>
      <c r="D10" s="1159"/>
      <c r="E10" s="1162"/>
    </row>
    <row r="11" spans="2:9" ht="16.5" customHeight="1">
      <c r="B11" s="573" t="s">
        <v>452</v>
      </c>
      <c r="C11" s="1156"/>
      <c r="D11" s="1159"/>
      <c r="E11" s="1162"/>
    </row>
    <row r="12" spans="2:9" ht="16.5" customHeight="1">
      <c r="B12" s="573" t="s">
        <v>451</v>
      </c>
      <c r="C12" s="1156"/>
      <c r="D12" s="1159"/>
      <c r="E12" s="1162"/>
    </row>
    <row r="13" spans="2:9" ht="16.5" customHeight="1">
      <c r="B13" s="573" t="s">
        <v>450</v>
      </c>
      <c r="C13" s="1156"/>
      <c r="D13" s="1159"/>
      <c r="E13" s="1162"/>
    </row>
    <row r="14" spans="2:9" ht="16.5" customHeight="1" thickBot="1">
      <c r="B14" s="572" t="s">
        <v>449</v>
      </c>
      <c r="C14" s="1157"/>
      <c r="D14" s="1160"/>
      <c r="E14" s="1163"/>
    </row>
    <row r="15" spans="2:9" ht="39" thickBot="1">
      <c r="B15" s="571" t="s">
        <v>448</v>
      </c>
      <c r="C15" s="559"/>
      <c r="D15" s="565"/>
      <c r="E15" s="557"/>
    </row>
    <row r="16" spans="2:9" ht="39" thickBot="1">
      <c r="B16" s="556" t="s">
        <v>447</v>
      </c>
      <c r="C16" s="570"/>
      <c r="D16" s="570"/>
      <c r="E16" s="563"/>
    </row>
    <row r="17" spans="2:5" ht="51.75" thickBot="1">
      <c r="B17" s="569" t="s">
        <v>446</v>
      </c>
      <c r="C17" s="552"/>
      <c r="D17" s="552"/>
      <c r="E17" s="548"/>
    </row>
    <row r="18" spans="2:5" ht="39" thickBot="1">
      <c r="B18" s="556" t="s">
        <v>445</v>
      </c>
      <c r="C18" s="555"/>
      <c r="D18" s="564"/>
      <c r="E18" s="563"/>
    </row>
    <row r="19" spans="2:5" ht="29.25" customHeight="1" thickBot="1">
      <c r="B19" s="551" t="s">
        <v>444</v>
      </c>
      <c r="C19" s="550"/>
      <c r="D19" s="566"/>
      <c r="E19" s="548"/>
    </row>
    <row r="20" spans="2:5" ht="39" thickBot="1">
      <c r="B20" s="560" t="s">
        <v>443</v>
      </c>
      <c r="C20" s="559"/>
      <c r="D20" s="565"/>
      <c r="E20" s="557"/>
    </row>
    <row r="21" spans="2:5" ht="51.75" thickBot="1">
      <c r="B21" s="556" t="s">
        <v>442</v>
      </c>
      <c r="C21" s="568"/>
      <c r="D21" s="567"/>
      <c r="E21" s="563"/>
    </row>
    <row r="22" spans="2:5" ht="26.25" thickBot="1">
      <c r="B22" s="551" t="s">
        <v>441</v>
      </c>
      <c r="C22" s="550"/>
      <c r="D22" s="566"/>
      <c r="E22" s="548"/>
    </row>
    <row r="23" spans="2:5" ht="51.75" thickBot="1">
      <c r="B23" s="551" t="s">
        <v>440</v>
      </c>
      <c r="C23" s="552"/>
      <c r="D23" s="552"/>
      <c r="E23" s="548"/>
    </row>
    <row r="24" spans="2:5" ht="39" thickBot="1">
      <c r="B24" s="560" t="s">
        <v>439</v>
      </c>
      <c r="C24" s="559"/>
      <c r="D24" s="565"/>
      <c r="E24" s="557"/>
    </row>
    <row r="25" spans="2:5" ht="26.25" thickBot="1">
      <c r="B25" s="556" t="s">
        <v>438</v>
      </c>
      <c r="C25" s="555"/>
      <c r="D25" s="564"/>
      <c r="E25" s="563"/>
    </row>
    <row r="26" spans="2:5" ht="39" thickBot="1">
      <c r="B26" s="560" t="s">
        <v>437</v>
      </c>
      <c r="C26" s="559"/>
      <c r="D26" s="562"/>
      <c r="E26" s="557"/>
    </row>
    <row r="27" spans="2:5" ht="26.25" thickBot="1">
      <c r="B27" s="560" t="s">
        <v>436</v>
      </c>
      <c r="C27" s="559"/>
      <c r="D27" s="562"/>
      <c r="E27" s="557"/>
    </row>
    <row r="28" spans="2:5" ht="26.25" thickBot="1">
      <c r="B28" s="556" t="s">
        <v>435</v>
      </c>
      <c r="C28" s="561"/>
      <c r="D28" s="561"/>
      <c r="E28" s="553"/>
    </row>
    <row r="29" spans="2:5" ht="26.25" thickBot="1">
      <c r="B29" s="551" t="s">
        <v>434</v>
      </c>
      <c r="C29" s="552"/>
      <c r="D29" s="552"/>
      <c r="E29" s="548"/>
    </row>
    <row r="30" spans="2:5" ht="39" thickBot="1">
      <c r="B30" s="551" t="s">
        <v>433</v>
      </c>
      <c r="C30" s="552"/>
      <c r="D30" s="552"/>
      <c r="E30" s="548"/>
    </row>
    <row r="31" spans="2:5" ht="51.75" thickBot="1">
      <c r="B31" s="560" t="s">
        <v>432</v>
      </c>
      <c r="C31" s="559"/>
      <c r="D31" s="558"/>
      <c r="E31" s="557"/>
    </row>
    <row r="32" spans="2:5" ht="26.25" thickBot="1">
      <c r="B32" s="556" t="s">
        <v>431</v>
      </c>
      <c r="C32" s="555"/>
      <c r="D32" s="554"/>
      <c r="E32" s="553"/>
    </row>
    <row r="33" spans="2:5" ht="26.25" thickBot="1">
      <c r="B33" s="551" t="s">
        <v>430</v>
      </c>
      <c r="C33" s="552"/>
      <c r="D33" s="552"/>
      <c r="E33" s="548"/>
    </row>
    <row r="34" spans="2:5" ht="26.25" thickBot="1">
      <c r="B34" s="551" t="s">
        <v>429</v>
      </c>
      <c r="C34" s="550"/>
      <c r="D34" s="549"/>
      <c r="E34" s="548"/>
    </row>
  </sheetData>
  <sheetProtection password="FAE0" sheet="1" objects="1" scenarios="1"/>
  <mergeCells count="3">
    <mergeCell ref="C6:C14"/>
    <mergeCell ref="D6:D14"/>
    <mergeCell ref="E6:E14"/>
  </mergeCells>
  <pageMargins left="0.70866141732283472" right="0.70866141732283472" top="0.74803149606299213" bottom="0.74803149606299213" header="0.31496062992125984" footer="0.31496062992125984"/>
  <pageSetup paperSize="9" scale="4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6"/>
  </sheetPr>
  <dimension ref="A1:EB104"/>
  <sheetViews>
    <sheetView tabSelected="1" zoomScale="85" zoomScaleNormal="85" zoomScaleSheetLayoutView="100" workbookViewId="0">
      <selection activeCell="I45" sqref="I45"/>
    </sheetView>
  </sheetViews>
  <sheetFormatPr baseColWidth="10" defaultColWidth="9.140625" defaultRowHeight="12.75"/>
  <cols>
    <col min="1" max="1" width="0.85546875" style="522" customWidth="1"/>
    <col min="2" max="2" width="0.85546875" style="479" customWidth="1"/>
    <col min="3" max="3" width="2.7109375" style="479" customWidth="1"/>
    <col min="4" max="4" width="0.85546875" style="479" customWidth="1"/>
    <col min="5" max="5" width="2.7109375" style="479" customWidth="1"/>
    <col min="6" max="6" width="0.85546875" style="479" customWidth="1"/>
    <col min="7" max="7" width="2.7109375" style="479" customWidth="1"/>
    <col min="8" max="8" width="0.85546875" style="479" customWidth="1"/>
    <col min="9" max="9" width="2.7109375" style="479" customWidth="1"/>
    <col min="10" max="10" width="0.85546875" style="479" customWidth="1"/>
    <col min="11" max="11" width="2.7109375" style="479" customWidth="1"/>
    <col min="12" max="12" width="0.85546875" style="479" customWidth="1"/>
    <col min="13" max="13" width="2.7109375" style="479" customWidth="1"/>
    <col min="14" max="14" width="0.85546875" style="479" customWidth="1"/>
    <col min="15" max="15" width="2.7109375" style="479" customWidth="1"/>
    <col min="16" max="16" width="0.85546875" style="479" customWidth="1"/>
    <col min="17" max="17" width="2.7109375" style="479" customWidth="1"/>
    <col min="18" max="18" width="0.85546875" style="479" customWidth="1"/>
    <col min="19" max="19" width="2.7109375" style="479" customWidth="1"/>
    <col min="20" max="20" width="0.85546875" style="479" customWidth="1"/>
    <col min="21" max="21" width="2.7109375" style="479" customWidth="1"/>
    <col min="22" max="22" width="0.85546875" style="479" customWidth="1"/>
    <col min="23" max="23" width="2.7109375" style="479" customWidth="1"/>
    <col min="24" max="24" width="0.85546875" style="479" customWidth="1"/>
    <col min="25" max="25" width="2.7109375" style="479" customWidth="1"/>
    <col min="26" max="26" width="0.85546875" style="479" customWidth="1"/>
    <col min="27" max="27" width="2.7109375" style="479" customWidth="1"/>
    <col min="28" max="28" width="0.85546875" style="479" customWidth="1"/>
    <col min="29" max="29" width="2.7109375" style="479" customWidth="1"/>
    <col min="30" max="30" width="0.85546875" style="479" customWidth="1"/>
    <col min="31" max="31" width="2.7109375" style="479" customWidth="1"/>
    <col min="32" max="32" width="0.85546875" style="479" customWidth="1"/>
    <col min="33" max="33" width="2.7109375" style="479" customWidth="1"/>
    <col min="34" max="34" width="0.85546875" style="479" customWidth="1"/>
    <col min="35" max="35" width="2.7109375" style="479" customWidth="1"/>
    <col min="36" max="36" width="0.85546875" style="479" customWidth="1"/>
    <col min="37" max="37" width="2.7109375" style="479" customWidth="1"/>
    <col min="38" max="38" width="0.85546875" style="479" customWidth="1"/>
    <col min="39" max="39" width="2.7109375" style="479" customWidth="1"/>
    <col min="40" max="40" width="0.85546875" style="479" customWidth="1"/>
    <col min="41" max="41" width="2.7109375" style="479" customWidth="1"/>
    <col min="42" max="42" width="0.85546875" style="479" customWidth="1"/>
    <col min="43" max="43" width="2.7109375" style="479" customWidth="1"/>
    <col min="44" max="44" width="0.85546875" style="479" customWidth="1"/>
    <col min="45" max="45" width="2.7109375" style="479" customWidth="1"/>
    <col min="46" max="46" width="0.85546875" style="479" customWidth="1"/>
    <col min="47" max="47" width="2.7109375" style="479" customWidth="1"/>
    <col min="48" max="48" width="0.85546875" style="479" customWidth="1"/>
    <col min="49" max="49" width="2.7109375" style="479" customWidth="1"/>
    <col min="50" max="50" width="0.85546875" style="479" customWidth="1"/>
    <col min="51" max="51" width="2.7109375" style="479" customWidth="1"/>
    <col min="52" max="52" width="0.85546875" style="479" customWidth="1"/>
    <col min="53" max="53" width="2.7109375" style="479" customWidth="1"/>
    <col min="54" max="54" width="0.85546875" style="479" customWidth="1"/>
    <col min="55" max="55" width="2.7109375" style="479" customWidth="1"/>
    <col min="56" max="56" width="0.85546875" style="479" customWidth="1"/>
    <col min="57" max="57" width="0.85546875" style="507" customWidth="1"/>
    <col min="58" max="63" width="15.85546875" style="476" customWidth="1"/>
    <col min="64" max="68" width="15.85546875" style="476" hidden="1" customWidth="1"/>
    <col min="69" max="98" width="15.85546875" style="476" customWidth="1"/>
    <col min="99" max="99" width="18.7109375" style="476" customWidth="1"/>
    <col min="100" max="100" width="15.85546875" style="476" customWidth="1"/>
    <col min="101" max="101" width="15.7109375" style="476" customWidth="1"/>
    <col min="102" max="116" width="9" style="476" customWidth="1"/>
    <col min="117" max="117" width="9" style="477" customWidth="1"/>
    <col min="118" max="131" width="9.140625" style="477"/>
    <col min="132" max="132" width="9.140625" style="478"/>
    <col min="133" max="16384" width="9.140625" style="479"/>
  </cols>
  <sheetData>
    <row r="1" spans="1:132" ht="4.5" customHeight="1">
      <c r="A1" s="470"/>
      <c r="B1" s="471"/>
      <c r="C1" s="472"/>
      <c r="D1" s="472"/>
      <c r="E1" s="472"/>
      <c r="F1" s="472"/>
      <c r="G1" s="472"/>
      <c r="H1" s="472"/>
      <c r="I1" s="472"/>
      <c r="J1" s="472"/>
      <c r="K1" s="472"/>
      <c r="L1" s="472"/>
      <c r="M1" s="472"/>
      <c r="N1" s="472"/>
      <c r="O1" s="472"/>
      <c r="P1" s="472"/>
      <c r="Q1" s="472"/>
      <c r="R1" s="472"/>
      <c r="S1" s="472"/>
      <c r="T1" s="472"/>
      <c r="U1" s="472"/>
      <c r="V1" s="472"/>
      <c r="W1" s="472"/>
      <c r="X1" s="472"/>
      <c r="Y1" s="472"/>
      <c r="Z1" s="472"/>
      <c r="AA1" s="472"/>
      <c r="AB1" s="472"/>
      <c r="AC1" s="472"/>
      <c r="AD1" s="472"/>
      <c r="AE1" s="472"/>
      <c r="AF1" s="472"/>
      <c r="AG1" s="472"/>
      <c r="AH1" s="472"/>
      <c r="AI1" s="472"/>
      <c r="AJ1" s="472"/>
      <c r="AK1" s="472"/>
      <c r="AL1" s="473"/>
      <c r="AM1" s="473"/>
      <c r="AN1" s="473"/>
      <c r="AO1" s="473"/>
      <c r="AP1" s="473"/>
      <c r="AQ1" s="472"/>
      <c r="AR1" s="472"/>
      <c r="AS1" s="473"/>
      <c r="AT1" s="473"/>
      <c r="AU1" s="473"/>
      <c r="AV1" s="473"/>
      <c r="AW1" s="473"/>
      <c r="AX1" s="473"/>
      <c r="AY1" s="473"/>
      <c r="AZ1" s="473"/>
      <c r="BA1" s="473"/>
      <c r="BB1" s="473"/>
      <c r="BC1" s="473"/>
      <c r="BD1" s="474"/>
      <c r="BE1" s="475"/>
      <c r="BF1" s="582"/>
      <c r="BG1" s="582"/>
      <c r="BH1" s="582"/>
      <c r="BI1" s="582"/>
      <c r="BJ1" s="582"/>
      <c r="BK1" s="582"/>
      <c r="BL1" s="582"/>
      <c r="BM1" s="582"/>
      <c r="BN1" s="582"/>
      <c r="BO1" s="582"/>
      <c r="BP1" s="582"/>
      <c r="BQ1" s="582"/>
      <c r="BR1" s="582"/>
      <c r="BS1" s="582"/>
      <c r="BT1" s="582"/>
      <c r="BU1" s="582"/>
      <c r="BV1" s="582"/>
      <c r="BW1" s="582"/>
      <c r="BX1" s="582"/>
      <c r="BY1" s="582"/>
      <c r="BZ1" s="582"/>
      <c r="CA1" s="582"/>
      <c r="CB1" s="582"/>
      <c r="CC1" s="582"/>
      <c r="CD1" s="582"/>
    </row>
    <row r="2" spans="1:132" ht="4.5" customHeight="1">
      <c r="A2" s="470"/>
      <c r="B2" s="480"/>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482"/>
      <c r="AM2" s="482"/>
      <c r="AN2" s="482"/>
      <c r="AO2" s="482"/>
      <c r="AP2" s="482"/>
      <c r="AQ2" s="481"/>
      <c r="AR2" s="481"/>
      <c r="AS2" s="482"/>
      <c r="AT2" s="482"/>
      <c r="AU2" s="482"/>
      <c r="AV2" s="482"/>
      <c r="AW2" s="482"/>
      <c r="AX2" s="482"/>
      <c r="AY2" s="482"/>
      <c r="AZ2" s="482"/>
      <c r="BA2" s="482"/>
      <c r="BB2" s="482"/>
      <c r="BC2" s="482"/>
      <c r="BD2" s="483"/>
      <c r="BE2" s="475"/>
      <c r="BF2" s="582"/>
      <c r="BG2" s="582"/>
      <c r="BH2" s="582" t="s">
        <v>19</v>
      </c>
      <c r="BI2" s="582"/>
      <c r="BJ2" s="582"/>
      <c r="BK2" s="582"/>
      <c r="BL2" s="582"/>
      <c r="BM2" s="582"/>
      <c r="BN2" s="582"/>
      <c r="BO2" s="582"/>
      <c r="BP2" s="582"/>
      <c r="BQ2" s="582"/>
      <c r="BR2" s="582"/>
      <c r="BS2" s="582"/>
      <c r="BT2" s="582"/>
      <c r="BU2" s="582"/>
      <c r="BV2" s="582"/>
      <c r="BW2" s="582"/>
      <c r="BX2" s="582"/>
      <c r="BY2" s="582"/>
      <c r="BZ2" s="582"/>
      <c r="CA2" s="582"/>
      <c r="CB2" s="582"/>
      <c r="CC2" s="582"/>
      <c r="CD2" s="582"/>
    </row>
    <row r="3" spans="1:132" ht="12.75" customHeight="1">
      <c r="A3" s="470"/>
      <c r="B3" s="484"/>
      <c r="C3" s="485"/>
      <c r="D3" s="485"/>
      <c r="E3" s="485"/>
      <c r="F3" s="485"/>
      <c r="G3" s="485"/>
      <c r="H3" s="485"/>
      <c r="I3" s="485"/>
      <c r="J3" s="485"/>
      <c r="K3" s="485"/>
      <c r="L3" s="485"/>
      <c r="M3" s="485"/>
      <c r="N3" s="485"/>
      <c r="O3" s="485"/>
      <c r="P3" s="485"/>
      <c r="Q3" s="770" t="s">
        <v>56</v>
      </c>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P3" s="771"/>
      <c r="AQ3" s="95"/>
      <c r="AR3" s="486"/>
      <c r="AS3" s="486"/>
      <c r="AT3" s="486"/>
      <c r="AU3" s="486"/>
      <c r="AV3" s="486"/>
      <c r="AW3" s="96" t="s">
        <v>57</v>
      </c>
      <c r="AX3" s="486"/>
      <c r="AY3" s="779"/>
      <c r="AZ3" s="780"/>
      <c r="BA3" s="780"/>
      <c r="BB3" s="780"/>
      <c r="BC3" s="781"/>
      <c r="BD3" s="487"/>
      <c r="BE3" s="475"/>
      <c r="BF3" s="582"/>
      <c r="BG3" s="582"/>
      <c r="BH3" s="582" t="s">
        <v>19</v>
      </c>
      <c r="BI3" s="582"/>
      <c r="BJ3" s="582"/>
      <c r="BK3" s="582"/>
      <c r="BL3" s="582"/>
      <c r="BM3" s="582"/>
      <c r="BN3" s="582"/>
      <c r="BO3" s="582"/>
      <c r="BP3" s="582"/>
      <c r="BQ3" s="582"/>
      <c r="BR3" s="582"/>
      <c r="BS3" s="582"/>
      <c r="BT3" s="582"/>
      <c r="BU3" s="582"/>
      <c r="BV3" s="582"/>
      <c r="BW3" s="582"/>
      <c r="BX3" s="582"/>
      <c r="BY3" s="582"/>
      <c r="BZ3" s="582"/>
      <c r="CA3" s="582"/>
      <c r="CB3" s="582"/>
      <c r="CC3" s="582"/>
      <c r="CD3" s="582"/>
    </row>
    <row r="4" spans="1:132" ht="4.5" customHeight="1">
      <c r="A4" s="470"/>
      <c r="B4" s="484"/>
      <c r="C4" s="485"/>
      <c r="D4" s="485"/>
      <c r="E4" s="485"/>
      <c r="F4" s="485"/>
      <c r="G4" s="485"/>
      <c r="H4" s="485"/>
      <c r="I4" s="485"/>
      <c r="J4" s="485"/>
      <c r="K4" s="485"/>
      <c r="L4" s="485"/>
      <c r="M4" s="485"/>
      <c r="N4" s="485"/>
      <c r="O4" s="485"/>
      <c r="P4" s="485"/>
      <c r="Q4" s="772"/>
      <c r="R4" s="773"/>
      <c r="S4" s="773"/>
      <c r="T4" s="773"/>
      <c r="U4" s="773"/>
      <c r="V4" s="773"/>
      <c r="W4" s="773"/>
      <c r="X4" s="773"/>
      <c r="Y4" s="773"/>
      <c r="Z4" s="773"/>
      <c r="AA4" s="773"/>
      <c r="AB4" s="773"/>
      <c r="AC4" s="773"/>
      <c r="AD4" s="773"/>
      <c r="AE4" s="773"/>
      <c r="AF4" s="773"/>
      <c r="AG4" s="773"/>
      <c r="AH4" s="773"/>
      <c r="AI4" s="773"/>
      <c r="AJ4" s="773"/>
      <c r="AK4" s="773"/>
      <c r="AL4" s="773"/>
      <c r="AM4" s="773"/>
      <c r="AN4" s="773"/>
      <c r="AO4" s="773"/>
      <c r="AP4" s="773"/>
      <c r="AQ4" s="488"/>
      <c r="AR4" s="488"/>
      <c r="AS4" s="489"/>
      <c r="AT4" s="489"/>
      <c r="AU4" s="489"/>
      <c r="AV4" s="489"/>
      <c r="AW4" s="489"/>
      <c r="AX4" s="489"/>
      <c r="AY4" s="489"/>
      <c r="AZ4" s="489"/>
      <c r="BA4" s="489"/>
      <c r="BB4" s="489"/>
      <c r="BC4" s="489"/>
      <c r="BD4" s="490"/>
      <c r="BE4" s="475"/>
      <c r="BF4" s="582"/>
      <c r="BG4" s="582"/>
      <c r="BH4" s="582" t="s">
        <v>19</v>
      </c>
      <c r="BI4" s="582"/>
      <c r="BJ4" s="582"/>
      <c r="BK4" s="582"/>
      <c r="BL4" s="582"/>
      <c r="BM4" s="582"/>
      <c r="BN4" s="582"/>
      <c r="BO4" s="582"/>
      <c r="BP4" s="582"/>
      <c r="BQ4" s="582"/>
      <c r="BR4" s="582"/>
      <c r="BS4" s="582"/>
      <c r="BT4" s="582"/>
      <c r="BU4" s="582"/>
      <c r="BV4" s="582"/>
      <c r="BW4" s="582"/>
      <c r="BX4" s="582"/>
      <c r="BY4" s="582"/>
      <c r="BZ4" s="582"/>
      <c r="CA4" s="582"/>
      <c r="CB4" s="582"/>
      <c r="CC4" s="582"/>
      <c r="CD4" s="582"/>
    </row>
    <row r="5" spans="1:132" ht="12.75" customHeight="1">
      <c r="A5" s="470"/>
      <c r="B5" s="484"/>
      <c r="C5" s="485"/>
      <c r="D5" s="485"/>
      <c r="E5" s="485"/>
      <c r="F5" s="485"/>
      <c r="G5" s="485"/>
      <c r="H5" s="485"/>
      <c r="I5" s="485"/>
      <c r="J5" s="485"/>
      <c r="K5" s="485"/>
      <c r="L5" s="485"/>
      <c r="M5" s="485"/>
      <c r="N5" s="485"/>
      <c r="O5" s="485"/>
      <c r="P5" s="485"/>
      <c r="Q5" s="772"/>
      <c r="R5" s="773"/>
      <c r="S5" s="773"/>
      <c r="T5" s="773"/>
      <c r="U5" s="773"/>
      <c r="V5" s="773"/>
      <c r="W5" s="773"/>
      <c r="X5" s="773"/>
      <c r="Y5" s="773"/>
      <c r="Z5" s="773"/>
      <c r="AA5" s="773"/>
      <c r="AB5" s="773"/>
      <c r="AC5" s="773"/>
      <c r="AD5" s="773"/>
      <c r="AE5" s="773"/>
      <c r="AF5" s="773"/>
      <c r="AG5" s="773"/>
      <c r="AH5" s="773"/>
      <c r="AI5" s="773"/>
      <c r="AJ5" s="773"/>
      <c r="AK5" s="773"/>
      <c r="AL5" s="773"/>
      <c r="AM5" s="773"/>
      <c r="AN5" s="773"/>
      <c r="AO5" s="773"/>
      <c r="AP5" s="773"/>
      <c r="AQ5" s="88"/>
      <c r="AR5" s="68"/>
      <c r="AS5" s="88"/>
      <c r="AT5" s="68"/>
      <c r="AU5" s="88"/>
      <c r="AV5" s="68"/>
      <c r="AW5" s="89" t="s">
        <v>51</v>
      </c>
      <c r="AX5" s="68"/>
      <c r="AY5" s="767" t="str">
        <f>IF(AZ40="","",AZ40)</f>
        <v/>
      </c>
      <c r="AZ5" s="768"/>
      <c r="BA5" s="768"/>
      <c r="BB5" s="768"/>
      <c r="BC5" s="769"/>
      <c r="BD5" s="491"/>
      <c r="BE5" s="492"/>
      <c r="BF5" s="582"/>
      <c r="BG5" s="582"/>
      <c r="BH5" s="582" t="s">
        <v>19</v>
      </c>
      <c r="BI5" s="582"/>
      <c r="BJ5" s="582"/>
      <c r="BK5" s="582"/>
      <c r="BL5" s="582"/>
      <c r="BM5" s="582"/>
      <c r="BN5" s="582"/>
      <c r="BO5" s="582"/>
      <c r="BP5" s="582"/>
      <c r="BQ5" s="582"/>
      <c r="BR5" s="582"/>
      <c r="BS5" s="582"/>
      <c r="BT5" s="582"/>
      <c r="BU5" s="582"/>
      <c r="BV5" s="582"/>
      <c r="BW5" s="582"/>
      <c r="BX5" s="582"/>
      <c r="BY5" s="582"/>
      <c r="BZ5" s="582"/>
      <c r="CA5" s="582"/>
      <c r="CB5" s="582"/>
      <c r="CC5" s="582"/>
      <c r="CD5" s="582"/>
    </row>
    <row r="6" spans="1:132" ht="4.5" customHeight="1">
      <c r="A6" s="470"/>
      <c r="B6" s="484"/>
      <c r="C6" s="485"/>
      <c r="D6" s="485"/>
      <c r="E6" s="485"/>
      <c r="F6" s="485"/>
      <c r="G6" s="485"/>
      <c r="H6" s="485"/>
      <c r="I6" s="485"/>
      <c r="J6" s="485"/>
      <c r="K6" s="485"/>
      <c r="L6" s="485"/>
      <c r="M6" s="485"/>
      <c r="N6" s="485"/>
      <c r="O6" s="485"/>
      <c r="P6" s="485"/>
      <c r="Q6" s="774"/>
      <c r="R6" s="775"/>
      <c r="S6" s="775"/>
      <c r="T6" s="775"/>
      <c r="U6" s="775"/>
      <c r="V6" s="775"/>
      <c r="W6" s="775"/>
      <c r="X6" s="775"/>
      <c r="Y6" s="775"/>
      <c r="Z6" s="775"/>
      <c r="AA6" s="775"/>
      <c r="AB6" s="775"/>
      <c r="AC6" s="775"/>
      <c r="AD6" s="775"/>
      <c r="AE6" s="775"/>
      <c r="AF6" s="775"/>
      <c r="AG6" s="775"/>
      <c r="AH6" s="775"/>
      <c r="AI6" s="775"/>
      <c r="AJ6" s="775"/>
      <c r="AK6" s="775"/>
      <c r="AL6" s="775"/>
      <c r="AM6" s="775"/>
      <c r="AN6" s="775"/>
      <c r="AO6" s="775"/>
      <c r="AP6" s="775"/>
      <c r="AQ6" s="470"/>
      <c r="AR6" s="470"/>
      <c r="AS6" s="470"/>
      <c r="AT6" s="470"/>
      <c r="AU6" s="470"/>
      <c r="AV6" s="470"/>
      <c r="AW6" s="470"/>
      <c r="AX6" s="470"/>
      <c r="AY6" s="470"/>
      <c r="AZ6" s="93"/>
      <c r="BA6" s="93"/>
      <c r="BB6" s="93"/>
      <c r="BC6" s="93"/>
      <c r="BD6" s="491"/>
      <c r="BE6" s="492"/>
      <c r="BF6" s="582"/>
      <c r="BG6" s="582"/>
      <c r="BH6" s="582" t="s">
        <v>19</v>
      </c>
      <c r="BI6" s="582"/>
      <c r="BJ6" s="582"/>
      <c r="BK6" s="582"/>
      <c r="BL6" s="582"/>
      <c r="BM6" s="582"/>
      <c r="BN6" s="582"/>
      <c r="BO6" s="582"/>
      <c r="BP6" s="582"/>
      <c r="BQ6" s="582"/>
      <c r="BR6" s="582"/>
      <c r="BS6" s="582"/>
      <c r="BT6" s="582"/>
      <c r="BU6" s="582"/>
      <c r="BV6" s="582"/>
      <c r="BW6" s="582"/>
      <c r="BX6" s="582"/>
      <c r="BY6" s="582"/>
      <c r="BZ6" s="582"/>
      <c r="CA6" s="582"/>
      <c r="CB6" s="582"/>
      <c r="CC6" s="582"/>
      <c r="CD6" s="582"/>
    </row>
    <row r="7" spans="1:132" ht="12.75" customHeight="1">
      <c r="A7" s="470"/>
      <c r="B7" s="484"/>
      <c r="C7" s="485"/>
      <c r="D7" s="485"/>
      <c r="E7" s="485"/>
      <c r="F7" s="485"/>
      <c r="G7" s="485"/>
      <c r="H7" s="485"/>
      <c r="I7" s="101" t="s">
        <v>39</v>
      </c>
      <c r="J7" s="792">
        <f>Introduction!BB17</f>
        <v>5</v>
      </c>
      <c r="K7" s="792"/>
      <c r="L7" s="485"/>
      <c r="M7" s="485"/>
      <c r="N7" s="485"/>
      <c r="O7" s="485"/>
      <c r="P7" s="485"/>
      <c r="Q7" s="774"/>
      <c r="R7" s="775"/>
      <c r="S7" s="775"/>
      <c r="T7" s="775"/>
      <c r="U7" s="775"/>
      <c r="V7" s="775"/>
      <c r="W7" s="775"/>
      <c r="X7" s="775"/>
      <c r="Y7" s="775"/>
      <c r="Z7" s="775"/>
      <c r="AA7" s="775"/>
      <c r="AB7" s="775"/>
      <c r="AC7" s="775"/>
      <c r="AD7" s="775"/>
      <c r="AE7" s="775"/>
      <c r="AF7" s="775"/>
      <c r="AG7" s="775"/>
      <c r="AH7" s="775"/>
      <c r="AI7" s="775"/>
      <c r="AJ7" s="775"/>
      <c r="AK7" s="775"/>
      <c r="AL7" s="775"/>
      <c r="AM7" s="775"/>
      <c r="AN7" s="775"/>
      <c r="AO7" s="775"/>
      <c r="AP7" s="775"/>
      <c r="AQ7" s="92"/>
      <c r="AR7" s="493"/>
      <c r="AS7" s="90"/>
      <c r="AT7" s="493"/>
      <c r="AU7" s="493"/>
      <c r="AV7" s="493"/>
      <c r="AW7" s="89" t="s">
        <v>407</v>
      </c>
      <c r="AX7" s="470"/>
      <c r="AY7" s="802"/>
      <c r="AZ7" s="803"/>
      <c r="BA7" s="803"/>
      <c r="BB7" s="803"/>
      <c r="BC7" s="804"/>
      <c r="BD7" s="491"/>
      <c r="BE7" s="492"/>
      <c r="BF7" s="582"/>
      <c r="BG7" s="582"/>
      <c r="BH7" s="582" t="s">
        <v>19</v>
      </c>
      <c r="BI7" s="582"/>
      <c r="BJ7" s="582"/>
      <c r="BK7" s="582"/>
      <c r="BL7" s="582"/>
      <c r="BM7" s="582"/>
      <c r="BN7" s="582"/>
      <c r="BO7" s="582"/>
      <c r="BP7" s="582"/>
      <c r="BQ7" s="582"/>
      <c r="BR7" s="582"/>
      <c r="BS7" s="582"/>
      <c r="BT7" s="582"/>
      <c r="BU7" s="582"/>
      <c r="BV7" s="582"/>
      <c r="BW7" s="582"/>
      <c r="BX7" s="582"/>
      <c r="BY7" s="582"/>
      <c r="BZ7" s="582"/>
      <c r="CA7" s="582"/>
      <c r="CB7" s="582"/>
      <c r="CC7" s="582"/>
      <c r="CD7" s="582"/>
    </row>
    <row r="8" spans="1:132" ht="4.5" customHeight="1">
      <c r="A8" s="470"/>
      <c r="B8" s="494"/>
      <c r="C8" s="495"/>
      <c r="D8" s="495"/>
      <c r="E8" s="495"/>
      <c r="F8" s="495"/>
      <c r="G8" s="495"/>
      <c r="H8" s="495"/>
      <c r="I8" s="495"/>
      <c r="J8" s="488"/>
      <c r="K8" s="495"/>
      <c r="L8" s="495"/>
      <c r="M8" s="495"/>
      <c r="N8" s="495"/>
      <c r="O8" s="495"/>
      <c r="P8" s="495"/>
      <c r="Q8" s="495"/>
      <c r="R8" s="495"/>
      <c r="S8" s="495"/>
      <c r="T8" s="495"/>
      <c r="U8" s="495"/>
      <c r="V8" s="495"/>
      <c r="W8" s="495"/>
      <c r="X8" s="495"/>
      <c r="Y8" s="495"/>
      <c r="Z8" s="495"/>
      <c r="AA8" s="495"/>
      <c r="AB8" s="495"/>
      <c r="AC8" s="495"/>
      <c r="AD8" s="495"/>
      <c r="AE8" s="495"/>
      <c r="AF8" s="495"/>
      <c r="AG8" s="495"/>
      <c r="AH8" s="495"/>
      <c r="AI8" s="495"/>
      <c r="AJ8" s="495"/>
      <c r="AK8" s="495"/>
      <c r="AL8" s="495"/>
      <c r="AM8" s="496"/>
      <c r="AN8" s="496"/>
      <c r="AO8" s="496"/>
      <c r="AP8" s="496"/>
      <c r="AQ8" s="496"/>
      <c r="AR8" s="496"/>
      <c r="AS8" s="496"/>
      <c r="AT8" s="496"/>
      <c r="AU8" s="496"/>
      <c r="AV8" s="497"/>
      <c r="AW8" s="498"/>
      <c r="AX8" s="498"/>
      <c r="AY8" s="498"/>
      <c r="AZ8" s="498"/>
      <c r="BA8" s="498"/>
      <c r="BB8" s="498"/>
      <c r="BC8" s="498"/>
      <c r="BD8" s="499"/>
      <c r="BE8" s="492"/>
      <c r="BF8" s="582"/>
      <c r="BG8" s="582"/>
      <c r="BH8" s="582" t="s">
        <v>19</v>
      </c>
      <c r="BI8" s="582"/>
      <c r="BJ8" s="582"/>
      <c r="BK8" s="582"/>
      <c r="BL8" s="582"/>
      <c r="BM8" s="582"/>
      <c r="BN8" s="582"/>
      <c r="BO8" s="582"/>
      <c r="BP8" s="582"/>
      <c r="BQ8" s="582"/>
      <c r="BR8" s="582"/>
      <c r="BS8" s="582"/>
      <c r="BT8" s="582"/>
      <c r="BU8" s="582"/>
      <c r="BV8" s="582"/>
      <c r="BW8" s="582"/>
      <c r="BX8" s="582"/>
      <c r="BY8" s="582"/>
      <c r="BZ8" s="582"/>
      <c r="CA8" s="582"/>
      <c r="CB8" s="582"/>
      <c r="CC8" s="582"/>
      <c r="CD8" s="582"/>
    </row>
    <row r="9" spans="1:132" ht="17.25" customHeight="1">
      <c r="A9" s="470"/>
      <c r="B9" s="785" t="s">
        <v>71</v>
      </c>
      <c r="C9" s="797"/>
      <c r="D9" s="797"/>
      <c r="E9" s="797"/>
      <c r="F9" s="797"/>
      <c r="G9" s="797"/>
      <c r="H9" s="797"/>
      <c r="I9" s="797"/>
      <c r="J9" s="798"/>
      <c r="K9" s="782"/>
      <c r="L9" s="783"/>
      <c r="M9" s="783"/>
      <c r="N9" s="783"/>
      <c r="O9" s="783"/>
      <c r="P9" s="783"/>
      <c r="Q9" s="783"/>
      <c r="R9" s="783"/>
      <c r="S9" s="783"/>
      <c r="T9" s="783"/>
      <c r="U9" s="783"/>
      <c r="V9" s="783"/>
      <c r="W9" s="783"/>
      <c r="X9" s="783"/>
      <c r="Y9" s="783"/>
      <c r="Z9" s="783"/>
      <c r="AA9" s="783"/>
      <c r="AB9" s="783"/>
      <c r="AC9" s="783"/>
      <c r="AD9" s="784"/>
      <c r="AE9" s="790" t="s">
        <v>208</v>
      </c>
      <c r="AF9" s="791"/>
      <c r="AG9" s="791"/>
      <c r="AH9" s="791"/>
      <c r="AI9" s="791"/>
      <c r="AJ9" s="791"/>
      <c r="AK9" s="799"/>
      <c r="AL9" s="800"/>
      <c r="AM9" s="800"/>
      <c r="AN9" s="800"/>
      <c r="AO9" s="800"/>
      <c r="AP9" s="800"/>
      <c r="AQ9" s="800"/>
      <c r="AR9" s="801"/>
      <c r="AS9" s="790" t="s">
        <v>207</v>
      </c>
      <c r="AT9" s="791"/>
      <c r="AU9" s="796"/>
      <c r="AV9" s="782"/>
      <c r="AW9" s="783"/>
      <c r="AX9" s="783"/>
      <c r="AY9" s="783"/>
      <c r="AZ9" s="783"/>
      <c r="BA9" s="783"/>
      <c r="BB9" s="783"/>
      <c r="BC9" s="783"/>
      <c r="BD9" s="784"/>
      <c r="BE9" s="475"/>
      <c r="BF9" s="582"/>
      <c r="BG9" s="582"/>
      <c r="BH9" s="582" t="s">
        <v>19</v>
      </c>
      <c r="BI9" s="582"/>
      <c r="BJ9" s="582"/>
      <c r="BK9" s="582"/>
      <c r="BL9" s="582"/>
      <c r="BM9" s="582"/>
      <c r="BN9" s="582"/>
      <c r="BO9" s="582"/>
      <c r="BP9" s="582"/>
      <c r="BQ9" s="582"/>
      <c r="BR9" s="582"/>
      <c r="BS9" s="582"/>
      <c r="BT9" s="582"/>
      <c r="BU9" s="582"/>
      <c r="BV9" s="582"/>
      <c r="BW9" s="582"/>
      <c r="BX9" s="582"/>
      <c r="BY9" s="582"/>
      <c r="BZ9" s="582"/>
      <c r="CA9" s="582"/>
      <c r="CB9" s="582"/>
      <c r="CC9" s="582"/>
      <c r="CD9" s="582"/>
    </row>
    <row r="10" spans="1:132" ht="17.25" customHeight="1">
      <c r="A10" s="470"/>
      <c r="B10" s="785" t="s">
        <v>72</v>
      </c>
      <c r="C10" s="797"/>
      <c r="D10" s="797"/>
      <c r="E10" s="797"/>
      <c r="F10" s="797"/>
      <c r="G10" s="797"/>
      <c r="H10" s="797"/>
      <c r="I10" s="797"/>
      <c r="J10" s="798"/>
      <c r="K10" s="782"/>
      <c r="L10" s="788"/>
      <c r="M10" s="788"/>
      <c r="N10" s="788"/>
      <c r="O10" s="788"/>
      <c r="P10" s="788"/>
      <c r="Q10" s="788"/>
      <c r="R10" s="788"/>
      <c r="S10" s="788"/>
      <c r="T10" s="788"/>
      <c r="U10" s="788"/>
      <c r="V10" s="788"/>
      <c r="W10" s="788"/>
      <c r="X10" s="788"/>
      <c r="Y10" s="788"/>
      <c r="Z10" s="788"/>
      <c r="AA10" s="789"/>
      <c r="AB10" s="785" t="s">
        <v>73</v>
      </c>
      <c r="AC10" s="786"/>
      <c r="AD10" s="787"/>
      <c r="AE10" s="799"/>
      <c r="AF10" s="800"/>
      <c r="AG10" s="800"/>
      <c r="AH10" s="800"/>
      <c r="AI10" s="800"/>
      <c r="AJ10" s="800"/>
      <c r="AK10" s="800"/>
      <c r="AL10" s="800"/>
      <c r="AM10" s="800"/>
      <c r="AN10" s="801"/>
      <c r="AO10" s="785" t="s">
        <v>74</v>
      </c>
      <c r="AP10" s="797"/>
      <c r="AQ10" s="797"/>
      <c r="AR10" s="798"/>
      <c r="AS10" s="782"/>
      <c r="AT10" s="783"/>
      <c r="AU10" s="784"/>
      <c r="AV10" s="785" t="s">
        <v>75</v>
      </c>
      <c r="AW10" s="797"/>
      <c r="AX10" s="798"/>
      <c r="AY10" s="793"/>
      <c r="AZ10" s="794"/>
      <c r="BA10" s="794"/>
      <c r="BB10" s="794"/>
      <c r="BC10" s="794"/>
      <c r="BD10" s="795"/>
      <c r="BE10" s="500"/>
      <c r="BF10" s="582"/>
      <c r="BG10" s="582"/>
      <c r="BH10" s="582" t="s">
        <v>19</v>
      </c>
      <c r="BI10" s="582"/>
      <c r="BJ10" s="582"/>
      <c r="BK10" s="582"/>
      <c r="BL10" s="582"/>
      <c r="BM10" s="582"/>
      <c r="BN10" s="582"/>
      <c r="BO10" s="582"/>
      <c r="BP10" s="582"/>
      <c r="BQ10" s="582"/>
      <c r="BR10" s="582"/>
      <c r="BS10" s="582"/>
      <c r="BT10" s="582"/>
      <c r="BU10" s="582"/>
      <c r="BV10" s="582"/>
      <c r="BW10" s="582"/>
      <c r="BX10" s="582"/>
      <c r="BY10" s="582"/>
      <c r="BZ10" s="582"/>
      <c r="CA10" s="582"/>
      <c r="CB10" s="582"/>
      <c r="CC10" s="582"/>
      <c r="CD10" s="582"/>
    </row>
    <row r="11" spans="1:132" ht="4.5" customHeight="1">
      <c r="A11" s="470"/>
      <c r="B11" s="501"/>
      <c r="C11" s="501"/>
      <c r="D11" s="501"/>
      <c r="E11" s="501"/>
      <c r="F11" s="501"/>
      <c r="G11" s="501"/>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1"/>
      <c r="AY11" s="501"/>
      <c r="AZ11" s="501"/>
      <c r="BA11" s="501"/>
      <c r="BB11" s="501"/>
      <c r="BC11" s="501"/>
      <c r="BD11" s="501"/>
      <c r="BE11" s="502"/>
      <c r="BF11" s="582"/>
      <c r="BG11" s="582"/>
      <c r="BH11" s="582" t="s">
        <v>19</v>
      </c>
      <c r="BI11" s="582"/>
      <c r="BJ11" s="582"/>
      <c r="BK11" s="582"/>
      <c r="BL11" s="582"/>
      <c r="BM11" s="582"/>
      <c r="BN11" s="582"/>
      <c r="BO11" s="582"/>
      <c r="BP11" s="582"/>
      <c r="BQ11" s="582"/>
      <c r="BR11" s="582"/>
      <c r="BS11" s="582"/>
      <c r="BT11" s="582"/>
      <c r="BU11" s="582"/>
      <c r="BV11" s="582"/>
      <c r="BW11" s="582"/>
      <c r="BX11" s="582"/>
      <c r="BY11" s="582"/>
      <c r="BZ11" s="582"/>
      <c r="CA11" s="582"/>
      <c r="CB11" s="582"/>
      <c r="CC11" s="582"/>
      <c r="CD11" s="582"/>
    </row>
    <row r="12" spans="1:132" s="5" customFormat="1" ht="15" customHeight="1">
      <c r="A12" s="209"/>
      <c r="B12" s="814" t="s">
        <v>68</v>
      </c>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815"/>
      <c r="AA12" s="815"/>
      <c r="AB12" s="815"/>
      <c r="AC12" s="816" t="s">
        <v>52</v>
      </c>
      <c r="AD12" s="816"/>
      <c r="AE12" s="816"/>
      <c r="AF12" s="816"/>
      <c r="AG12" s="816"/>
      <c r="AH12" s="816"/>
      <c r="AI12" s="816"/>
      <c r="AJ12" s="816"/>
      <c r="AK12" s="816"/>
      <c r="AL12" s="816"/>
      <c r="AM12" s="816"/>
      <c r="AN12" s="816"/>
      <c r="AO12" s="816"/>
      <c r="AP12" s="816"/>
      <c r="AQ12" s="816"/>
      <c r="AR12" s="816"/>
      <c r="AS12" s="816"/>
      <c r="AT12" s="816" t="s">
        <v>53</v>
      </c>
      <c r="AU12" s="816"/>
      <c r="AV12" s="816"/>
      <c r="AW12" s="816"/>
      <c r="AX12" s="816"/>
      <c r="AY12" s="816"/>
      <c r="AZ12" s="816"/>
      <c r="BA12" s="816"/>
      <c r="BB12" s="816"/>
      <c r="BC12" s="816"/>
      <c r="BD12" s="817"/>
      <c r="BE12" s="502"/>
      <c r="BF12" s="582"/>
      <c r="BG12" s="582"/>
      <c r="BH12" s="582" t="s">
        <v>19</v>
      </c>
      <c r="BI12" s="582"/>
      <c r="BJ12" s="582"/>
      <c r="BK12" s="582"/>
      <c r="BL12" s="582"/>
      <c r="BM12" s="582"/>
      <c r="BN12" s="582"/>
      <c r="BO12" s="582"/>
      <c r="BP12" s="582"/>
      <c r="BQ12" s="582"/>
      <c r="BR12" s="582"/>
      <c r="BS12" s="582"/>
      <c r="BT12" s="582"/>
      <c r="BU12" s="582"/>
      <c r="BV12" s="582"/>
      <c r="BW12" s="582"/>
      <c r="BX12" s="582"/>
      <c r="BY12" s="582"/>
      <c r="BZ12" s="582"/>
      <c r="CA12" s="582"/>
      <c r="CB12" s="582"/>
      <c r="CC12" s="582"/>
      <c r="CD12" s="582"/>
      <c r="CE12" s="476"/>
      <c r="CF12" s="476"/>
      <c r="CG12" s="476"/>
      <c r="CH12" s="476"/>
      <c r="CI12" s="476"/>
      <c r="CJ12" s="476"/>
      <c r="CK12" s="476"/>
      <c r="CL12" s="476"/>
      <c r="CM12" s="476"/>
      <c r="CN12" s="476"/>
      <c r="CO12" s="476"/>
      <c r="CP12" s="476"/>
      <c r="CQ12" s="476"/>
      <c r="CR12" s="476"/>
      <c r="CS12" s="476"/>
      <c r="CT12" s="476"/>
      <c r="CU12" s="476"/>
      <c r="CV12" s="476"/>
      <c r="CW12" s="476"/>
      <c r="CX12" s="476"/>
      <c r="CY12" s="476"/>
      <c r="CZ12" s="476"/>
      <c r="DA12" s="476"/>
      <c r="DB12" s="476"/>
      <c r="DC12" s="476"/>
      <c r="DD12" s="476"/>
      <c r="DE12" s="476"/>
      <c r="DF12" s="52"/>
      <c r="DG12" s="52"/>
      <c r="DH12" s="52"/>
      <c r="DI12" s="52"/>
      <c r="DJ12" s="52"/>
      <c r="DK12" s="52"/>
      <c r="DL12" s="52"/>
      <c r="DM12" s="77"/>
      <c r="DN12" s="77"/>
      <c r="DO12" s="77"/>
      <c r="DP12" s="77"/>
      <c r="DQ12" s="77"/>
      <c r="DR12" s="77"/>
      <c r="DS12" s="77"/>
      <c r="DT12" s="77"/>
      <c r="DU12" s="77"/>
      <c r="DV12" s="77"/>
      <c r="DW12" s="77"/>
      <c r="DX12" s="77"/>
      <c r="DY12" s="77"/>
      <c r="DZ12" s="77"/>
      <c r="EA12" s="77"/>
      <c r="EB12" s="11"/>
    </row>
    <row r="13" spans="1:132" ht="17.25" customHeight="1">
      <c r="A13" s="470"/>
      <c r="B13" s="785" t="s">
        <v>58</v>
      </c>
      <c r="C13" s="797"/>
      <c r="D13" s="797"/>
      <c r="E13" s="797"/>
      <c r="F13" s="797"/>
      <c r="G13" s="797"/>
      <c r="H13" s="797"/>
      <c r="I13" s="797"/>
      <c r="J13" s="798"/>
      <c r="K13" s="782"/>
      <c r="L13" s="783"/>
      <c r="M13" s="783"/>
      <c r="N13" s="783"/>
      <c r="O13" s="783"/>
      <c r="P13" s="783"/>
      <c r="Q13" s="783"/>
      <c r="R13" s="783"/>
      <c r="S13" s="783"/>
      <c r="T13" s="783"/>
      <c r="U13" s="783"/>
      <c r="V13" s="783"/>
      <c r="W13" s="783"/>
      <c r="X13" s="783"/>
      <c r="Y13" s="783"/>
      <c r="Z13" s="783"/>
      <c r="AA13" s="783"/>
      <c r="AB13" s="784"/>
      <c r="AC13" s="782"/>
      <c r="AD13" s="783"/>
      <c r="AE13" s="783"/>
      <c r="AF13" s="783"/>
      <c r="AG13" s="783"/>
      <c r="AH13" s="783"/>
      <c r="AI13" s="783"/>
      <c r="AJ13" s="783"/>
      <c r="AK13" s="783"/>
      <c r="AL13" s="783"/>
      <c r="AM13" s="783"/>
      <c r="AN13" s="783"/>
      <c r="AO13" s="783"/>
      <c r="AP13" s="783"/>
      <c r="AQ13" s="783"/>
      <c r="AR13" s="783"/>
      <c r="AS13" s="784"/>
      <c r="AT13" s="776"/>
      <c r="AU13" s="777"/>
      <c r="AV13" s="777"/>
      <c r="AW13" s="777"/>
      <c r="AX13" s="777"/>
      <c r="AY13" s="777"/>
      <c r="AZ13" s="777"/>
      <c r="BA13" s="777"/>
      <c r="BB13" s="777"/>
      <c r="BC13" s="777"/>
      <c r="BD13" s="778"/>
      <c r="BE13" s="502"/>
      <c r="BF13" s="582"/>
      <c r="BG13" s="582"/>
      <c r="BH13" s="582" t="s">
        <v>19</v>
      </c>
      <c r="BI13" s="582"/>
      <c r="BJ13" s="582"/>
      <c r="BK13" s="582"/>
      <c r="BL13" s="582"/>
      <c r="BM13" s="582"/>
      <c r="BN13" s="582"/>
      <c r="BO13" s="582"/>
      <c r="BP13" s="582"/>
      <c r="BQ13" s="582"/>
      <c r="BR13" s="582"/>
      <c r="BS13" s="582"/>
      <c r="BT13" s="582"/>
      <c r="BU13" s="582"/>
      <c r="BV13" s="582"/>
      <c r="BW13" s="582"/>
      <c r="BX13" s="582"/>
      <c r="BY13" s="582"/>
      <c r="BZ13" s="582"/>
      <c r="CA13" s="582"/>
      <c r="CB13" s="582"/>
      <c r="CC13" s="582"/>
      <c r="CD13" s="582"/>
    </row>
    <row r="14" spans="1:132" ht="17.25" customHeight="1">
      <c r="A14" s="470"/>
      <c r="B14" s="756" t="s">
        <v>66</v>
      </c>
      <c r="C14" s="757"/>
      <c r="D14" s="757"/>
      <c r="E14" s="757"/>
      <c r="F14" s="757"/>
      <c r="G14" s="757"/>
      <c r="H14" s="757"/>
      <c r="I14" s="757"/>
      <c r="J14" s="758"/>
      <c r="K14" s="750"/>
      <c r="L14" s="751"/>
      <c r="M14" s="751"/>
      <c r="N14" s="751"/>
      <c r="O14" s="751"/>
      <c r="P14" s="751"/>
      <c r="Q14" s="751"/>
      <c r="R14" s="751"/>
      <c r="S14" s="751"/>
      <c r="T14" s="751"/>
      <c r="U14" s="751"/>
      <c r="V14" s="751"/>
      <c r="W14" s="751"/>
      <c r="X14" s="751"/>
      <c r="Y14" s="751"/>
      <c r="Z14" s="751"/>
      <c r="AA14" s="751"/>
      <c r="AB14" s="752"/>
      <c r="AC14" s="782"/>
      <c r="AD14" s="783"/>
      <c r="AE14" s="783"/>
      <c r="AF14" s="783"/>
      <c r="AG14" s="783"/>
      <c r="AH14" s="783"/>
      <c r="AI14" s="783"/>
      <c r="AJ14" s="783"/>
      <c r="AK14" s="783"/>
      <c r="AL14" s="783"/>
      <c r="AM14" s="783"/>
      <c r="AN14" s="783"/>
      <c r="AO14" s="783"/>
      <c r="AP14" s="783"/>
      <c r="AQ14" s="783"/>
      <c r="AR14" s="783"/>
      <c r="AS14" s="784"/>
      <c r="AT14" s="809"/>
      <c r="AU14" s="809"/>
      <c r="AV14" s="809"/>
      <c r="AW14" s="809"/>
      <c r="AX14" s="809"/>
      <c r="AY14" s="809"/>
      <c r="AZ14" s="809"/>
      <c r="BA14" s="809"/>
      <c r="BB14" s="809"/>
      <c r="BC14" s="809"/>
      <c r="BD14" s="810"/>
      <c r="BE14" s="475"/>
      <c r="BF14" s="582"/>
      <c r="BG14" s="582"/>
      <c r="BH14" s="582" t="s">
        <v>19</v>
      </c>
      <c r="BI14" s="582"/>
      <c r="BJ14" s="582"/>
      <c r="BK14" s="582"/>
      <c r="BL14" s="582"/>
      <c r="BM14" s="582"/>
      <c r="BN14" s="582"/>
      <c r="BO14" s="582"/>
      <c r="BP14" s="582"/>
      <c r="BQ14" s="582"/>
      <c r="BR14" s="582"/>
      <c r="BS14" s="582"/>
      <c r="BT14" s="582"/>
      <c r="BU14" s="582"/>
      <c r="BV14" s="582"/>
      <c r="BW14" s="582"/>
      <c r="BX14" s="582"/>
      <c r="BY14" s="582"/>
      <c r="BZ14" s="582"/>
      <c r="CA14" s="582"/>
      <c r="CB14" s="582"/>
      <c r="CC14" s="582"/>
      <c r="CD14" s="582"/>
    </row>
    <row r="15" spans="1:132" ht="17.25" customHeight="1">
      <c r="A15" s="470"/>
      <c r="B15" s="756" t="s">
        <v>59</v>
      </c>
      <c r="C15" s="757"/>
      <c r="D15" s="757"/>
      <c r="E15" s="757"/>
      <c r="F15" s="757"/>
      <c r="G15" s="757"/>
      <c r="H15" s="757"/>
      <c r="I15" s="757"/>
      <c r="J15" s="758"/>
      <c r="K15" s="750"/>
      <c r="L15" s="751"/>
      <c r="M15" s="751"/>
      <c r="N15" s="751"/>
      <c r="O15" s="751"/>
      <c r="P15" s="751"/>
      <c r="Q15" s="751"/>
      <c r="R15" s="751"/>
      <c r="S15" s="751"/>
      <c r="T15" s="751"/>
      <c r="U15" s="751"/>
      <c r="V15" s="751"/>
      <c r="W15" s="751"/>
      <c r="X15" s="751"/>
      <c r="Y15" s="751"/>
      <c r="Z15" s="751"/>
      <c r="AA15" s="751"/>
      <c r="AB15" s="752"/>
      <c r="AC15" s="782"/>
      <c r="AD15" s="783"/>
      <c r="AE15" s="783"/>
      <c r="AF15" s="783"/>
      <c r="AG15" s="783"/>
      <c r="AH15" s="783"/>
      <c r="AI15" s="783"/>
      <c r="AJ15" s="783"/>
      <c r="AK15" s="783"/>
      <c r="AL15" s="783"/>
      <c r="AM15" s="783"/>
      <c r="AN15" s="783"/>
      <c r="AO15" s="783"/>
      <c r="AP15" s="783"/>
      <c r="AQ15" s="783"/>
      <c r="AR15" s="783"/>
      <c r="AS15" s="784"/>
      <c r="AT15" s="809"/>
      <c r="AU15" s="809"/>
      <c r="AV15" s="809"/>
      <c r="AW15" s="809"/>
      <c r="AX15" s="809"/>
      <c r="AY15" s="809"/>
      <c r="AZ15" s="809"/>
      <c r="BA15" s="809"/>
      <c r="BB15" s="809"/>
      <c r="BC15" s="809"/>
      <c r="BD15" s="810"/>
      <c r="BE15" s="475"/>
      <c r="BF15" s="582"/>
      <c r="BG15" s="582"/>
      <c r="BH15" s="582" t="s">
        <v>19</v>
      </c>
      <c r="BI15" s="582"/>
      <c r="BJ15" s="582"/>
      <c r="BK15" s="582"/>
      <c r="BL15" s="582"/>
      <c r="BM15" s="582"/>
      <c r="BN15" s="582"/>
      <c r="BO15" s="582"/>
      <c r="BP15" s="582"/>
      <c r="BQ15" s="582"/>
      <c r="BR15" s="582"/>
      <c r="BS15" s="582"/>
      <c r="BT15" s="582"/>
      <c r="BU15" s="582"/>
      <c r="BV15" s="582"/>
      <c r="BW15" s="582"/>
      <c r="BX15" s="582"/>
      <c r="BY15" s="582"/>
      <c r="BZ15" s="582"/>
      <c r="CA15" s="582"/>
      <c r="CB15" s="582"/>
      <c r="CC15" s="582"/>
      <c r="CD15" s="582"/>
    </row>
    <row r="16" spans="1:132" ht="4.5" customHeight="1">
      <c r="A16" s="470"/>
      <c r="B16" s="501"/>
      <c r="C16" s="501"/>
      <c r="D16" s="501"/>
      <c r="E16" s="501"/>
      <c r="F16" s="501"/>
      <c r="G16" s="501"/>
      <c r="H16" s="501"/>
      <c r="I16" s="501"/>
      <c r="J16" s="501"/>
      <c r="K16" s="501"/>
      <c r="L16" s="501"/>
      <c r="M16" s="501"/>
      <c r="N16" s="501"/>
      <c r="O16" s="501"/>
      <c r="P16" s="501"/>
      <c r="Q16" s="501"/>
      <c r="R16" s="501"/>
      <c r="S16" s="501"/>
      <c r="T16" s="501"/>
      <c r="U16" s="501"/>
      <c r="V16" s="501"/>
      <c r="W16" s="501"/>
      <c r="X16" s="501"/>
      <c r="Y16" s="501"/>
      <c r="Z16" s="501"/>
      <c r="AA16" s="501"/>
      <c r="AB16" s="501"/>
      <c r="AC16" s="501"/>
      <c r="AD16" s="501"/>
      <c r="AE16" s="501"/>
      <c r="AF16" s="501"/>
      <c r="AG16" s="501"/>
      <c r="AH16" s="501"/>
      <c r="AI16" s="501"/>
      <c r="AJ16" s="501"/>
      <c r="AK16" s="501"/>
      <c r="AL16" s="501"/>
      <c r="AM16" s="501"/>
      <c r="AN16" s="501"/>
      <c r="AO16" s="501"/>
      <c r="AP16" s="501"/>
      <c r="AQ16" s="501"/>
      <c r="AR16" s="501"/>
      <c r="AS16" s="501"/>
      <c r="AT16" s="501"/>
      <c r="AU16" s="501"/>
      <c r="AV16" s="501"/>
      <c r="AW16" s="501"/>
      <c r="AX16" s="501"/>
      <c r="AY16" s="501"/>
      <c r="AZ16" s="501"/>
      <c r="BA16" s="501"/>
      <c r="BB16" s="501"/>
      <c r="BC16" s="501"/>
      <c r="BD16" s="501"/>
      <c r="BE16" s="475"/>
      <c r="BF16" s="582"/>
      <c r="BG16" s="582"/>
      <c r="BH16" s="582" t="s">
        <v>19</v>
      </c>
      <c r="BI16" s="582"/>
      <c r="BJ16" s="582"/>
      <c r="BK16" s="582"/>
      <c r="BL16" s="582"/>
      <c r="BM16" s="582"/>
      <c r="BN16" s="582"/>
      <c r="BO16" s="582"/>
      <c r="BP16" s="582"/>
      <c r="BQ16" s="582"/>
      <c r="BR16" s="582"/>
      <c r="BS16" s="582"/>
      <c r="BT16" s="582"/>
      <c r="BU16" s="582"/>
      <c r="BV16" s="582"/>
      <c r="BW16" s="582"/>
      <c r="BX16" s="582"/>
      <c r="BY16" s="582"/>
      <c r="BZ16" s="582"/>
      <c r="CA16" s="582"/>
      <c r="CB16" s="582"/>
      <c r="CC16" s="582"/>
      <c r="CD16" s="582"/>
    </row>
    <row r="17" spans="1:82" ht="14.25">
      <c r="A17" s="470"/>
      <c r="B17" s="759" t="s">
        <v>54</v>
      </c>
      <c r="C17" s="760"/>
      <c r="D17" s="760"/>
      <c r="E17" s="760"/>
      <c r="F17" s="760"/>
      <c r="G17" s="760"/>
      <c r="H17" s="760"/>
      <c r="I17" s="760"/>
      <c r="J17" s="760"/>
      <c r="K17" s="760"/>
      <c r="L17" s="760"/>
      <c r="M17" s="760"/>
      <c r="N17" s="760"/>
      <c r="O17" s="760"/>
      <c r="P17" s="760"/>
      <c r="Q17" s="760"/>
      <c r="R17" s="760"/>
      <c r="S17" s="760"/>
      <c r="T17" s="760"/>
      <c r="U17" s="760"/>
      <c r="V17" s="760"/>
      <c r="W17" s="760"/>
      <c r="X17" s="760"/>
      <c r="Y17" s="760"/>
      <c r="Z17" s="760"/>
      <c r="AA17" s="760"/>
      <c r="AB17" s="760"/>
      <c r="AC17" s="760"/>
      <c r="AD17" s="760"/>
      <c r="AE17" s="760"/>
      <c r="AF17" s="760"/>
      <c r="AG17" s="760"/>
      <c r="AH17" s="760"/>
      <c r="AI17" s="760"/>
      <c r="AJ17" s="760"/>
      <c r="AK17" s="760"/>
      <c r="AL17" s="760"/>
      <c r="AM17" s="760"/>
      <c r="AN17" s="760"/>
      <c r="AO17" s="760"/>
      <c r="AP17" s="760"/>
      <c r="AQ17" s="760"/>
      <c r="AR17" s="760"/>
      <c r="AS17" s="760"/>
      <c r="AT17" s="760"/>
      <c r="AU17" s="760"/>
      <c r="AV17" s="760"/>
      <c r="AW17" s="760"/>
      <c r="AX17" s="760"/>
      <c r="AY17" s="760"/>
      <c r="AZ17" s="760"/>
      <c r="BA17" s="760"/>
      <c r="BB17" s="760"/>
      <c r="BC17" s="760"/>
      <c r="BD17" s="761"/>
      <c r="BE17" s="475"/>
      <c r="BF17" s="582"/>
      <c r="BG17" s="582"/>
      <c r="BH17" s="582" t="s">
        <v>19</v>
      </c>
      <c r="BI17" s="582"/>
      <c r="BJ17" s="582"/>
      <c r="BK17" s="582"/>
      <c r="BL17" s="582"/>
      <c r="BM17" s="582"/>
      <c r="BN17" s="582"/>
      <c r="BO17" s="582"/>
      <c r="BP17" s="582"/>
      <c r="BQ17" s="582"/>
      <c r="BR17" s="582"/>
      <c r="BS17" s="582"/>
      <c r="BT17" s="582"/>
      <c r="BU17" s="582"/>
      <c r="BV17" s="582"/>
      <c r="BW17" s="582"/>
      <c r="BX17" s="582"/>
      <c r="BY17" s="582"/>
      <c r="BZ17" s="582"/>
      <c r="CA17" s="582"/>
      <c r="CB17" s="582"/>
      <c r="CC17" s="582"/>
      <c r="CD17" s="582"/>
    </row>
    <row r="18" spans="1:82" ht="17.25" customHeight="1">
      <c r="A18" s="470"/>
      <c r="B18" s="805" t="s">
        <v>60</v>
      </c>
      <c r="C18" s="805"/>
      <c r="D18" s="805"/>
      <c r="E18" s="805"/>
      <c r="F18" s="805"/>
      <c r="G18" s="805"/>
      <c r="H18" s="805"/>
      <c r="I18" s="805"/>
      <c r="J18" s="805"/>
      <c r="K18" s="753"/>
      <c r="L18" s="754"/>
      <c r="M18" s="754"/>
      <c r="N18" s="754"/>
      <c r="O18" s="754"/>
      <c r="P18" s="754"/>
      <c r="Q18" s="754"/>
      <c r="R18" s="754"/>
      <c r="S18" s="754"/>
      <c r="T18" s="755"/>
      <c r="U18" s="756" t="s">
        <v>61</v>
      </c>
      <c r="V18" s="757"/>
      <c r="W18" s="757"/>
      <c r="X18" s="757"/>
      <c r="Y18" s="757"/>
      <c r="Z18" s="757"/>
      <c r="AA18" s="757"/>
      <c r="AB18" s="757"/>
      <c r="AC18" s="757"/>
      <c r="AD18" s="757"/>
      <c r="AE18" s="757"/>
      <c r="AF18" s="758"/>
      <c r="AG18" s="753"/>
      <c r="AH18" s="754"/>
      <c r="AI18" s="754"/>
      <c r="AJ18" s="754"/>
      <c r="AK18" s="754"/>
      <c r="AL18" s="754"/>
      <c r="AM18" s="754"/>
      <c r="AN18" s="754"/>
      <c r="AO18" s="755"/>
      <c r="AP18" s="756" t="s">
        <v>62</v>
      </c>
      <c r="AQ18" s="757"/>
      <c r="AR18" s="757"/>
      <c r="AS18" s="757"/>
      <c r="AT18" s="757"/>
      <c r="AU18" s="757"/>
      <c r="AV18" s="757"/>
      <c r="AW18" s="757"/>
      <c r="AX18" s="757"/>
      <c r="AY18" s="757"/>
      <c r="AZ18" s="758"/>
      <c r="BA18" s="821"/>
      <c r="BB18" s="822"/>
      <c r="BC18" s="822"/>
      <c r="BD18" s="823"/>
      <c r="BE18" s="475"/>
      <c r="BF18" s="582"/>
      <c r="BG18" s="582"/>
      <c r="BH18" s="582" t="s">
        <v>19</v>
      </c>
      <c r="BI18" s="582"/>
      <c r="BJ18" s="582"/>
      <c r="BK18" s="582"/>
      <c r="BL18" s="582"/>
      <c r="BM18" s="582"/>
      <c r="BN18" s="582"/>
      <c r="BO18" s="582"/>
      <c r="BP18" s="582"/>
      <c r="BQ18" s="582"/>
      <c r="BR18" s="582"/>
      <c r="BS18" s="582"/>
      <c r="BT18" s="582"/>
      <c r="BU18" s="582"/>
      <c r="BV18" s="582"/>
      <c r="BW18" s="582"/>
      <c r="BX18" s="582"/>
      <c r="BY18" s="582"/>
      <c r="BZ18" s="582"/>
      <c r="CA18" s="582"/>
      <c r="CB18" s="582"/>
      <c r="CC18" s="582"/>
      <c r="CD18" s="582"/>
    </row>
    <row r="19" spans="1:82" ht="17.25" customHeight="1">
      <c r="A19" s="470"/>
      <c r="B19" s="805" t="s">
        <v>182</v>
      </c>
      <c r="C19" s="805"/>
      <c r="D19" s="805"/>
      <c r="E19" s="805"/>
      <c r="F19" s="805"/>
      <c r="G19" s="805"/>
      <c r="H19" s="805"/>
      <c r="I19" s="805"/>
      <c r="J19" s="805"/>
      <c r="K19" s="750" t="s">
        <v>19</v>
      </c>
      <c r="L19" s="751"/>
      <c r="M19" s="751"/>
      <c r="N19" s="751"/>
      <c r="O19" s="751"/>
      <c r="P19" s="751"/>
      <c r="Q19" s="751"/>
      <c r="R19" s="751"/>
      <c r="S19" s="751"/>
      <c r="T19" s="752"/>
      <c r="U19" s="756" t="s">
        <v>64</v>
      </c>
      <c r="V19" s="757"/>
      <c r="W19" s="757"/>
      <c r="X19" s="757"/>
      <c r="Y19" s="757"/>
      <c r="Z19" s="757"/>
      <c r="AA19" s="757"/>
      <c r="AB19" s="757"/>
      <c r="AC19" s="757"/>
      <c r="AD19" s="757"/>
      <c r="AE19" s="757"/>
      <c r="AF19" s="758"/>
      <c r="AG19" s="811"/>
      <c r="AH19" s="812"/>
      <c r="AI19" s="812"/>
      <c r="AJ19" s="812"/>
      <c r="AK19" s="812"/>
      <c r="AL19" s="812"/>
      <c r="AM19" s="812"/>
      <c r="AN19" s="812"/>
      <c r="AO19" s="813"/>
      <c r="AP19" s="756" t="s">
        <v>209</v>
      </c>
      <c r="AQ19" s="757"/>
      <c r="AR19" s="757"/>
      <c r="AS19" s="757"/>
      <c r="AT19" s="757"/>
      <c r="AU19" s="757"/>
      <c r="AV19" s="757"/>
      <c r="AW19" s="757"/>
      <c r="AX19" s="757"/>
      <c r="AY19" s="757"/>
      <c r="AZ19" s="758"/>
      <c r="BA19" s="818"/>
      <c r="BB19" s="819"/>
      <c r="BC19" s="819"/>
      <c r="BD19" s="820"/>
      <c r="BE19" s="475"/>
      <c r="BF19" s="582"/>
      <c r="BG19" s="582"/>
      <c r="BH19" s="582" t="s">
        <v>19</v>
      </c>
      <c r="BI19" s="582"/>
      <c r="BJ19" s="582"/>
      <c r="BK19" s="582"/>
      <c r="BL19" s="582"/>
      <c r="BM19" s="582"/>
      <c r="BN19" s="582"/>
      <c r="BO19" s="582"/>
      <c r="BP19" s="582"/>
      <c r="BQ19" s="582"/>
      <c r="BR19" s="582"/>
      <c r="BS19" s="582"/>
      <c r="BT19" s="582"/>
      <c r="BU19" s="582"/>
      <c r="BV19" s="582"/>
      <c r="BW19" s="582"/>
      <c r="BX19" s="582"/>
      <c r="BY19" s="582"/>
      <c r="BZ19" s="582"/>
      <c r="CA19" s="582"/>
      <c r="CB19" s="582"/>
      <c r="CC19" s="582"/>
      <c r="CD19" s="582"/>
    </row>
    <row r="20" spans="1:82" ht="17.25" customHeight="1">
      <c r="A20" s="470"/>
      <c r="B20" s="805" t="s">
        <v>21</v>
      </c>
      <c r="C20" s="805"/>
      <c r="D20" s="805"/>
      <c r="E20" s="805"/>
      <c r="F20" s="805"/>
      <c r="G20" s="805"/>
      <c r="H20" s="805"/>
      <c r="I20" s="805"/>
      <c r="J20" s="805"/>
      <c r="K20" s="750"/>
      <c r="L20" s="751"/>
      <c r="M20" s="751"/>
      <c r="N20" s="751"/>
      <c r="O20" s="751"/>
      <c r="P20" s="751"/>
      <c r="Q20" s="751"/>
      <c r="R20" s="751"/>
      <c r="S20" s="751"/>
      <c r="T20" s="751"/>
      <c r="U20" s="751"/>
      <c r="V20" s="751"/>
      <c r="W20" s="751"/>
      <c r="X20" s="751"/>
      <c r="Y20" s="751"/>
      <c r="Z20" s="751"/>
      <c r="AA20" s="751"/>
      <c r="AB20" s="751"/>
      <c r="AC20" s="751"/>
      <c r="AD20" s="751"/>
      <c r="AE20" s="751"/>
      <c r="AF20" s="751"/>
      <c r="AG20" s="751"/>
      <c r="AH20" s="751"/>
      <c r="AI20" s="751"/>
      <c r="AJ20" s="751"/>
      <c r="AK20" s="751"/>
      <c r="AL20" s="751"/>
      <c r="AM20" s="751"/>
      <c r="AN20" s="751"/>
      <c r="AO20" s="752"/>
      <c r="AP20" s="756" t="s">
        <v>65</v>
      </c>
      <c r="AQ20" s="757"/>
      <c r="AR20" s="757"/>
      <c r="AS20" s="757"/>
      <c r="AT20" s="757"/>
      <c r="AU20" s="757"/>
      <c r="AV20" s="757"/>
      <c r="AW20" s="757"/>
      <c r="AX20" s="757"/>
      <c r="AY20" s="757"/>
      <c r="AZ20" s="758"/>
      <c r="BA20" s="821"/>
      <c r="BB20" s="822"/>
      <c r="BC20" s="822"/>
      <c r="BD20" s="823"/>
      <c r="BE20" s="475"/>
      <c r="BF20" s="582"/>
      <c r="BG20" s="582"/>
      <c r="BH20" s="582" t="s">
        <v>19</v>
      </c>
      <c r="BI20" s="582"/>
      <c r="BJ20" s="582"/>
      <c r="BK20" s="582"/>
      <c r="BL20" s="582"/>
      <c r="BM20" s="582"/>
      <c r="BN20" s="582"/>
      <c r="BO20" s="582"/>
      <c r="BP20" s="582"/>
      <c r="BQ20" s="582"/>
      <c r="BR20" s="582"/>
      <c r="BS20" s="582"/>
      <c r="BT20" s="582"/>
      <c r="BU20" s="582"/>
      <c r="BV20" s="582"/>
      <c r="BW20" s="582"/>
      <c r="BX20" s="582"/>
      <c r="BY20" s="582"/>
      <c r="BZ20" s="582"/>
      <c r="CA20" s="582"/>
      <c r="CB20" s="582"/>
      <c r="CC20" s="582"/>
      <c r="CD20" s="582"/>
    </row>
    <row r="21" spans="1:82" ht="17.25" customHeight="1">
      <c r="A21" s="470"/>
      <c r="B21" s="805" t="s">
        <v>63</v>
      </c>
      <c r="C21" s="805"/>
      <c r="D21" s="805"/>
      <c r="E21" s="805"/>
      <c r="F21" s="805"/>
      <c r="G21" s="805"/>
      <c r="H21" s="805"/>
      <c r="I21" s="805"/>
      <c r="J21" s="805"/>
      <c r="K21" s="750" t="s">
        <v>19</v>
      </c>
      <c r="L21" s="751"/>
      <c r="M21" s="751"/>
      <c r="N21" s="751"/>
      <c r="O21" s="751"/>
      <c r="P21" s="751"/>
      <c r="Q21" s="751"/>
      <c r="R21" s="751"/>
      <c r="S21" s="751"/>
      <c r="T21" s="751"/>
      <c r="U21" s="751"/>
      <c r="V21" s="751"/>
      <c r="W21" s="751"/>
      <c r="X21" s="751"/>
      <c r="Y21" s="751"/>
      <c r="Z21" s="751"/>
      <c r="AA21" s="751"/>
      <c r="AB21" s="751"/>
      <c r="AC21" s="751"/>
      <c r="AD21" s="751"/>
      <c r="AE21" s="751"/>
      <c r="AF21" s="751"/>
      <c r="AG21" s="751"/>
      <c r="AH21" s="751"/>
      <c r="AI21" s="751"/>
      <c r="AJ21" s="751"/>
      <c r="AK21" s="751"/>
      <c r="AL21" s="751"/>
      <c r="AM21" s="751"/>
      <c r="AN21" s="751"/>
      <c r="AO21" s="751"/>
      <c r="AP21" s="806" t="s">
        <v>336</v>
      </c>
      <c r="AQ21" s="807"/>
      <c r="AR21" s="807"/>
      <c r="AS21" s="807"/>
      <c r="AT21" s="807"/>
      <c r="AU21" s="807"/>
      <c r="AV21" s="807"/>
      <c r="AW21" s="807"/>
      <c r="AX21" s="807"/>
      <c r="AY21" s="807"/>
      <c r="AZ21" s="808"/>
      <c r="BA21" s="818"/>
      <c r="BB21" s="819"/>
      <c r="BC21" s="819"/>
      <c r="BD21" s="820"/>
      <c r="BE21" s="475"/>
      <c r="BF21" s="582"/>
      <c r="BG21" s="582"/>
      <c r="BH21" s="582" t="s">
        <v>19</v>
      </c>
      <c r="BI21" s="582"/>
      <c r="BJ21" s="582"/>
      <c r="BK21" s="582"/>
      <c r="BL21" s="582"/>
      <c r="BM21" s="582"/>
      <c r="BN21" s="582"/>
      <c r="BO21" s="582"/>
      <c r="BP21" s="582"/>
      <c r="BQ21" s="582"/>
      <c r="BR21" s="582"/>
      <c r="BS21" s="582"/>
      <c r="BT21" s="582"/>
      <c r="BU21" s="582"/>
      <c r="BV21" s="582"/>
      <c r="BW21" s="582"/>
      <c r="BX21" s="582"/>
      <c r="BY21" s="582"/>
      <c r="BZ21" s="582"/>
      <c r="CA21" s="582"/>
      <c r="CB21" s="582"/>
      <c r="CC21" s="582"/>
      <c r="CD21" s="582"/>
    </row>
    <row r="22" spans="1:82" ht="17.25" customHeight="1">
      <c r="A22" s="470"/>
      <c r="B22" s="805" t="s">
        <v>67</v>
      </c>
      <c r="C22" s="805"/>
      <c r="D22" s="805"/>
      <c r="E22" s="805"/>
      <c r="F22" s="805"/>
      <c r="G22" s="805"/>
      <c r="H22" s="805"/>
      <c r="I22" s="805"/>
      <c r="J22" s="805"/>
      <c r="K22" s="782"/>
      <c r="L22" s="783"/>
      <c r="M22" s="783"/>
      <c r="N22" s="783"/>
      <c r="O22" s="783"/>
      <c r="P22" s="783"/>
      <c r="Q22" s="783"/>
      <c r="R22" s="783"/>
      <c r="S22" s="783"/>
      <c r="T22" s="783"/>
      <c r="U22" s="783"/>
      <c r="V22" s="783"/>
      <c r="W22" s="783"/>
      <c r="X22" s="783"/>
      <c r="Y22" s="783"/>
      <c r="Z22" s="783"/>
      <c r="AA22" s="783"/>
      <c r="AB22" s="783"/>
      <c r="AC22" s="783"/>
      <c r="AD22" s="783"/>
      <c r="AE22" s="783"/>
      <c r="AF22" s="783"/>
      <c r="AG22" s="783"/>
      <c r="AH22" s="783"/>
      <c r="AI22" s="783"/>
      <c r="AJ22" s="783"/>
      <c r="AK22" s="783"/>
      <c r="AL22" s="783"/>
      <c r="AM22" s="783"/>
      <c r="AN22" s="783"/>
      <c r="AO22" s="784"/>
      <c r="AP22" s="756" t="s">
        <v>183</v>
      </c>
      <c r="AQ22" s="757"/>
      <c r="AR22" s="757"/>
      <c r="AS22" s="757"/>
      <c r="AT22" s="757"/>
      <c r="AU22" s="757"/>
      <c r="AV22" s="757"/>
      <c r="AW22" s="757"/>
      <c r="AX22" s="757"/>
      <c r="AY22" s="757"/>
      <c r="AZ22" s="758"/>
      <c r="BA22" s="818"/>
      <c r="BB22" s="819"/>
      <c r="BC22" s="819"/>
      <c r="BD22" s="820"/>
      <c r="BE22" s="475"/>
      <c r="BF22" s="582"/>
      <c r="BG22" s="582"/>
      <c r="BH22" s="582" t="s">
        <v>19</v>
      </c>
      <c r="BI22" s="582"/>
      <c r="BJ22" s="582"/>
      <c r="BK22" s="582"/>
      <c r="BL22" s="582"/>
      <c r="BM22" s="582"/>
      <c r="BN22" s="582"/>
      <c r="BO22" s="582"/>
      <c r="BP22" s="582"/>
      <c r="BQ22" s="582"/>
      <c r="BR22" s="582"/>
      <c r="BS22" s="582"/>
      <c r="BT22" s="582"/>
      <c r="BU22" s="582"/>
      <c r="BV22" s="582"/>
      <c r="BW22" s="582"/>
      <c r="BX22" s="582"/>
      <c r="BY22" s="582"/>
      <c r="BZ22" s="582"/>
      <c r="CA22" s="582"/>
      <c r="CB22" s="582"/>
      <c r="CC22" s="582"/>
      <c r="CD22" s="582"/>
    </row>
    <row r="23" spans="1:82" ht="17.25" customHeight="1">
      <c r="A23" s="470"/>
      <c r="B23" s="805" t="s">
        <v>147</v>
      </c>
      <c r="C23" s="805"/>
      <c r="D23" s="805"/>
      <c r="E23" s="805"/>
      <c r="F23" s="805"/>
      <c r="G23" s="805"/>
      <c r="H23" s="805"/>
      <c r="I23" s="805"/>
      <c r="J23" s="805"/>
      <c r="K23" s="750"/>
      <c r="L23" s="751"/>
      <c r="M23" s="751"/>
      <c r="N23" s="751"/>
      <c r="O23" s="751"/>
      <c r="P23" s="751"/>
      <c r="Q23" s="751"/>
      <c r="R23" s="751"/>
      <c r="S23" s="751"/>
      <c r="T23" s="751"/>
      <c r="U23" s="751"/>
      <c r="V23" s="751"/>
      <c r="W23" s="751"/>
      <c r="X23" s="751"/>
      <c r="Y23" s="751"/>
      <c r="Z23" s="751"/>
      <c r="AA23" s="751"/>
      <c r="AB23" s="751"/>
      <c r="AC23" s="751"/>
      <c r="AD23" s="751"/>
      <c r="AE23" s="751"/>
      <c r="AF23" s="751"/>
      <c r="AG23" s="751"/>
      <c r="AH23" s="751"/>
      <c r="AI23" s="751"/>
      <c r="AJ23" s="751"/>
      <c r="AK23" s="751"/>
      <c r="AL23" s="751"/>
      <c r="AM23" s="751"/>
      <c r="AN23" s="751"/>
      <c r="AO23" s="751"/>
      <c r="AP23" s="756" t="s">
        <v>226</v>
      </c>
      <c r="AQ23" s="757"/>
      <c r="AR23" s="757"/>
      <c r="AS23" s="757"/>
      <c r="AT23" s="757"/>
      <c r="AU23" s="757"/>
      <c r="AV23" s="757"/>
      <c r="AW23" s="757"/>
      <c r="AX23" s="757"/>
      <c r="AY23" s="757"/>
      <c r="AZ23" s="758"/>
      <c r="BA23" s="886"/>
      <c r="BB23" s="887"/>
      <c r="BC23" s="887"/>
      <c r="BD23" s="888"/>
      <c r="BE23" s="475"/>
      <c r="BF23" s="582"/>
      <c r="BG23" s="582"/>
      <c r="BH23" s="582"/>
      <c r="BI23" s="582"/>
      <c r="BJ23" s="582"/>
      <c r="BK23" s="582"/>
      <c r="BL23" s="582"/>
      <c r="BM23" s="582"/>
      <c r="BN23" s="582"/>
      <c r="BO23" s="582"/>
      <c r="BP23" s="582"/>
      <c r="BQ23" s="582"/>
      <c r="BR23" s="582"/>
      <c r="BS23" s="582"/>
      <c r="BT23" s="582"/>
      <c r="BU23" s="582"/>
      <c r="BV23" s="582"/>
      <c r="BW23" s="582"/>
      <c r="BX23" s="582"/>
      <c r="BY23" s="582"/>
      <c r="BZ23" s="582"/>
      <c r="CA23" s="582"/>
      <c r="CB23" s="582"/>
      <c r="CC23" s="582"/>
      <c r="CD23" s="582"/>
    </row>
    <row r="24" spans="1:82" ht="4.5" customHeight="1">
      <c r="A24" s="470"/>
      <c r="B24" s="501"/>
      <c r="C24" s="501"/>
      <c r="D24" s="501"/>
      <c r="E24" s="501"/>
      <c r="F24" s="501"/>
      <c r="G24" s="501"/>
      <c r="H24" s="501"/>
      <c r="I24" s="501"/>
      <c r="J24" s="501"/>
      <c r="K24" s="501"/>
      <c r="L24" s="501"/>
      <c r="M24" s="501"/>
      <c r="N24" s="501"/>
      <c r="O24" s="501"/>
      <c r="P24" s="501"/>
      <c r="Q24" s="501"/>
      <c r="R24" s="501"/>
      <c r="S24" s="501"/>
      <c r="T24" s="501"/>
      <c r="U24" s="501"/>
      <c r="V24" s="501"/>
      <c r="W24" s="501"/>
      <c r="X24" s="501"/>
      <c r="Y24" s="501"/>
      <c r="Z24" s="501"/>
      <c r="AA24" s="501"/>
      <c r="AB24" s="501"/>
      <c r="AC24" s="501"/>
      <c r="AD24" s="501"/>
      <c r="AE24" s="501"/>
      <c r="AF24" s="501"/>
      <c r="AG24" s="501"/>
      <c r="AH24" s="501"/>
      <c r="AI24" s="501"/>
      <c r="AJ24" s="501"/>
      <c r="AK24" s="501"/>
      <c r="AL24" s="501"/>
      <c r="AM24" s="501"/>
      <c r="AN24" s="501"/>
      <c r="AO24" s="501"/>
      <c r="AP24" s="501"/>
      <c r="AQ24" s="501"/>
      <c r="AR24" s="501"/>
      <c r="AS24" s="501"/>
      <c r="AT24" s="501"/>
      <c r="AU24" s="501"/>
      <c r="AV24" s="501"/>
      <c r="AW24" s="501"/>
      <c r="AX24" s="501"/>
      <c r="AY24" s="501"/>
      <c r="AZ24" s="501"/>
      <c r="BA24" s="501"/>
      <c r="BB24" s="501"/>
      <c r="BC24" s="501"/>
      <c r="BD24" s="501"/>
      <c r="BE24" s="475"/>
      <c r="BF24" s="582"/>
      <c r="BG24" s="582"/>
      <c r="BH24" s="582" t="s">
        <v>19</v>
      </c>
      <c r="BI24" s="582"/>
      <c r="BJ24" s="582"/>
      <c r="BK24" s="582"/>
      <c r="BL24" s="582"/>
      <c r="BM24" s="582"/>
      <c r="BN24" s="582"/>
      <c r="BO24" s="582"/>
      <c r="BP24" s="582"/>
      <c r="BQ24" s="582"/>
      <c r="BR24" s="582"/>
      <c r="BS24" s="582"/>
      <c r="BT24" s="582"/>
      <c r="BU24" s="582"/>
      <c r="BV24" s="582"/>
      <c r="BW24" s="582"/>
      <c r="BX24" s="582"/>
      <c r="BY24" s="582"/>
      <c r="BZ24" s="582"/>
      <c r="CA24" s="582"/>
      <c r="CB24" s="582"/>
      <c r="CC24" s="582"/>
      <c r="CD24" s="582"/>
    </row>
    <row r="25" spans="1:82" ht="15" customHeight="1">
      <c r="A25" s="470"/>
      <c r="B25" s="759" t="s">
        <v>69</v>
      </c>
      <c r="C25" s="760"/>
      <c r="D25" s="760"/>
      <c r="E25" s="760"/>
      <c r="F25" s="760"/>
      <c r="G25" s="760"/>
      <c r="H25" s="760"/>
      <c r="I25" s="760"/>
      <c r="J25" s="760"/>
      <c r="K25" s="760"/>
      <c r="L25" s="760"/>
      <c r="M25" s="760"/>
      <c r="N25" s="760"/>
      <c r="O25" s="760"/>
      <c r="P25" s="760"/>
      <c r="Q25" s="760"/>
      <c r="R25" s="760"/>
      <c r="S25" s="760"/>
      <c r="T25" s="760"/>
      <c r="U25" s="760"/>
      <c r="V25" s="760"/>
      <c r="W25" s="760"/>
      <c r="X25" s="760"/>
      <c r="Y25" s="760"/>
      <c r="Z25" s="760"/>
      <c r="AA25" s="760"/>
      <c r="AB25" s="760"/>
      <c r="AC25" s="760"/>
      <c r="AD25" s="760"/>
      <c r="AE25" s="760"/>
      <c r="AF25" s="760"/>
      <c r="AG25" s="760"/>
      <c r="AH25" s="760"/>
      <c r="AI25" s="760"/>
      <c r="AJ25" s="760"/>
      <c r="AK25" s="760"/>
      <c r="AL25" s="760"/>
      <c r="AM25" s="760"/>
      <c r="AN25" s="760"/>
      <c r="AO25" s="760"/>
      <c r="AP25" s="760"/>
      <c r="AQ25" s="760"/>
      <c r="AR25" s="760"/>
      <c r="AS25" s="760"/>
      <c r="AT25" s="760"/>
      <c r="AU25" s="760"/>
      <c r="AV25" s="760"/>
      <c r="AW25" s="760"/>
      <c r="AX25" s="760"/>
      <c r="AY25" s="760"/>
      <c r="AZ25" s="760"/>
      <c r="BA25" s="760"/>
      <c r="BB25" s="760"/>
      <c r="BC25" s="760"/>
      <c r="BD25" s="761"/>
      <c r="BE25" s="475"/>
      <c r="BF25" s="582"/>
      <c r="BG25" s="582"/>
      <c r="BH25" s="582" t="s">
        <v>19</v>
      </c>
      <c r="BI25" s="582"/>
      <c r="BJ25" s="582"/>
      <c r="BK25" s="582"/>
      <c r="BL25" s="582"/>
      <c r="BM25" s="582"/>
      <c r="BN25" s="582"/>
      <c r="BO25" s="582"/>
      <c r="BP25" s="582"/>
      <c r="BQ25" s="582"/>
      <c r="BR25" s="582"/>
      <c r="BS25" s="582"/>
      <c r="BT25" s="582"/>
      <c r="BU25" s="582"/>
      <c r="BV25" s="582"/>
      <c r="BW25" s="582"/>
      <c r="BX25" s="582"/>
      <c r="BY25" s="582"/>
      <c r="BZ25" s="582"/>
      <c r="CA25" s="582"/>
      <c r="CB25" s="582"/>
      <c r="CC25" s="582"/>
      <c r="CD25" s="582"/>
    </row>
    <row r="26" spans="1:82" ht="9" customHeight="1">
      <c r="A26" s="470"/>
      <c r="B26" s="503"/>
      <c r="C26" s="48" t="s">
        <v>49</v>
      </c>
      <c r="D26" s="7"/>
      <c r="E26" s="8"/>
      <c r="F26" s="7"/>
      <c r="G26" s="7"/>
      <c r="H26" s="7"/>
      <c r="I26" s="7"/>
      <c r="J26" s="7"/>
      <c r="K26" s="8"/>
      <c r="L26" s="7"/>
      <c r="M26" s="7"/>
      <c r="N26" s="7"/>
      <c r="O26" s="7"/>
      <c r="P26" s="7"/>
      <c r="Q26" s="8"/>
      <c r="R26" s="7"/>
      <c r="S26" s="7"/>
      <c r="T26" s="7"/>
      <c r="U26" s="414"/>
      <c r="V26" s="7"/>
      <c r="W26" s="8"/>
      <c r="X26" s="472"/>
      <c r="Y26" s="474"/>
      <c r="Z26" s="504"/>
      <c r="AA26" s="414" t="s">
        <v>264</v>
      </c>
      <c r="AB26" s="415"/>
      <c r="AC26" s="415"/>
      <c r="AD26" s="415"/>
      <c r="AE26" s="416"/>
      <c r="AF26" s="505"/>
      <c r="AG26" s="417"/>
      <c r="AH26" s="415"/>
      <c r="AI26" s="415"/>
      <c r="AJ26" s="415"/>
      <c r="AK26" s="416"/>
      <c r="AL26" s="418"/>
      <c r="AM26" s="419"/>
      <c r="AN26" s="419"/>
      <c r="AO26" s="419"/>
      <c r="AP26" s="419"/>
      <c r="AQ26" s="420"/>
      <c r="AR26" s="423"/>
      <c r="AS26" s="414" t="s">
        <v>237</v>
      </c>
      <c r="AT26" s="408"/>
      <c r="AU26" s="408"/>
      <c r="AV26" s="408"/>
      <c r="AW26" s="409"/>
      <c r="AX26" s="410"/>
      <c r="AY26" s="411"/>
      <c r="AZ26" s="411"/>
      <c r="BA26" s="411"/>
      <c r="BB26" s="411"/>
      <c r="BC26" s="424"/>
      <c r="BD26" s="502"/>
      <c r="BE26" s="475"/>
      <c r="BF26" s="582"/>
      <c r="BG26" s="582"/>
      <c r="BH26" s="582" t="s">
        <v>19</v>
      </c>
      <c r="BI26" s="582"/>
      <c r="BJ26" s="582"/>
      <c r="BK26" s="582"/>
      <c r="BL26" s="582"/>
      <c r="BM26" s="582"/>
      <c r="BN26" s="582"/>
      <c r="BO26" s="582"/>
      <c r="BP26" s="582"/>
      <c r="BQ26" s="582"/>
      <c r="BR26" s="582"/>
      <c r="BS26" s="582"/>
      <c r="BT26" s="582"/>
      <c r="BU26" s="582"/>
      <c r="BV26" s="582"/>
      <c r="BW26" s="582"/>
      <c r="BX26" s="582"/>
      <c r="BY26" s="582"/>
      <c r="BZ26" s="582"/>
      <c r="CA26" s="582"/>
      <c r="CB26" s="582"/>
      <c r="CC26" s="582"/>
      <c r="CD26" s="582"/>
    </row>
    <row r="27" spans="1:82">
      <c r="A27" s="470"/>
      <c r="B27" s="506"/>
      <c r="E27" s="598" t="s">
        <v>402</v>
      </c>
      <c r="F27" s="597"/>
      <c r="G27" s="597"/>
      <c r="H27" s="597"/>
      <c r="I27" s="597"/>
      <c r="J27" s="597"/>
      <c r="K27" s="598" t="s">
        <v>93</v>
      </c>
      <c r="L27" s="597"/>
      <c r="M27" s="597"/>
      <c r="N27" s="597"/>
      <c r="O27" s="597"/>
      <c r="P27" s="597"/>
      <c r="Q27" s="598" t="s">
        <v>55</v>
      </c>
      <c r="R27" s="597"/>
      <c r="S27" s="597"/>
      <c r="T27" s="597"/>
      <c r="U27" s="597"/>
      <c r="V27" s="597"/>
      <c r="W27" s="598" t="s">
        <v>404</v>
      </c>
      <c r="X27" s="597"/>
      <c r="Y27" s="599"/>
      <c r="Z27" s="600"/>
      <c r="AA27" s="601"/>
      <c r="AB27" s="602"/>
      <c r="AC27" s="603" t="s">
        <v>235</v>
      </c>
      <c r="AD27" s="602"/>
      <c r="AE27" s="604"/>
      <c r="AF27" s="605"/>
      <c r="AG27" s="601"/>
      <c r="AH27" s="602"/>
      <c r="AI27" s="603" t="s">
        <v>234</v>
      </c>
      <c r="AJ27" s="602"/>
      <c r="AK27" s="604"/>
      <c r="AL27" s="606"/>
      <c r="AM27" s="607"/>
      <c r="AN27" s="607"/>
      <c r="AO27" s="603" t="s">
        <v>236</v>
      </c>
      <c r="AP27" s="421"/>
      <c r="AQ27" s="422"/>
      <c r="AR27" s="423"/>
      <c r="AS27" s="412"/>
      <c r="AT27" s="413"/>
      <c r="AU27" s="592" t="s">
        <v>154</v>
      </c>
      <c r="AV27" s="593"/>
      <c r="AW27" s="594"/>
      <c r="AX27" s="595"/>
      <c r="AY27" s="592" t="s">
        <v>238</v>
      </c>
      <c r="AZ27" s="596"/>
      <c r="BA27" s="597"/>
      <c r="BB27" s="596"/>
      <c r="BC27" s="592" t="s">
        <v>494</v>
      </c>
      <c r="BD27" s="475"/>
      <c r="BE27" s="475"/>
      <c r="BF27" s="582"/>
      <c r="BG27" s="582"/>
      <c r="BH27" s="582" t="s">
        <v>19</v>
      </c>
      <c r="BI27" s="582"/>
      <c r="BJ27" s="582"/>
      <c r="BK27" s="582"/>
      <c r="BL27" s="582"/>
      <c r="BM27" s="582"/>
      <c r="BN27" s="582"/>
      <c r="BO27" s="582"/>
      <c r="BP27" s="582"/>
      <c r="BQ27" s="582"/>
      <c r="BR27" s="582"/>
      <c r="BS27" s="582"/>
      <c r="BT27" s="582"/>
      <c r="BU27" s="582"/>
      <c r="BV27" s="582"/>
      <c r="BW27" s="582"/>
      <c r="BX27" s="582"/>
      <c r="BY27" s="582"/>
      <c r="BZ27" s="582"/>
      <c r="CA27" s="582"/>
      <c r="CB27" s="582"/>
      <c r="CC27" s="582"/>
      <c r="CD27" s="582"/>
    </row>
    <row r="28" spans="1:82">
      <c r="A28" s="470"/>
      <c r="B28" s="506"/>
      <c r="D28" s="507"/>
      <c r="E28" s="50"/>
      <c r="F28" s="478"/>
      <c r="J28" s="507"/>
      <c r="K28" s="50"/>
      <c r="L28" s="478"/>
      <c r="P28" s="507"/>
      <c r="Q28" s="50"/>
      <c r="R28" s="478"/>
      <c r="W28" s="50"/>
      <c r="Y28" s="507"/>
      <c r="Z28" s="506"/>
      <c r="AB28" s="13"/>
      <c r="AC28" s="50"/>
      <c r="AH28" s="13"/>
      <c r="AI28" s="50"/>
      <c r="AM28" s="6"/>
      <c r="AN28" s="13"/>
      <c r="AO28" s="50"/>
      <c r="AQ28" s="475"/>
      <c r="AR28" s="347"/>
      <c r="AT28" s="13"/>
      <c r="AU28" s="50"/>
      <c r="AY28" s="50"/>
      <c r="AZ28" s="13"/>
      <c r="BC28" s="50"/>
      <c r="BD28" s="475"/>
      <c r="BE28" s="475"/>
      <c r="BF28" s="582"/>
      <c r="BG28" s="582"/>
      <c r="BH28" s="582" t="s">
        <v>19</v>
      </c>
      <c r="BI28" s="582"/>
      <c r="BJ28" s="582"/>
      <c r="BK28" s="582"/>
      <c r="BL28" s="582"/>
      <c r="BM28" s="582"/>
      <c r="BN28" s="582"/>
      <c r="BO28" s="582"/>
      <c r="BP28" s="582"/>
      <c r="BQ28" s="582"/>
      <c r="BR28" s="582"/>
      <c r="BS28" s="582"/>
      <c r="BT28" s="582"/>
      <c r="BU28" s="582"/>
      <c r="BV28" s="582"/>
      <c r="BW28" s="582"/>
      <c r="BX28" s="582"/>
      <c r="BY28" s="582"/>
      <c r="BZ28" s="582"/>
      <c r="CA28" s="582"/>
      <c r="CB28" s="582"/>
      <c r="CC28" s="582"/>
      <c r="CD28" s="582"/>
    </row>
    <row r="29" spans="1:82" ht="4.5" customHeight="1">
      <c r="A29" s="470"/>
      <c r="B29" s="508"/>
      <c r="C29" s="509"/>
      <c r="D29" s="509"/>
      <c r="E29" s="473"/>
      <c r="F29" s="509"/>
      <c r="G29" s="509"/>
      <c r="H29" s="509"/>
      <c r="I29" s="509"/>
      <c r="J29" s="509"/>
      <c r="K29" s="473"/>
      <c r="L29" s="509"/>
      <c r="M29" s="509"/>
      <c r="N29" s="509"/>
      <c r="O29" s="509"/>
      <c r="P29" s="509"/>
      <c r="Q29" s="473"/>
      <c r="R29" s="509"/>
      <c r="S29" s="509"/>
      <c r="T29" s="509"/>
      <c r="U29" s="509"/>
      <c r="V29" s="509"/>
      <c r="W29" s="509"/>
      <c r="X29" s="509"/>
      <c r="Y29" s="510"/>
      <c r="Z29" s="511"/>
      <c r="AA29" s="512"/>
      <c r="AB29" s="512"/>
      <c r="AC29" s="512"/>
      <c r="AD29" s="512"/>
      <c r="AE29" s="512"/>
      <c r="AF29" s="512"/>
      <c r="AG29" s="512"/>
      <c r="AH29" s="512"/>
      <c r="AI29" s="512"/>
      <c r="AJ29" s="512"/>
      <c r="AK29" s="512"/>
      <c r="AL29" s="512"/>
      <c r="AM29" s="512"/>
      <c r="AN29" s="512"/>
      <c r="AO29" s="512"/>
      <c r="AP29" s="512"/>
      <c r="AQ29" s="513"/>
      <c r="AR29" s="514"/>
      <c r="AS29" s="509"/>
      <c r="AT29" s="509"/>
      <c r="AU29" s="509"/>
      <c r="AV29" s="509"/>
      <c r="AW29" s="509"/>
      <c r="AX29" s="509"/>
      <c r="AY29" s="509"/>
      <c r="AZ29" s="509"/>
      <c r="BA29" s="509"/>
      <c r="BB29" s="509"/>
      <c r="BC29" s="509"/>
      <c r="BD29" s="515"/>
      <c r="BE29" s="475"/>
      <c r="BF29" s="582"/>
      <c r="BG29" s="582"/>
      <c r="BH29" s="582"/>
      <c r="BI29" s="582"/>
      <c r="BJ29" s="582"/>
      <c r="BK29" s="582"/>
      <c r="BL29" s="582"/>
      <c r="BM29" s="582"/>
      <c r="BN29" s="582"/>
      <c r="BO29" s="582"/>
      <c r="BP29" s="582"/>
      <c r="BQ29" s="582"/>
      <c r="BR29" s="582"/>
      <c r="BS29" s="582"/>
      <c r="BT29" s="582"/>
      <c r="BU29" s="582"/>
      <c r="BV29" s="582"/>
      <c r="BW29" s="582"/>
      <c r="BX29" s="582"/>
      <c r="BY29" s="582"/>
      <c r="BZ29" s="582"/>
      <c r="CA29" s="582"/>
      <c r="CB29" s="582"/>
      <c r="CC29" s="582"/>
      <c r="CD29" s="582"/>
    </row>
    <row r="30" spans="1:82" ht="4.5" customHeight="1">
      <c r="A30" s="470"/>
      <c r="B30" s="501"/>
      <c r="C30" s="501"/>
      <c r="D30" s="501"/>
      <c r="E30" s="501"/>
      <c r="F30" s="501"/>
      <c r="G30" s="501"/>
      <c r="H30" s="501"/>
      <c r="I30" s="501"/>
      <c r="J30" s="501"/>
      <c r="K30" s="501"/>
      <c r="L30" s="501"/>
      <c r="M30" s="501"/>
      <c r="N30" s="501"/>
      <c r="O30" s="501"/>
      <c r="P30" s="501"/>
      <c r="Q30" s="501"/>
      <c r="R30" s="501"/>
      <c r="S30" s="501"/>
      <c r="T30" s="501"/>
      <c r="U30" s="501"/>
      <c r="V30" s="501"/>
      <c r="W30" s="501"/>
      <c r="X30" s="501"/>
      <c r="Y30" s="501"/>
      <c r="Z30" s="501"/>
      <c r="AA30" s="501"/>
      <c r="AB30" s="501"/>
      <c r="AC30" s="501"/>
      <c r="AD30" s="501"/>
      <c r="AE30" s="501"/>
      <c r="AF30" s="501"/>
      <c r="AG30" s="501"/>
      <c r="AH30" s="501"/>
      <c r="AI30" s="501"/>
      <c r="AJ30" s="501"/>
      <c r="AK30" s="501"/>
      <c r="AL30" s="501"/>
      <c r="AM30" s="501"/>
      <c r="AN30" s="501"/>
      <c r="AO30" s="501"/>
      <c r="AP30" s="501"/>
      <c r="AQ30" s="501"/>
      <c r="AR30" s="501"/>
      <c r="AS30" s="501"/>
      <c r="AT30" s="501"/>
      <c r="AU30" s="501"/>
      <c r="AV30" s="501"/>
      <c r="AW30" s="501"/>
      <c r="AX30" s="501"/>
      <c r="AY30" s="501"/>
      <c r="AZ30" s="501"/>
      <c r="BA30" s="501"/>
      <c r="BB30" s="501"/>
      <c r="BC30" s="501"/>
      <c r="BD30" s="501"/>
      <c r="BE30" s="475"/>
      <c r="BF30" s="582"/>
      <c r="BG30" s="582"/>
      <c r="BH30" s="582"/>
      <c r="BI30" s="582"/>
      <c r="BJ30" s="582"/>
      <c r="BK30" s="582"/>
      <c r="BL30" s="582"/>
      <c r="BM30" s="582"/>
      <c r="BN30" s="582"/>
      <c r="BO30" s="582"/>
      <c r="BP30" s="582"/>
      <c r="BQ30" s="582"/>
      <c r="BR30" s="582"/>
      <c r="BS30" s="582"/>
      <c r="BT30" s="582"/>
      <c r="BU30" s="582"/>
      <c r="BV30" s="582"/>
      <c r="BW30" s="582"/>
      <c r="BX30" s="582"/>
      <c r="BY30" s="582"/>
      <c r="BZ30" s="582"/>
      <c r="CA30" s="582"/>
      <c r="CB30" s="582"/>
      <c r="CC30" s="582"/>
      <c r="CD30" s="582"/>
    </row>
    <row r="31" spans="1:82" ht="14.25">
      <c r="A31" s="470"/>
      <c r="B31" s="759" t="s">
        <v>83</v>
      </c>
      <c r="C31" s="760"/>
      <c r="D31" s="760"/>
      <c r="E31" s="760"/>
      <c r="F31" s="760"/>
      <c r="G31" s="760"/>
      <c r="H31" s="760"/>
      <c r="I31" s="760"/>
      <c r="J31" s="760"/>
      <c r="K31" s="760"/>
      <c r="L31" s="760"/>
      <c r="M31" s="760"/>
      <c r="N31" s="760"/>
      <c r="O31" s="760"/>
      <c r="P31" s="760"/>
      <c r="Q31" s="760"/>
      <c r="R31" s="760"/>
      <c r="S31" s="760"/>
      <c r="T31" s="760"/>
      <c r="U31" s="760"/>
      <c r="V31" s="760"/>
      <c r="W31" s="760"/>
      <c r="X31" s="760"/>
      <c r="Y31" s="760"/>
      <c r="Z31" s="760"/>
      <c r="AA31" s="760"/>
      <c r="AB31" s="760"/>
      <c r="AC31" s="760"/>
      <c r="AD31" s="760"/>
      <c r="AE31" s="760"/>
      <c r="AF31" s="760"/>
      <c r="AG31" s="760"/>
      <c r="AH31" s="760"/>
      <c r="AI31" s="760"/>
      <c r="AJ31" s="760"/>
      <c r="AK31" s="760"/>
      <c r="AL31" s="760"/>
      <c r="AM31" s="760"/>
      <c r="AN31" s="760"/>
      <c r="AO31" s="760"/>
      <c r="AP31" s="760"/>
      <c r="AQ31" s="760"/>
      <c r="AR31" s="760"/>
      <c r="AS31" s="760"/>
      <c r="AT31" s="760"/>
      <c r="AU31" s="760"/>
      <c r="AV31" s="760"/>
      <c r="AW31" s="760"/>
      <c r="AX31" s="760"/>
      <c r="AY31" s="760"/>
      <c r="AZ31" s="760"/>
      <c r="BA31" s="760"/>
      <c r="BB31" s="760"/>
      <c r="BC31" s="760"/>
      <c r="BD31" s="761"/>
      <c r="BE31" s="475"/>
      <c r="BF31" s="582"/>
      <c r="BG31" s="582"/>
      <c r="BH31" s="582"/>
      <c r="BI31" s="582"/>
      <c r="BJ31" s="582"/>
      <c r="BK31" s="582"/>
      <c r="BL31" s="582"/>
      <c r="BM31" s="582"/>
      <c r="BN31" s="583"/>
      <c r="BO31" s="582"/>
      <c r="BP31" s="582"/>
      <c r="BQ31" s="582"/>
      <c r="BR31" s="582"/>
      <c r="BS31" s="582"/>
      <c r="BT31" s="582"/>
      <c r="BU31" s="582"/>
      <c r="BV31" s="582"/>
      <c r="BW31" s="582"/>
      <c r="BX31" s="582"/>
      <c r="BY31" s="582"/>
      <c r="BZ31" s="582"/>
      <c r="CA31" s="582"/>
      <c r="CB31" s="582"/>
      <c r="CC31" s="582"/>
      <c r="CD31" s="582"/>
    </row>
    <row r="32" spans="1:82">
      <c r="A32" s="470"/>
      <c r="B32" s="889" t="s">
        <v>84</v>
      </c>
      <c r="C32" s="890"/>
      <c r="D32" s="890"/>
      <c r="E32" s="891"/>
      <c r="F32" s="348" t="s">
        <v>321</v>
      </c>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890" t="s">
        <v>78</v>
      </c>
      <c r="BA32" s="890"/>
      <c r="BB32" s="890"/>
      <c r="BC32" s="890"/>
      <c r="BD32" s="891"/>
      <c r="BE32" s="492"/>
      <c r="BF32" s="582"/>
      <c r="BG32" s="582"/>
      <c r="BH32" s="582"/>
      <c r="BI32" s="582"/>
      <c r="BJ32" s="582"/>
      <c r="BK32" s="582"/>
      <c r="BL32" s="582"/>
      <c r="BM32" s="582"/>
      <c r="BN32" s="583"/>
      <c r="BO32" s="582"/>
      <c r="BP32" s="582"/>
      <c r="BQ32" s="582"/>
      <c r="BR32" s="582"/>
      <c r="BS32" s="582"/>
      <c r="BT32" s="582"/>
      <c r="BU32" s="582"/>
      <c r="BV32" s="582"/>
      <c r="BW32" s="582"/>
      <c r="BX32" s="582"/>
      <c r="BY32" s="582"/>
      <c r="BZ32" s="582"/>
      <c r="CA32" s="582"/>
      <c r="CB32" s="582"/>
      <c r="CC32" s="582"/>
      <c r="CD32" s="582"/>
    </row>
    <row r="33" spans="1:92">
      <c r="A33" s="470"/>
      <c r="B33" s="766">
        <v>1</v>
      </c>
      <c r="C33" s="766"/>
      <c r="D33" s="766"/>
      <c r="E33" s="766"/>
      <c r="F33" s="765" t="s">
        <v>110</v>
      </c>
      <c r="G33" s="765"/>
      <c r="H33" s="765"/>
      <c r="I33" s="765"/>
      <c r="J33" s="765"/>
      <c r="K33" s="765"/>
      <c r="L33" s="765"/>
      <c r="M33" s="765"/>
      <c r="N33" s="765"/>
      <c r="O33" s="765"/>
      <c r="P33" s="765"/>
      <c r="Q33" s="765"/>
      <c r="R33" s="765"/>
      <c r="S33" s="765"/>
      <c r="T33" s="765"/>
      <c r="U33" s="765"/>
      <c r="V33" s="765"/>
      <c r="W33" s="765"/>
      <c r="X33" s="765"/>
      <c r="Y33" s="765"/>
      <c r="Z33" s="765"/>
      <c r="AA33" s="765"/>
      <c r="AB33" s="765"/>
      <c r="AC33" s="765"/>
      <c r="AD33" s="765"/>
      <c r="AE33" s="765"/>
      <c r="AF33" s="765"/>
      <c r="AG33" s="765"/>
      <c r="AH33" s="765"/>
      <c r="AI33" s="765"/>
      <c r="AJ33" s="765"/>
      <c r="AK33" s="765"/>
      <c r="AL33" s="765"/>
      <c r="AM33" s="765"/>
      <c r="AN33" s="765"/>
      <c r="AO33" s="765"/>
      <c r="AP33" s="765"/>
      <c r="AQ33" s="765"/>
      <c r="AR33" s="765"/>
      <c r="AS33" s="765"/>
      <c r="AT33" s="765"/>
      <c r="AU33" s="765"/>
      <c r="AV33" s="765"/>
      <c r="AW33" s="765"/>
      <c r="AX33" s="765"/>
      <c r="AY33" s="765"/>
      <c r="AZ33" s="747" t="str">
        <f t="shared" ref="AZ33:AZ40" si="0">IF(BL33="","",BL33)</f>
        <v/>
      </c>
      <c r="BA33" s="748"/>
      <c r="BB33" s="748"/>
      <c r="BC33" s="748"/>
      <c r="BD33" s="749"/>
      <c r="BE33" s="492"/>
      <c r="BF33" s="582"/>
      <c r="BG33" s="582"/>
      <c r="BH33" s="582"/>
      <c r="BI33" s="582"/>
      <c r="BJ33" s="582"/>
      <c r="BK33" s="582"/>
      <c r="BL33" s="584" t="str">
        <f t="shared" ref="BL33:BL40" si="1">IF(BM33=0,"",SUM(BO33/BM33))</f>
        <v/>
      </c>
      <c r="BM33" s="740">
        <f>'1. Management'!BP24</f>
        <v>0</v>
      </c>
      <c r="BN33" s="741"/>
      <c r="BO33" s="740">
        <f>'1. Management'!BQ24</f>
        <v>0</v>
      </c>
      <c r="BP33" s="741"/>
      <c r="BQ33" s="582"/>
      <c r="BR33" s="582"/>
      <c r="BS33" s="582"/>
      <c r="BT33" s="582"/>
      <c r="BU33" s="582"/>
      <c r="BV33" s="582"/>
      <c r="BW33" s="582"/>
      <c r="BX33" s="582"/>
      <c r="BY33" s="582"/>
      <c r="BZ33" s="582"/>
      <c r="CA33" s="582"/>
      <c r="CB33" s="582"/>
      <c r="CC33" s="582"/>
      <c r="CD33" s="582"/>
    </row>
    <row r="34" spans="1:92">
      <c r="A34" s="470"/>
      <c r="B34" s="766">
        <v>2</v>
      </c>
      <c r="C34" s="766"/>
      <c r="D34" s="766"/>
      <c r="E34" s="766"/>
      <c r="F34" s="765" t="s">
        <v>0</v>
      </c>
      <c r="G34" s="765"/>
      <c r="H34" s="765"/>
      <c r="I34" s="765"/>
      <c r="J34" s="765"/>
      <c r="K34" s="765"/>
      <c r="L34" s="765"/>
      <c r="M34" s="765"/>
      <c r="N34" s="765"/>
      <c r="O34" s="765"/>
      <c r="P34" s="765"/>
      <c r="Q34" s="765"/>
      <c r="R34" s="765"/>
      <c r="S34" s="765"/>
      <c r="T34" s="765"/>
      <c r="U34" s="765"/>
      <c r="V34" s="765"/>
      <c r="W34" s="765"/>
      <c r="X34" s="765"/>
      <c r="Y34" s="765"/>
      <c r="Z34" s="765"/>
      <c r="AA34" s="765"/>
      <c r="AB34" s="765"/>
      <c r="AC34" s="765"/>
      <c r="AD34" s="765"/>
      <c r="AE34" s="765"/>
      <c r="AF34" s="765"/>
      <c r="AG34" s="765"/>
      <c r="AH34" s="765"/>
      <c r="AI34" s="765"/>
      <c r="AJ34" s="765"/>
      <c r="AK34" s="765"/>
      <c r="AL34" s="765"/>
      <c r="AM34" s="765"/>
      <c r="AN34" s="765"/>
      <c r="AO34" s="765"/>
      <c r="AP34" s="765"/>
      <c r="AQ34" s="765"/>
      <c r="AR34" s="765"/>
      <c r="AS34" s="765"/>
      <c r="AT34" s="765"/>
      <c r="AU34" s="765"/>
      <c r="AV34" s="765"/>
      <c r="AW34" s="765"/>
      <c r="AX34" s="765"/>
      <c r="AY34" s="765"/>
      <c r="AZ34" s="762" t="str">
        <f t="shared" si="0"/>
        <v/>
      </c>
      <c r="BA34" s="763"/>
      <c r="BB34" s="763"/>
      <c r="BC34" s="763"/>
      <c r="BD34" s="764"/>
      <c r="BE34" s="492"/>
      <c r="BF34" s="582"/>
      <c r="BG34" s="582"/>
      <c r="BH34" s="582"/>
      <c r="BI34" s="582"/>
      <c r="BJ34" s="582"/>
      <c r="BK34" s="582"/>
      <c r="BL34" s="584" t="str">
        <f t="shared" si="1"/>
        <v/>
      </c>
      <c r="BM34" s="740">
        <f>'2. Quality'!BP25</f>
        <v>0</v>
      </c>
      <c r="BN34" s="741"/>
      <c r="BO34" s="740">
        <f>'2. Quality'!BQ25</f>
        <v>0</v>
      </c>
      <c r="BP34" s="741"/>
      <c r="BQ34" s="582"/>
      <c r="BR34" s="582"/>
      <c r="BS34" s="582"/>
      <c r="BT34" s="582"/>
      <c r="BU34" s="582"/>
      <c r="BV34" s="582"/>
      <c r="BW34" s="582"/>
      <c r="BX34" s="582"/>
      <c r="BY34" s="582"/>
      <c r="BZ34" s="582"/>
      <c r="CA34" s="582"/>
      <c r="CB34" s="582"/>
      <c r="CC34" s="582"/>
      <c r="CD34" s="582"/>
    </row>
    <row r="35" spans="1:92">
      <c r="A35" s="470"/>
      <c r="B35" s="766">
        <v>3</v>
      </c>
      <c r="C35" s="766"/>
      <c r="D35" s="766"/>
      <c r="E35" s="766"/>
      <c r="F35" s="765" t="s">
        <v>109</v>
      </c>
      <c r="G35" s="765"/>
      <c r="H35" s="765"/>
      <c r="I35" s="765"/>
      <c r="J35" s="765"/>
      <c r="K35" s="765"/>
      <c r="L35" s="765"/>
      <c r="M35" s="765"/>
      <c r="N35" s="765"/>
      <c r="O35" s="765"/>
      <c r="P35" s="765"/>
      <c r="Q35" s="765"/>
      <c r="R35" s="765"/>
      <c r="S35" s="765"/>
      <c r="T35" s="765"/>
      <c r="U35" s="765"/>
      <c r="V35" s="765"/>
      <c r="W35" s="765"/>
      <c r="X35" s="765"/>
      <c r="Y35" s="765"/>
      <c r="Z35" s="765"/>
      <c r="AA35" s="765"/>
      <c r="AB35" s="765"/>
      <c r="AC35" s="765"/>
      <c r="AD35" s="765"/>
      <c r="AE35" s="765"/>
      <c r="AF35" s="765"/>
      <c r="AG35" s="765"/>
      <c r="AH35" s="765"/>
      <c r="AI35" s="765"/>
      <c r="AJ35" s="765"/>
      <c r="AK35" s="765"/>
      <c r="AL35" s="765"/>
      <c r="AM35" s="765"/>
      <c r="AN35" s="765"/>
      <c r="AO35" s="765"/>
      <c r="AP35" s="765"/>
      <c r="AQ35" s="765"/>
      <c r="AR35" s="765"/>
      <c r="AS35" s="765"/>
      <c r="AT35" s="765"/>
      <c r="AU35" s="765"/>
      <c r="AV35" s="765"/>
      <c r="AW35" s="765"/>
      <c r="AX35" s="765"/>
      <c r="AY35" s="765"/>
      <c r="AZ35" s="762" t="str">
        <f t="shared" si="0"/>
        <v/>
      </c>
      <c r="BA35" s="763"/>
      <c r="BB35" s="763"/>
      <c r="BC35" s="763"/>
      <c r="BD35" s="764"/>
      <c r="BE35" s="492"/>
      <c r="BF35" s="582"/>
      <c r="BG35" s="582"/>
      <c r="BH35" s="582"/>
      <c r="BI35" s="582"/>
      <c r="BJ35" s="582"/>
      <c r="BK35" s="582"/>
      <c r="BL35" s="584" t="str">
        <f t="shared" si="1"/>
        <v/>
      </c>
      <c r="BM35" s="740">
        <f>'3. Production'!BP23</f>
        <v>0</v>
      </c>
      <c r="BN35" s="741"/>
      <c r="BO35" s="740">
        <f>'3. Production'!BQ23</f>
        <v>0</v>
      </c>
      <c r="BP35" s="741"/>
      <c r="BQ35" s="582"/>
      <c r="BR35" s="582"/>
      <c r="BS35" s="582"/>
      <c r="BT35" s="582"/>
      <c r="BU35" s="582"/>
      <c r="BV35" s="582"/>
      <c r="BW35" s="582"/>
      <c r="BX35" s="582"/>
      <c r="BY35" s="582"/>
      <c r="BZ35" s="582"/>
      <c r="CA35" s="582"/>
      <c r="CB35" s="582"/>
      <c r="CC35" s="582"/>
      <c r="CD35" s="582"/>
    </row>
    <row r="36" spans="1:92">
      <c r="A36" s="470"/>
      <c r="B36" s="766">
        <v>4</v>
      </c>
      <c r="C36" s="766"/>
      <c r="D36" s="766"/>
      <c r="E36" s="766"/>
      <c r="F36" s="765" t="s">
        <v>108</v>
      </c>
      <c r="G36" s="765"/>
      <c r="H36" s="765"/>
      <c r="I36" s="765"/>
      <c r="J36" s="765"/>
      <c r="K36" s="765"/>
      <c r="L36" s="765"/>
      <c r="M36" s="765"/>
      <c r="N36" s="765"/>
      <c r="O36" s="765"/>
      <c r="P36" s="765"/>
      <c r="Q36" s="765"/>
      <c r="R36" s="765"/>
      <c r="S36" s="765"/>
      <c r="T36" s="765"/>
      <c r="U36" s="765"/>
      <c r="V36" s="765"/>
      <c r="W36" s="765"/>
      <c r="X36" s="765"/>
      <c r="Y36" s="765"/>
      <c r="Z36" s="765"/>
      <c r="AA36" s="765"/>
      <c r="AB36" s="765"/>
      <c r="AC36" s="765"/>
      <c r="AD36" s="765"/>
      <c r="AE36" s="765"/>
      <c r="AF36" s="765"/>
      <c r="AG36" s="765"/>
      <c r="AH36" s="765"/>
      <c r="AI36" s="765"/>
      <c r="AJ36" s="765"/>
      <c r="AK36" s="765"/>
      <c r="AL36" s="765"/>
      <c r="AM36" s="765"/>
      <c r="AN36" s="765"/>
      <c r="AO36" s="765"/>
      <c r="AP36" s="765"/>
      <c r="AQ36" s="765"/>
      <c r="AR36" s="765"/>
      <c r="AS36" s="765"/>
      <c r="AT36" s="765"/>
      <c r="AU36" s="765"/>
      <c r="AV36" s="765"/>
      <c r="AW36" s="765"/>
      <c r="AX36" s="765"/>
      <c r="AY36" s="765"/>
      <c r="AZ36" s="762" t="str">
        <f t="shared" si="0"/>
        <v/>
      </c>
      <c r="BA36" s="763"/>
      <c r="BB36" s="763"/>
      <c r="BC36" s="763"/>
      <c r="BD36" s="764"/>
      <c r="BE36" s="492"/>
      <c r="BF36" s="582"/>
      <c r="BG36" s="582"/>
      <c r="BH36" s="582"/>
      <c r="BI36" s="582"/>
      <c r="BJ36" s="582"/>
      <c r="BK36" s="582"/>
      <c r="BL36" s="584" t="str">
        <f t="shared" si="1"/>
        <v/>
      </c>
      <c r="BM36" s="740">
        <f>'4. Materials'!BP23</f>
        <v>0</v>
      </c>
      <c r="BN36" s="741"/>
      <c r="BO36" s="740">
        <f>'4. Materials'!BQ23</f>
        <v>0</v>
      </c>
      <c r="BP36" s="741"/>
      <c r="BQ36" s="582"/>
      <c r="BR36" s="582"/>
      <c r="BS36" s="582"/>
      <c r="BT36" s="582"/>
      <c r="BU36" s="582"/>
      <c r="BV36" s="582"/>
      <c r="BW36" s="582"/>
      <c r="BX36" s="582"/>
      <c r="BY36" s="582"/>
      <c r="BZ36" s="582"/>
      <c r="CA36" s="582"/>
      <c r="CB36" s="582"/>
      <c r="CC36" s="582"/>
      <c r="CD36" s="582"/>
    </row>
    <row r="37" spans="1:92">
      <c r="A37" s="470"/>
      <c r="B37" s="742">
        <v>5</v>
      </c>
      <c r="C37" s="743"/>
      <c r="D37" s="743"/>
      <c r="E37" s="744"/>
      <c r="F37" s="745" t="s">
        <v>184</v>
      </c>
      <c r="G37" s="733"/>
      <c r="H37" s="733"/>
      <c r="I37" s="733"/>
      <c r="J37" s="733"/>
      <c r="K37" s="733"/>
      <c r="L37" s="733"/>
      <c r="M37" s="733"/>
      <c r="N37" s="733"/>
      <c r="O37" s="733"/>
      <c r="P37" s="733"/>
      <c r="Q37" s="733"/>
      <c r="R37" s="733"/>
      <c r="S37" s="733"/>
      <c r="T37" s="733"/>
      <c r="U37" s="733"/>
      <c r="V37" s="733"/>
      <c r="W37" s="733"/>
      <c r="X37" s="733"/>
      <c r="Y37" s="733"/>
      <c r="Z37" s="733"/>
      <c r="AA37" s="733"/>
      <c r="AB37" s="733"/>
      <c r="AC37" s="733"/>
      <c r="AD37" s="733"/>
      <c r="AE37" s="733"/>
      <c r="AF37" s="733"/>
      <c r="AG37" s="733"/>
      <c r="AH37" s="733"/>
      <c r="AI37" s="733"/>
      <c r="AJ37" s="733"/>
      <c r="AK37" s="733"/>
      <c r="AL37" s="733"/>
      <c r="AM37" s="733"/>
      <c r="AN37" s="733"/>
      <c r="AO37" s="733"/>
      <c r="AP37" s="733"/>
      <c r="AQ37" s="733"/>
      <c r="AR37" s="733"/>
      <c r="AS37" s="733"/>
      <c r="AT37" s="733"/>
      <c r="AU37" s="733"/>
      <c r="AV37" s="733"/>
      <c r="AW37" s="733"/>
      <c r="AX37" s="733"/>
      <c r="AY37" s="746"/>
      <c r="AZ37" s="747" t="str">
        <f t="shared" si="0"/>
        <v/>
      </c>
      <c r="BA37" s="748"/>
      <c r="BB37" s="748"/>
      <c r="BC37" s="748"/>
      <c r="BD37" s="749"/>
      <c r="BE37" s="492"/>
      <c r="BF37" s="582"/>
      <c r="BG37" s="582"/>
      <c r="BH37" s="582"/>
      <c r="BI37" s="582"/>
      <c r="BJ37" s="582"/>
      <c r="BK37" s="582"/>
      <c r="BL37" s="584" t="str">
        <f t="shared" si="1"/>
        <v/>
      </c>
      <c r="BM37" s="740">
        <f>'5. Engineering'!BP23</f>
        <v>0</v>
      </c>
      <c r="BN37" s="741"/>
      <c r="BO37" s="740">
        <f>'5. Engineering'!BQ23</f>
        <v>0</v>
      </c>
      <c r="BP37" s="741"/>
      <c r="BQ37" s="582"/>
      <c r="BR37" s="582"/>
      <c r="BS37" s="582"/>
      <c r="BT37" s="582"/>
      <c r="BU37" s="582"/>
      <c r="BV37" s="582"/>
      <c r="BW37" s="582"/>
      <c r="BX37" s="582"/>
      <c r="BY37" s="582"/>
      <c r="BZ37" s="582"/>
      <c r="CA37" s="582"/>
      <c r="CB37" s="582"/>
      <c r="CC37" s="582"/>
      <c r="CD37" s="582"/>
    </row>
    <row r="38" spans="1:92">
      <c r="A38" s="470"/>
      <c r="B38" s="742">
        <v>6</v>
      </c>
      <c r="C38" s="743"/>
      <c r="D38" s="743"/>
      <c r="E38" s="744"/>
      <c r="F38" s="745" t="s">
        <v>554</v>
      </c>
      <c r="G38" s="733"/>
      <c r="H38" s="733"/>
      <c r="I38" s="733"/>
      <c r="J38" s="733"/>
      <c r="K38" s="733"/>
      <c r="L38" s="733"/>
      <c r="M38" s="733"/>
      <c r="N38" s="733"/>
      <c r="O38" s="733"/>
      <c r="P38" s="733"/>
      <c r="Q38" s="733"/>
      <c r="R38" s="733"/>
      <c r="S38" s="733"/>
      <c r="T38" s="733"/>
      <c r="U38" s="733"/>
      <c r="V38" s="733"/>
      <c r="W38" s="733"/>
      <c r="X38" s="733"/>
      <c r="Y38" s="733"/>
      <c r="Z38" s="733"/>
      <c r="AA38" s="733"/>
      <c r="AB38" s="733"/>
      <c r="AC38" s="733"/>
      <c r="AD38" s="733"/>
      <c r="AE38" s="733"/>
      <c r="AF38" s="733"/>
      <c r="AG38" s="733"/>
      <c r="AH38" s="733"/>
      <c r="AI38" s="733"/>
      <c r="AJ38" s="733"/>
      <c r="AK38" s="733"/>
      <c r="AL38" s="733"/>
      <c r="AM38" s="733"/>
      <c r="AN38" s="733"/>
      <c r="AO38" s="733"/>
      <c r="AP38" s="733"/>
      <c r="AQ38" s="733"/>
      <c r="AR38" s="733"/>
      <c r="AS38" s="733"/>
      <c r="AT38" s="733"/>
      <c r="AU38" s="733"/>
      <c r="AV38" s="733"/>
      <c r="AW38" s="733"/>
      <c r="AX38" s="733"/>
      <c r="AY38" s="746"/>
      <c r="AZ38" s="747" t="str">
        <f t="shared" ref="AZ38:AZ39" si="2">IF(BL38="","",BL38)</f>
        <v/>
      </c>
      <c r="BA38" s="748"/>
      <c r="BB38" s="748"/>
      <c r="BC38" s="748"/>
      <c r="BD38" s="749"/>
      <c r="BE38" s="492"/>
      <c r="BF38" s="582"/>
      <c r="BG38" s="582"/>
      <c r="BH38" s="582"/>
      <c r="BI38" s="582"/>
      <c r="BJ38" s="582"/>
      <c r="BK38" s="582"/>
      <c r="BL38" s="584" t="str">
        <f t="shared" si="1"/>
        <v/>
      </c>
      <c r="BM38" s="740">
        <f>'6. Supplier Management'!BP23</f>
        <v>0</v>
      </c>
      <c r="BN38" s="741"/>
      <c r="BO38" s="740">
        <f>'6. Supplier Management'!BQ23</f>
        <v>0</v>
      </c>
      <c r="BP38" s="741"/>
      <c r="BQ38" s="582"/>
      <c r="BR38" s="582"/>
      <c r="BS38" s="582"/>
      <c r="BT38" s="582"/>
      <c r="BU38" s="582"/>
      <c r="BV38" s="582"/>
      <c r="BW38" s="582"/>
      <c r="BX38" s="582"/>
      <c r="BY38" s="582"/>
      <c r="BZ38" s="582"/>
      <c r="CA38" s="582"/>
      <c r="CB38" s="582"/>
      <c r="CC38" s="582"/>
      <c r="CD38" s="582"/>
    </row>
    <row r="39" spans="1:92">
      <c r="A39" s="470"/>
      <c r="B39" s="742">
        <v>7</v>
      </c>
      <c r="C39" s="743"/>
      <c r="D39" s="743"/>
      <c r="E39" s="744"/>
      <c r="F39" s="745" t="s">
        <v>563</v>
      </c>
      <c r="G39" s="733"/>
      <c r="H39" s="733"/>
      <c r="I39" s="733"/>
      <c r="J39" s="733"/>
      <c r="K39" s="733"/>
      <c r="L39" s="733"/>
      <c r="M39" s="733"/>
      <c r="N39" s="733"/>
      <c r="O39" s="733"/>
      <c r="P39" s="733"/>
      <c r="Q39" s="733"/>
      <c r="R39" s="733"/>
      <c r="S39" s="733"/>
      <c r="T39" s="733"/>
      <c r="U39" s="733"/>
      <c r="V39" s="733"/>
      <c r="W39" s="733"/>
      <c r="X39" s="733"/>
      <c r="Y39" s="733"/>
      <c r="Z39" s="733"/>
      <c r="AA39" s="733"/>
      <c r="AB39" s="733"/>
      <c r="AC39" s="733"/>
      <c r="AD39" s="733"/>
      <c r="AE39" s="733"/>
      <c r="AF39" s="733"/>
      <c r="AG39" s="733"/>
      <c r="AH39" s="733"/>
      <c r="AI39" s="733"/>
      <c r="AJ39" s="733"/>
      <c r="AK39" s="733"/>
      <c r="AL39" s="733"/>
      <c r="AM39" s="733"/>
      <c r="AN39" s="733"/>
      <c r="AO39" s="733"/>
      <c r="AP39" s="733"/>
      <c r="AQ39" s="733"/>
      <c r="AR39" s="733"/>
      <c r="AS39" s="733"/>
      <c r="AT39" s="733"/>
      <c r="AU39" s="733"/>
      <c r="AV39" s="733"/>
      <c r="AW39" s="733"/>
      <c r="AX39" s="733"/>
      <c r="AY39" s="746"/>
      <c r="AZ39" s="747" t="str">
        <f t="shared" si="2"/>
        <v/>
      </c>
      <c r="BA39" s="748"/>
      <c r="BB39" s="748"/>
      <c r="BC39" s="748"/>
      <c r="BD39" s="749"/>
      <c r="BE39" s="492"/>
      <c r="BF39" s="582"/>
      <c r="BG39" s="582"/>
      <c r="BH39" s="582"/>
      <c r="BI39" s="582"/>
      <c r="BJ39" s="582"/>
      <c r="BK39" s="582"/>
      <c r="BL39" s="584" t="str">
        <f t="shared" si="1"/>
        <v/>
      </c>
      <c r="BM39" s="740">
        <f>'7. Sub-Tier Focus'!BP23</f>
        <v>0</v>
      </c>
      <c r="BN39" s="741"/>
      <c r="BO39" s="740">
        <f>'7. Sub-Tier Focus'!BQ23</f>
        <v>0</v>
      </c>
      <c r="BP39" s="741"/>
      <c r="BQ39" s="582"/>
      <c r="BR39" s="582"/>
      <c r="BS39" s="582"/>
      <c r="BT39" s="582"/>
      <c r="BU39" s="582"/>
      <c r="BV39" s="582"/>
      <c r="BW39" s="582"/>
      <c r="BX39" s="582"/>
      <c r="BY39" s="582"/>
      <c r="BZ39" s="582"/>
      <c r="CA39" s="582"/>
      <c r="CB39" s="582"/>
      <c r="CC39" s="582"/>
      <c r="CD39" s="582"/>
    </row>
    <row r="40" spans="1:92">
      <c r="A40" s="470"/>
      <c r="B40" s="895" t="s">
        <v>46</v>
      </c>
      <c r="C40" s="896"/>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896"/>
      <c r="AM40" s="896"/>
      <c r="AN40" s="896"/>
      <c r="AO40" s="896"/>
      <c r="AP40" s="896"/>
      <c r="AQ40" s="896"/>
      <c r="AR40" s="896"/>
      <c r="AS40" s="896"/>
      <c r="AT40" s="896"/>
      <c r="AU40" s="896"/>
      <c r="AV40" s="896"/>
      <c r="AW40" s="896"/>
      <c r="AX40" s="896"/>
      <c r="AY40" s="897"/>
      <c r="AZ40" s="892" t="str">
        <f t="shared" si="0"/>
        <v/>
      </c>
      <c r="BA40" s="893"/>
      <c r="BB40" s="893"/>
      <c r="BC40" s="893"/>
      <c r="BD40" s="894"/>
      <c r="BE40" s="492"/>
      <c r="BF40" s="582"/>
      <c r="BG40" s="582"/>
      <c r="BH40" s="582"/>
      <c r="BI40" s="582"/>
      <c r="BJ40" s="582"/>
      <c r="BK40" s="582"/>
      <c r="BL40" s="584" t="str">
        <f t="shared" si="1"/>
        <v/>
      </c>
      <c r="BM40" s="740">
        <f>SUM(BM33:BN39)</f>
        <v>0</v>
      </c>
      <c r="BN40" s="741"/>
      <c r="BO40" s="740">
        <f>SUM(BO33:BP39)</f>
        <v>0</v>
      </c>
      <c r="BP40" s="741"/>
      <c r="BQ40" s="582"/>
      <c r="BR40" s="582"/>
      <c r="BS40" s="582"/>
      <c r="BT40" s="582"/>
      <c r="BU40" s="582"/>
      <c r="BV40" s="582"/>
      <c r="BW40" s="582"/>
      <c r="BX40" s="582"/>
      <c r="BY40" s="582"/>
      <c r="BZ40" s="582"/>
      <c r="CA40" s="582"/>
      <c r="CB40" s="582"/>
      <c r="CC40" s="582"/>
      <c r="CD40" s="582"/>
      <c r="CL40" s="516"/>
      <c r="CM40" s="516"/>
      <c r="CN40" s="516"/>
    </row>
    <row r="41" spans="1:92" ht="4.5" customHeight="1">
      <c r="A41" s="470"/>
      <c r="B41" s="501"/>
      <c r="C41" s="501"/>
      <c r="D41" s="501"/>
      <c r="E41" s="501"/>
      <c r="F41" s="501"/>
      <c r="G41" s="501"/>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c r="AJ41" s="501"/>
      <c r="AK41" s="501"/>
      <c r="AL41" s="501"/>
      <c r="AM41" s="501"/>
      <c r="AN41" s="501"/>
      <c r="AO41" s="501"/>
      <c r="AP41" s="501"/>
      <c r="AQ41" s="501"/>
      <c r="AR41" s="501"/>
      <c r="AS41" s="501"/>
      <c r="AT41" s="501"/>
      <c r="AU41" s="501"/>
      <c r="AV41" s="501"/>
      <c r="AW41" s="501"/>
      <c r="AX41" s="501"/>
      <c r="AY41" s="501"/>
      <c r="AZ41" s="501"/>
      <c r="BA41" s="501"/>
      <c r="BB41" s="501"/>
      <c r="BC41" s="501"/>
      <c r="BD41" s="501"/>
      <c r="BE41" s="475"/>
      <c r="BF41" s="582"/>
      <c r="BG41" s="582"/>
      <c r="BH41" s="582"/>
      <c r="BI41" s="582"/>
      <c r="BJ41" s="582"/>
      <c r="BK41" s="582"/>
      <c r="BL41" s="585"/>
      <c r="BM41" s="585"/>
      <c r="BN41" s="585"/>
      <c r="BO41" s="585"/>
      <c r="BP41" s="585"/>
      <c r="BQ41" s="582"/>
      <c r="BR41" s="582"/>
      <c r="BS41" s="582"/>
      <c r="BT41" s="582"/>
      <c r="BU41" s="582"/>
      <c r="BV41" s="582"/>
      <c r="BW41" s="582"/>
      <c r="BX41" s="582"/>
      <c r="BY41" s="582"/>
      <c r="BZ41" s="582"/>
      <c r="CA41" s="582"/>
      <c r="CB41" s="582"/>
      <c r="CC41" s="582"/>
      <c r="CD41" s="582"/>
    </row>
    <row r="42" spans="1:92" ht="14.25">
      <c r="A42" s="470"/>
      <c r="B42" s="759" t="s">
        <v>70</v>
      </c>
      <c r="C42" s="760"/>
      <c r="D42" s="760"/>
      <c r="E42" s="760"/>
      <c r="F42" s="760"/>
      <c r="G42" s="760"/>
      <c r="H42" s="760"/>
      <c r="I42" s="760"/>
      <c r="J42" s="760"/>
      <c r="K42" s="760"/>
      <c r="L42" s="760"/>
      <c r="M42" s="760"/>
      <c r="N42" s="760"/>
      <c r="O42" s="760"/>
      <c r="P42" s="760"/>
      <c r="Q42" s="760"/>
      <c r="R42" s="760"/>
      <c r="S42" s="760"/>
      <c r="T42" s="760"/>
      <c r="U42" s="760"/>
      <c r="V42" s="760"/>
      <c r="W42" s="760"/>
      <c r="X42" s="760"/>
      <c r="Y42" s="760"/>
      <c r="Z42" s="760"/>
      <c r="AA42" s="760"/>
      <c r="AB42" s="760"/>
      <c r="AC42" s="760"/>
      <c r="AD42" s="760"/>
      <c r="AE42" s="760"/>
      <c r="AF42" s="760"/>
      <c r="AG42" s="760"/>
      <c r="AH42" s="760"/>
      <c r="AI42" s="760"/>
      <c r="AJ42" s="760"/>
      <c r="AK42" s="760"/>
      <c r="AL42" s="760"/>
      <c r="AM42" s="760"/>
      <c r="AN42" s="760"/>
      <c r="AO42" s="760"/>
      <c r="AP42" s="760"/>
      <c r="AQ42" s="760"/>
      <c r="AR42" s="760"/>
      <c r="AS42" s="760"/>
      <c r="AT42" s="760"/>
      <c r="AU42" s="760"/>
      <c r="AV42" s="760"/>
      <c r="AW42" s="760"/>
      <c r="AX42" s="760"/>
      <c r="AY42" s="760"/>
      <c r="AZ42" s="760"/>
      <c r="BA42" s="760"/>
      <c r="BB42" s="760"/>
      <c r="BC42" s="760"/>
      <c r="BD42" s="761"/>
      <c r="BE42" s="475"/>
      <c r="BF42" s="582"/>
      <c r="BG42" s="582"/>
      <c r="BH42" s="582" t="s">
        <v>19</v>
      </c>
      <c r="BI42" s="582"/>
      <c r="BJ42" s="582"/>
      <c r="BK42" s="582"/>
      <c r="BL42" s="582"/>
      <c r="BM42" s="582"/>
      <c r="BN42" s="582"/>
      <c r="BO42" s="582"/>
      <c r="BP42" s="582"/>
      <c r="BQ42" s="582"/>
      <c r="BR42" s="582"/>
      <c r="BS42" s="582"/>
      <c r="BT42" s="582"/>
      <c r="BU42" s="582"/>
      <c r="BV42" s="582"/>
      <c r="BW42" s="582"/>
      <c r="BX42" s="582"/>
      <c r="BY42" s="582"/>
      <c r="BZ42" s="582"/>
      <c r="CA42" s="582"/>
      <c r="CB42" s="582"/>
      <c r="CC42" s="582"/>
      <c r="CD42" s="582"/>
    </row>
    <row r="43" spans="1:92" ht="4.5" customHeight="1">
      <c r="A43" s="470"/>
      <c r="B43" s="855" t="s">
        <v>79</v>
      </c>
      <c r="C43" s="855"/>
      <c r="D43" s="855"/>
      <c r="E43" s="855"/>
      <c r="F43" s="471"/>
      <c r="G43" s="472"/>
      <c r="H43" s="472"/>
      <c r="I43" s="472"/>
      <c r="J43" s="472"/>
      <c r="K43" s="472"/>
      <c r="L43" s="472"/>
      <c r="M43" s="472"/>
      <c r="N43" s="472"/>
      <c r="O43" s="472"/>
      <c r="P43" s="472"/>
      <c r="Q43" s="472"/>
      <c r="R43" s="472"/>
      <c r="S43" s="472"/>
      <c r="T43" s="472"/>
      <c r="U43" s="472"/>
      <c r="V43" s="472"/>
      <c r="W43" s="472"/>
      <c r="X43" s="472"/>
      <c r="Y43" s="472"/>
      <c r="Z43" s="472"/>
      <c r="AA43" s="472"/>
      <c r="AB43" s="472"/>
      <c r="AC43" s="472"/>
      <c r="AD43" s="472"/>
      <c r="AE43" s="472"/>
      <c r="AF43" s="472"/>
      <c r="AG43" s="472"/>
      <c r="AH43" s="472"/>
      <c r="AI43" s="472"/>
      <c r="AJ43" s="472"/>
      <c r="AK43" s="472"/>
      <c r="AL43" s="472"/>
      <c r="AM43" s="472"/>
      <c r="AN43" s="472"/>
      <c r="AO43" s="472"/>
      <c r="AP43" s="472"/>
      <c r="AQ43" s="472"/>
      <c r="AR43" s="472"/>
      <c r="AS43" s="472"/>
      <c r="AT43" s="472"/>
      <c r="AU43" s="472"/>
      <c r="AV43" s="472"/>
      <c r="AW43" s="472"/>
      <c r="AX43" s="472"/>
      <c r="AY43" s="472"/>
      <c r="AZ43" s="472"/>
      <c r="BA43" s="472"/>
      <c r="BB43" s="472"/>
      <c r="BC43" s="472"/>
      <c r="BD43" s="502"/>
      <c r="BE43" s="475"/>
      <c r="BF43" s="582"/>
      <c r="BG43" s="582"/>
      <c r="BH43" s="582"/>
      <c r="BI43" s="582"/>
      <c r="BJ43" s="582"/>
      <c r="BK43" s="582"/>
      <c r="BL43" s="582"/>
      <c r="BM43" s="582"/>
      <c r="BN43" s="582"/>
      <c r="BO43" s="582"/>
      <c r="BP43" s="582"/>
      <c r="BQ43" s="582"/>
      <c r="BR43" s="582"/>
      <c r="BS43" s="582"/>
      <c r="BT43" s="582"/>
      <c r="BU43" s="582"/>
      <c r="BV43" s="582"/>
      <c r="BW43" s="582"/>
      <c r="BX43" s="582"/>
      <c r="BY43" s="582"/>
      <c r="BZ43" s="582"/>
      <c r="CA43" s="582"/>
      <c r="CB43" s="582"/>
      <c r="CC43" s="582"/>
      <c r="CD43" s="582"/>
    </row>
    <row r="44" spans="1:92" ht="12.75" customHeight="1">
      <c r="A44" s="470"/>
      <c r="B44" s="855"/>
      <c r="C44" s="855"/>
      <c r="D44" s="855"/>
      <c r="E44" s="855"/>
      <c r="F44" s="478"/>
      <c r="I44" s="9" t="s">
        <v>178</v>
      </c>
      <c r="O44" s="9" t="s">
        <v>76</v>
      </c>
      <c r="W44" s="9" t="s">
        <v>272</v>
      </c>
      <c r="AE44" s="9" t="s">
        <v>405</v>
      </c>
      <c r="AK44" s="9" t="s">
        <v>80</v>
      </c>
      <c r="BD44" s="475"/>
      <c r="BE44" s="475"/>
      <c r="BF44" s="582"/>
      <c r="BG44" s="582"/>
      <c r="BH44" s="582"/>
      <c r="BI44" s="582"/>
      <c r="BJ44" s="582"/>
      <c r="BK44" s="582"/>
      <c r="BL44" s="582"/>
      <c r="BM44" s="582"/>
      <c r="BN44" s="582"/>
      <c r="BO44" s="582"/>
      <c r="BP44" s="582"/>
      <c r="BQ44" s="582"/>
      <c r="BR44" s="582"/>
      <c r="BS44" s="582"/>
      <c r="BT44" s="582"/>
      <c r="BU44" s="582"/>
      <c r="BV44" s="582"/>
      <c r="BW44" s="582"/>
      <c r="BX44" s="582"/>
      <c r="BY44" s="582"/>
      <c r="BZ44" s="582"/>
      <c r="CA44" s="582"/>
      <c r="CB44" s="582"/>
      <c r="CC44" s="582"/>
      <c r="CD44" s="582"/>
    </row>
    <row r="45" spans="1:92">
      <c r="A45" s="470"/>
      <c r="B45" s="855"/>
      <c r="C45" s="855"/>
      <c r="D45" s="855"/>
      <c r="E45" s="855"/>
      <c r="F45" s="471"/>
      <c r="G45" s="472"/>
      <c r="H45" s="474"/>
      <c r="I45" s="50"/>
      <c r="J45" s="471"/>
      <c r="K45" s="472"/>
      <c r="L45" s="472"/>
      <c r="M45" s="472"/>
      <c r="N45" s="472"/>
      <c r="O45" s="50"/>
      <c r="P45" s="474"/>
      <c r="Q45" s="472"/>
      <c r="R45" s="471"/>
      <c r="S45" s="472"/>
      <c r="T45" s="474"/>
      <c r="U45" s="472"/>
      <c r="V45" s="471"/>
      <c r="W45" s="50"/>
      <c r="X45" s="474"/>
      <c r="Y45" s="472"/>
      <c r="Z45" s="471"/>
      <c r="AA45" s="472"/>
      <c r="AB45" s="472"/>
      <c r="AC45" s="472"/>
      <c r="AD45" s="474"/>
      <c r="AE45" s="50"/>
      <c r="AF45" s="471"/>
      <c r="AG45" s="472"/>
      <c r="AH45" s="472"/>
      <c r="AI45" s="472"/>
      <c r="AJ45" s="472"/>
      <c r="AK45" s="50"/>
      <c r="AL45" s="472"/>
      <c r="AM45" s="861"/>
      <c r="AN45" s="862"/>
      <c r="AO45" s="862"/>
      <c r="AP45" s="862"/>
      <c r="AQ45" s="862"/>
      <c r="AR45" s="862"/>
      <c r="AS45" s="862"/>
      <c r="AT45" s="862"/>
      <c r="AU45" s="862"/>
      <c r="AV45" s="862"/>
      <c r="AW45" s="862"/>
      <c r="AX45" s="862"/>
      <c r="AY45" s="862"/>
      <c r="AZ45" s="862"/>
      <c r="BA45" s="862"/>
      <c r="BB45" s="862"/>
      <c r="BC45" s="863"/>
      <c r="BD45" s="502"/>
      <c r="BE45" s="475"/>
      <c r="BF45" s="582"/>
      <c r="BG45" s="582"/>
      <c r="BH45" s="582"/>
      <c r="BI45" s="582"/>
      <c r="BJ45" s="582"/>
      <c r="BK45" s="582"/>
      <c r="BL45" s="582"/>
      <c r="BM45" s="582"/>
      <c r="BN45" s="582"/>
      <c r="BO45" s="582"/>
      <c r="BP45" s="582"/>
      <c r="BQ45" s="582"/>
      <c r="BR45" s="582"/>
      <c r="BS45" s="582"/>
      <c r="BT45" s="582"/>
      <c r="BU45" s="582"/>
      <c r="BV45" s="582"/>
      <c r="BW45" s="582"/>
      <c r="BX45" s="582"/>
      <c r="BY45" s="582"/>
      <c r="BZ45" s="582"/>
      <c r="CA45" s="582"/>
      <c r="CB45" s="582"/>
      <c r="CC45" s="582"/>
      <c r="CD45" s="582"/>
    </row>
    <row r="46" spans="1:92" ht="4.5" customHeight="1">
      <c r="A46" s="470"/>
      <c r="B46" s="855"/>
      <c r="C46" s="855"/>
      <c r="D46" s="855"/>
      <c r="E46" s="855"/>
      <c r="F46" s="514"/>
      <c r="G46" s="509"/>
      <c r="H46" s="509"/>
      <c r="I46" s="473"/>
      <c r="J46" s="509"/>
      <c r="K46" s="509"/>
      <c r="L46" s="509"/>
      <c r="M46" s="509"/>
      <c r="N46" s="509"/>
      <c r="O46" s="509"/>
      <c r="P46" s="509"/>
      <c r="Q46" s="473"/>
      <c r="R46" s="509"/>
      <c r="S46" s="509"/>
      <c r="T46" s="509"/>
      <c r="U46" s="473"/>
      <c r="V46" s="509"/>
      <c r="W46" s="509"/>
      <c r="X46" s="509"/>
      <c r="Y46" s="473"/>
      <c r="Z46" s="509"/>
      <c r="AA46" s="509"/>
      <c r="AB46" s="509"/>
      <c r="AC46" s="509"/>
      <c r="AD46" s="509"/>
      <c r="AE46" s="473"/>
      <c r="AF46" s="509"/>
      <c r="AG46" s="473"/>
      <c r="AH46" s="473"/>
      <c r="AI46" s="473"/>
      <c r="AJ46" s="473"/>
      <c r="AK46" s="473"/>
      <c r="AL46" s="473"/>
      <c r="AM46" s="473"/>
      <c r="AN46" s="473"/>
      <c r="AO46" s="473"/>
      <c r="AP46" s="473"/>
      <c r="AQ46" s="473"/>
      <c r="AR46" s="473"/>
      <c r="AS46" s="473"/>
      <c r="AT46" s="473"/>
      <c r="AU46" s="473"/>
      <c r="AV46" s="473"/>
      <c r="AW46" s="473"/>
      <c r="AX46" s="473"/>
      <c r="AY46" s="473"/>
      <c r="AZ46" s="473"/>
      <c r="BA46" s="472"/>
      <c r="BB46" s="472"/>
      <c r="BC46" s="472"/>
      <c r="BD46" s="475"/>
      <c r="BE46" s="475"/>
      <c r="BF46" s="582"/>
      <c r="BG46" s="582"/>
      <c r="BH46" s="582"/>
      <c r="BI46" s="582"/>
      <c r="BJ46" s="582"/>
      <c r="BK46" s="582"/>
      <c r="BL46" s="582"/>
      <c r="BM46" s="582"/>
      <c r="BN46" s="582"/>
      <c r="BO46" s="582"/>
      <c r="BP46" s="582"/>
      <c r="BQ46" s="582"/>
      <c r="BR46" s="582"/>
      <c r="BS46" s="582"/>
      <c r="BT46" s="582"/>
      <c r="BU46" s="582"/>
      <c r="BV46" s="582"/>
      <c r="BW46" s="582"/>
      <c r="BX46" s="582"/>
      <c r="BY46" s="582"/>
      <c r="BZ46" s="582"/>
      <c r="CA46" s="582"/>
      <c r="CB46" s="582"/>
      <c r="CC46" s="582"/>
      <c r="CD46" s="582"/>
    </row>
    <row r="47" spans="1:92" ht="17.25" customHeight="1">
      <c r="A47" s="470"/>
      <c r="B47" s="855"/>
      <c r="C47" s="855"/>
      <c r="D47" s="855"/>
      <c r="E47" s="855"/>
      <c r="F47" s="805" t="s">
        <v>81</v>
      </c>
      <c r="G47" s="805"/>
      <c r="H47" s="805"/>
      <c r="I47" s="805"/>
      <c r="J47" s="805"/>
      <c r="K47" s="860"/>
      <c r="L47" s="860"/>
      <c r="M47" s="860"/>
      <c r="N47" s="860"/>
      <c r="O47" s="860"/>
      <c r="P47" s="860"/>
      <c r="Q47" s="860"/>
      <c r="R47" s="860"/>
      <c r="S47" s="860"/>
      <c r="T47" s="860"/>
      <c r="U47" s="860"/>
      <c r="V47" s="860"/>
      <c r="W47" s="860"/>
      <c r="X47" s="805" t="s">
        <v>77</v>
      </c>
      <c r="Y47" s="805"/>
      <c r="Z47" s="805"/>
      <c r="AA47" s="805"/>
      <c r="AB47" s="805"/>
      <c r="AC47" s="874"/>
      <c r="AD47" s="875"/>
      <c r="AE47" s="875"/>
      <c r="AF47" s="875"/>
      <c r="AG47" s="875"/>
      <c r="AH47" s="876"/>
      <c r="AI47" s="877" t="s">
        <v>426</v>
      </c>
      <c r="AJ47" s="875"/>
      <c r="AK47" s="876"/>
      <c r="AL47" s="878"/>
      <c r="AM47" s="879"/>
      <c r="AN47" s="879"/>
      <c r="AO47" s="879"/>
      <c r="AP47" s="879"/>
      <c r="AQ47" s="880" t="s">
        <v>370</v>
      </c>
      <c r="AR47" s="881"/>
      <c r="AS47" s="882"/>
      <c r="AT47" s="883"/>
      <c r="AU47" s="884"/>
      <c r="AV47" s="884"/>
      <c r="AW47" s="885"/>
      <c r="AX47" s="871" t="s">
        <v>78</v>
      </c>
      <c r="AY47" s="872"/>
      <c r="AZ47" s="873"/>
      <c r="BA47" s="868"/>
      <c r="BB47" s="869"/>
      <c r="BC47" s="869"/>
      <c r="BD47" s="870"/>
      <c r="BE47" s="475"/>
      <c r="BF47" s="582"/>
      <c r="BG47" s="582"/>
      <c r="BH47" s="582"/>
      <c r="BI47" s="582"/>
      <c r="BJ47" s="582"/>
      <c r="BK47" s="582"/>
      <c r="BL47" s="582"/>
      <c r="BM47" s="582"/>
      <c r="BN47" s="582"/>
      <c r="BO47" s="582"/>
      <c r="BP47" s="582"/>
      <c r="BQ47" s="582"/>
      <c r="BR47" s="582"/>
      <c r="BS47" s="582"/>
      <c r="BT47" s="582"/>
      <c r="BU47" s="582"/>
      <c r="BV47" s="582"/>
      <c r="BW47" s="582"/>
      <c r="BX47" s="582"/>
      <c r="BY47" s="582"/>
      <c r="BZ47" s="582"/>
      <c r="CA47" s="582"/>
      <c r="CB47" s="582"/>
      <c r="CC47" s="582"/>
      <c r="CD47" s="582"/>
    </row>
    <row r="48" spans="1:92" ht="4.5" customHeight="1">
      <c r="A48" s="470"/>
      <c r="B48" s="842" t="s">
        <v>82</v>
      </c>
      <c r="C48" s="843"/>
      <c r="D48" s="843"/>
      <c r="E48" s="844"/>
      <c r="F48" s="471"/>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2"/>
      <c r="AJ48" s="472"/>
      <c r="AK48" s="472"/>
      <c r="AL48" s="472"/>
      <c r="AM48" s="472"/>
      <c r="AN48" s="472"/>
      <c r="AO48" s="472"/>
      <c r="AP48" s="472"/>
      <c r="AQ48" s="472"/>
      <c r="AR48" s="472"/>
      <c r="AS48" s="472"/>
      <c r="AT48" s="472"/>
      <c r="AU48" s="472"/>
      <c r="AV48" s="472"/>
      <c r="AW48" s="472"/>
      <c r="AX48" s="472"/>
      <c r="AY48" s="472"/>
      <c r="AZ48" s="472"/>
      <c r="BA48" s="472"/>
      <c r="BB48" s="472"/>
      <c r="BC48" s="472"/>
      <c r="BD48" s="502"/>
      <c r="BE48" s="475"/>
      <c r="BF48" s="582"/>
      <c r="BG48" s="582"/>
      <c r="BH48" s="582"/>
      <c r="BI48" s="582"/>
      <c r="BJ48" s="582"/>
      <c r="BK48" s="582"/>
      <c r="BL48" s="582"/>
      <c r="BM48" s="582"/>
      <c r="BN48" s="582"/>
      <c r="BO48" s="582"/>
      <c r="BP48" s="582"/>
      <c r="BQ48" s="582"/>
      <c r="BR48" s="582"/>
      <c r="BS48" s="582"/>
      <c r="BT48" s="582"/>
      <c r="BU48" s="582"/>
      <c r="BV48" s="582"/>
      <c r="BW48" s="582"/>
      <c r="BX48" s="582"/>
      <c r="BY48" s="582"/>
      <c r="BZ48" s="582"/>
      <c r="CA48" s="582"/>
      <c r="CB48" s="582"/>
      <c r="CC48" s="582"/>
      <c r="CD48" s="582"/>
    </row>
    <row r="49" spans="1:82" ht="12.75" customHeight="1">
      <c r="A49" s="470"/>
      <c r="B49" s="845"/>
      <c r="C49" s="846"/>
      <c r="D49" s="846"/>
      <c r="E49" s="847"/>
      <c r="F49" s="478"/>
      <c r="I49" s="9" t="s">
        <v>178</v>
      </c>
      <c r="O49" s="9" t="s">
        <v>76</v>
      </c>
      <c r="W49" s="9" t="s">
        <v>272</v>
      </c>
      <c r="AE49" s="9" t="s">
        <v>405</v>
      </c>
      <c r="AK49" s="9" t="s">
        <v>80</v>
      </c>
      <c r="BD49" s="475"/>
      <c r="BE49" s="475"/>
      <c r="BF49" s="582"/>
      <c r="BG49" s="582"/>
      <c r="BH49" s="582"/>
      <c r="BI49" s="582"/>
      <c r="BJ49" s="582"/>
      <c r="BK49" s="582"/>
      <c r="BL49" s="582"/>
      <c r="BM49" s="582"/>
      <c r="BN49" s="582"/>
      <c r="BO49" s="582"/>
      <c r="BP49" s="582"/>
      <c r="BQ49" s="582"/>
      <c r="BR49" s="582"/>
      <c r="BS49" s="582"/>
      <c r="BT49" s="582"/>
      <c r="BU49" s="582"/>
      <c r="BV49" s="582"/>
      <c r="BW49" s="582"/>
      <c r="BX49" s="582"/>
      <c r="BY49" s="582"/>
      <c r="BZ49" s="582"/>
      <c r="CA49" s="582"/>
      <c r="CB49" s="582"/>
      <c r="CC49" s="582"/>
      <c r="CD49" s="582"/>
    </row>
    <row r="50" spans="1:82">
      <c r="A50" s="470"/>
      <c r="B50" s="845"/>
      <c r="C50" s="846"/>
      <c r="D50" s="846"/>
      <c r="E50" s="847"/>
      <c r="F50" s="471"/>
      <c r="G50" s="472"/>
      <c r="H50" s="474"/>
      <c r="I50" s="361" t="s">
        <v>50</v>
      </c>
      <c r="J50" s="471"/>
      <c r="K50" s="472"/>
      <c r="L50" s="472"/>
      <c r="M50" s="472"/>
      <c r="N50" s="472"/>
      <c r="O50" s="361" t="s">
        <v>50</v>
      </c>
      <c r="P50" s="474"/>
      <c r="Q50" s="472"/>
      <c r="R50" s="471"/>
      <c r="S50" s="472"/>
      <c r="T50" s="474"/>
      <c r="U50" s="472"/>
      <c r="V50" s="471"/>
      <c r="W50" s="361" t="s">
        <v>50</v>
      </c>
      <c r="X50" s="474"/>
      <c r="Y50" s="472"/>
      <c r="Z50" s="471"/>
      <c r="AA50" s="472"/>
      <c r="AB50" s="472"/>
      <c r="AC50" s="472"/>
      <c r="AD50" s="474"/>
      <c r="AE50" s="361" t="s">
        <v>50</v>
      </c>
      <c r="AF50" s="471"/>
      <c r="AG50" s="472"/>
      <c r="AH50" s="472"/>
      <c r="AI50" s="472"/>
      <c r="AJ50" s="472"/>
      <c r="AK50" s="361" t="s">
        <v>50</v>
      </c>
      <c r="AL50" s="472"/>
      <c r="AM50" s="861"/>
      <c r="AN50" s="862"/>
      <c r="AO50" s="862"/>
      <c r="AP50" s="862"/>
      <c r="AQ50" s="862"/>
      <c r="AR50" s="862"/>
      <c r="AS50" s="862"/>
      <c r="AT50" s="862"/>
      <c r="AU50" s="862"/>
      <c r="AV50" s="862"/>
      <c r="AW50" s="862"/>
      <c r="AX50" s="862"/>
      <c r="AY50" s="862"/>
      <c r="AZ50" s="862"/>
      <c r="BA50" s="862"/>
      <c r="BB50" s="862"/>
      <c r="BC50" s="863"/>
      <c r="BD50" s="502"/>
      <c r="BE50" s="475"/>
      <c r="BF50" s="582"/>
      <c r="BG50" s="582"/>
      <c r="BH50" s="582"/>
      <c r="BI50" s="582"/>
      <c r="BJ50" s="582"/>
      <c r="BK50" s="582"/>
      <c r="BL50" s="582"/>
      <c r="BM50" s="582"/>
      <c r="BN50" s="582">
        <f>Introduction!BB9</f>
        <v>1</v>
      </c>
      <c r="BO50" s="582"/>
      <c r="BP50" s="582"/>
      <c r="BQ50" s="582"/>
      <c r="BR50" s="582"/>
      <c r="BS50" s="582"/>
      <c r="BT50" s="582"/>
      <c r="BU50" s="582"/>
      <c r="BV50" s="582"/>
      <c r="BW50" s="582"/>
      <c r="BX50" s="582"/>
      <c r="BY50" s="582"/>
      <c r="BZ50" s="582"/>
      <c r="CA50" s="582"/>
      <c r="CB50" s="582"/>
      <c r="CC50" s="582"/>
      <c r="CD50" s="582"/>
    </row>
    <row r="51" spans="1:82" ht="4.5" customHeight="1">
      <c r="A51" s="470"/>
      <c r="B51" s="845"/>
      <c r="C51" s="846"/>
      <c r="D51" s="846"/>
      <c r="E51" s="847"/>
      <c r="F51" s="514"/>
      <c r="G51" s="509"/>
      <c r="H51" s="509"/>
      <c r="I51" s="473"/>
      <c r="J51" s="509"/>
      <c r="K51" s="509"/>
      <c r="L51" s="509"/>
      <c r="M51" s="509"/>
      <c r="N51" s="509"/>
      <c r="O51" s="509"/>
      <c r="P51" s="509"/>
      <c r="Q51" s="473"/>
      <c r="R51" s="509"/>
      <c r="S51" s="509"/>
      <c r="T51" s="509"/>
      <c r="U51" s="509"/>
      <c r="V51" s="509"/>
      <c r="W51" s="509"/>
      <c r="X51" s="509"/>
      <c r="Y51" s="473"/>
      <c r="Z51" s="509"/>
      <c r="AA51" s="509"/>
      <c r="AB51" s="509"/>
      <c r="AC51" s="509"/>
      <c r="AD51" s="509"/>
      <c r="AE51" s="473"/>
      <c r="AF51" s="509"/>
      <c r="AG51" s="473"/>
      <c r="AH51" s="473"/>
      <c r="AI51" s="473"/>
      <c r="AJ51" s="473"/>
      <c r="AK51" s="473"/>
      <c r="AL51" s="473"/>
      <c r="AM51" s="473"/>
      <c r="AN51" s="473"/>
      <c r="AO51" s="473"/>
      <c r="AP51" s="473"/>
      <c r="AQ51" s="473"/>
      <c r="AR51" s="473"/>
      <c r="AS51" s="473"/>
      <c r="AT51" s="473"/>
      <c r="AU51" s="473"/>
      <c r="AV51" s="473"/>
      <c r="AW51" s="473"/>
      <c r="AX51" s="473"/>
      <c r="AY51" s="473"/>
      <c r="AZ51" s="473"/>
      <c r="BA51" s="472"/>
      <c r="BB51" s="472"/>
      <c r="BC51" s="472"/>
      <c r="BD51" s="475"/>
      <c r="BE51" s="475"/>
      <c r="BF51" s="582"/>
      <c r="BG51" s="582"/>
      <c r="BH51" s="582"/>
      <c r="BI51" s="582"/>
      <c r="BJ51" s="582"/>
      <c r="BK51" s="582"/>
      <c r="BL51" s="582"/>
      <c r="BM51" s="582"/>
      <c r="BN51" s="582"/>
      <c r="BO51" s="582"/>
      <c r="BP51" s="582"/>
      <c r="BQ51" s="582"/>
      <c r="BR51" s="582"/>
      <c r="BS51" s="582"/>
      <c r="BT51" s="582"/>
      <c r="BU51" s="582"/>
      <c r="BV51" s="582"/>
      <c r="BW51" s="582"/>
      <c r="BX51" s="582"/>
      <c r="BY51" s="582"/>
      <c r="BZ51" s="582"/>
      <c r="CA51" s="582"/>
      <c r="CB51" s="582"/>
      <c r="CC51" s="582"/>
      <c r="CD51" s="582"/>
    </row>
    <row r="52" spans="1:82" ht="10.5" customHeight="1">
      <c r="A52" s="470"/>
      <c r="B52" s="845"/>
      <c r="C52" s="846"/>
      <c r="D52" s="846"/>
      <c r="E52" s="847"/>
      <c r="F52" s="853" t="s">
        <v>408</v>
      </c>
      <c r="G52" s="853"/>
      <c r="H52" s="853"/>
      <c r="I52" s="853"/>
      <c r="J52" s="853"/>
      <c r="K52" s="853"/>
      <c r="L52" s="853"/>
      <c r="M52" s="853"/>
      <c r="N52" s="853"/>
      <c r="O52" s="853"/>
      <c r="P52" s="853"/>
      <c r="Q52" s="853"/>
      <c r="R52" s="853"/>
      <c r="S52" s="853"/>
      <c r="T52" s="853"/>
      <c r="U52" s="853"/>
      <c r="V52" s="853"/>
      <c r="W52" s="853"/>
      <c r="X52" s="853"/>
      <c r="Y52" s="853"/>
      <c r="Z52" s="853"/>
      <c r="AA52" s="853"/>
      <c r="AB52" s="854"/>
      <c r="AC52" s="851" t="s">
        <v>52</v>
      </c>
      <c r="AD52" s="851"/>
      <c r="AE52" s="851"/>
      <c r="AF52" s="851"/>
      <c r="AG52" s="851"/>
      <c r="AH52" s="851"/>
      <c r="AI52" s="851"/>
      <c r="AJ52" s="851"/>
      <c r="AK52" s="851"/>
      <c r="AL52" s="851"/>
      <c r="AM52" s="851"/>
      <c r="AN52" s="851"/>
      <c r="AO52" s="851"/>
      <c r="AP52" s="851"/>
      <c r="AQ52" s="851"/>
      <c r="AR52" s="851"/>
      <c r="AS52" s="851"/>
      <c r="AT52" s="852" t="s">
        <v>53</v>
      </c>
      <c r="AU52" s="852"/>
      <c r="AV52" s="852"/>
      <c r="AW52" s="852"/>
      <c r="AX52" s="852"/>
      <c r="AY52" s="852"/>
      <c r="AZ52" s="852"/>
      <c r="BA52" s="852"/>
      <c r="BB52" s="852"/>
      <c r="BC52" s="852"/>
      <c r="BD52" s="852"/>
      <c r="BE52" s="475"/>
      <c r="BF52" s="582"/>
      <c r="BG52" s="582"/>
      <c r="BH52" s="582"/>
      <c r="BI52" s="582"/>
      <c r="BJ52" s="582"/>
      <c r="BK52" s="582"/>
      <c r="BL52" s="582"/>
      <c r="BM52" s="582"/>
      <c r="BN52" s="582"/>
      <c r="BO52" s="582"/>
      <c r="BP52" s="582"/>
      <c r="BQ52" s="582"/>
      <c r="BR52" s="582"/>
      <c r="BS52" s="582"/>
      <c r="BT52" s="582"/>
      <c r="BU52" s="582"/>
      <c r="BV52" s="582"/>
      <c r="BW52" s="582"/>
      <c r="BX52" s="582"/>
      <c r="BY52" s="582"/>
      <c r="BZ52" s="582"/>
      <c r="CA52" s="582"/>
      <c r="CB52" s="582"/>
      <c r="CC52" s="582"/>
      <c r="CD52" s="582"/>
    </row>
    <row r="53" spans="1:82">
      <c r="A53" s="470"/>
      <c r="B53" s="845"/>
      <c r="C53" s="846"/>
      <c r="D53" s="846"/>
      <c r="E53" s="847"/>
      <c r="F53" s="858"/>
      <c r="G53" s="859"/>
      <c r="H53" s="859"/>
      <c r="I53" s="859"/>
      <c r="J53" s="859"/>
      <c r="K53" s="859"/>
      <c r="L53" s="859"/>
      <c r="M53" s="859"/>
      <c r="N53" s="859"/>
      <c r="O53" s="859"/>
      <c r="P53" s="859"/>
      <c r="Q53" s="859"/>
      <c r="R53" s="859"/>
      <c r="S53" s="859"/>
      <c r="T53" s="859"/>
      <c r="U53" s="859"/>
      <c r="V53" s="859"/>
      <c r="W53" s="859"/>
      <c r="X53" s="859"/>
      <c r="Y53" s="859"/>
      <c r="Z53" s="859"/>
      <c r="AA53" s="859"/>
      <c r="AB53" s="859"/>
      <c r="AC53" s="856"/>
      <c r="AD53" s="857"/>
      <c r="AE53" s="857"/>
      <c r="AF53" s="857"/>
      <c r="AG53" s="857"/>
      <c r="AH53" s="857"/>
      <c r="AI53" s="857"/>
      <c r="AJ53" s="857"/>
      <c r="AK53" s="857"/>
      <c r="AL53" s="857"/>
      <c r="AM53" s="857"/>
      <c r="AN53" s="857"/>
      <c r="AO53" s="857"/>
      <c r="AP53" s="857"/>
      <c r="AQ53" s="857"/>
      <c r="AR53" s="857"/>
      <c r="AS53" s="858"/>
      <c r="AT53" s="864"/>
      <c r="AU53" s="865"/>
      <c r="AV53" s="865"/>
      <c r="AW53" s="865"/>
      <c r="AX53" s="865"/>
      <c r="AY53" s="865"/>
      <c r="AZ53" s="865"/>
      <c r="BA53" s="865"/>
      <c r="BB53" s="865"/>
      <c r="BC53" s="865"/>
      <c r="BD53" s="866"/>
      <c r="BE53" s="475"/>
      <c r="BF53" s="582"/>
      <c r="BG53" s="582"/>
      <c r="BH53" s="582"/>
      <c r="BI53" s="582"/>
      <c r="BJ53" s="582"/>
      <c r="BK53" s="582"/>
      <c r="BL53" s="582"/>
      <c r="BM53" s="582"/>
      <c r="BN53" s="582"/>
      <c r="BO53" s="582"/>
      <c r="BP53" s="582"/>
      <c r="BQ53" s="582"/>
      <c r="BR53" s="582"/>
      <c r="BS53" s="582"/>
      <c r="BT53" s="582"/>
      <c r="BU53" s="582"/>
      <c r="BV53" s="582"/>
      <c r="BW53" s="582"/>
      <c r="BX53" s="582"/>
      <c r="BY53" s="582"/>
      <c r="BZ53" s="582"/>
      <c r="CA53" s="582"/>
      <c r="CB53" s="582"/>
      <c r="CC53" s="582"/>
      <c r="CD53" s="582"/>
    </row>
    <row r="54" spans="1:82" ht="10.5" customHeight="1">
      <c r="A54" s="470"/>
      <c r="B54" s="845"/>
      <c r="C54" s="846"/>
      <c r="D54" s="846"/>
      <c r="E54" s="847"/>
      <c r="F54" s="853" t="s">
        <v>92</v>
      </c>
      <c r="G54" s="853"/>
      <c r="H54" s="853"/>
      <c r="I54" s="853"/>
      <c r="J54" s="853"/>
      <c r="K54" s="853"/>
      <c r="L54" s="853"/>
      <c r="M54" s="853"/>
      <c r="N54" s="853"/>
      <c r="O54" s="853"/>
      <c r="P54" s="853"/>
      <c r="Q54" s="853"/>
      <c r="R54" s="853"/>
      <c r="S54" s="853"/>
      <c r="T54" s="853"/>
      <c r="U54" s="853"/>
      <c r="V54" s="853"/>
      <c r="W54" s="853"/>
      <c r="X54" s="853"/>
      <c r="Y54" s="853"/>
      <c r="Z54" s="853"/>
      <c r="AA54" s="853"/>
      <c r="AB54" s="854"/>
      <c r="AC54" s="867" t="s">
        <v>52</v>
      </c>
      <c r="AD54" s="867"/>
      <c r="AE54" s="867"/>
      <c r="AF54" s="867"/>
      <c r="AG54" s="867"/>
      <c r="AH54" s="867"/>
      <c r="AI54" s="867"/>
      <c r="AJ54" s="867"/>
      <c r="AK54" s="867"/>
      <c r="AL54" s="867"/>
      <c r="AM54" s="867"/>
      <c r="AN54" s="867"/>
      <c r="AO54" s="867"/>
      <c r="AP54" s="867"/>
      <c r="AQ54" s="867"/>
      <c r="AR54" s="867"/>
      <c r="AS54" s="867"/>
      <c r="AT54" s="852" t="s">
        <v>53</v>
      </c>
      <c r="AU54" s="852"/>
      <c r="AV54" s="852"/>
      <c r="AW54" s="852"/>
      <c r="AX54" s="852"/>
      <c r="AY54" s="852"/>
      <c r="AZ54" s="852"/>
      <c r="BA54" s="852"/>
      <c r="BB54" s="852"/>
      <c r="BC54" s="852"/>
      <c r="BD54" s="852"/>
      <c r="BE54" s="475"/>
      <c r="BF54" s="582"/>
      <c r="BG54" s="582"/>
      <c r="BH54" s="582"/>
      <c r="BI54" s="582"/>
      <c r="BJ54" s="582"/>
      <c r="BK54" s="582"/>
      <c r="BL54" s="582"/>
      <c r="BM54" s="582"/>
      <c r="BN54" s="582"/>
      <c r="BO54" s="582"/>
      <c r="BP54" s="582"/>
      <c r="BQ54" s="582"/>
      <c r="BR54" s="582"/>
      <c r="BS54" s="582"/>
      <c r="BT54" s="582"/>
      <c r="BU54" s="582"/>
      <c r="BV54" s="582"/>
      <c r="BW54" s="582"/>
      <c r="BX54" s="582"/>
      <c r="BY54" s="582"/>
      <c r="BZ54" s="582"/>
      <c r="CA54" s="582"/>
      <c r="CB54" s="582"/>
      <c r="CC54" s="582"/>
      <c r="CD54" s="582"/>
    </row>
    <row r="55" spans="1:82">
      <c r="A55" s="470"/>
      <c r="B55" s="848"/>
      <c r="C55" s="849"/>
      <c r="D55" s="849"/>
      <c r="E55" s="850"/>
      <c r="F55" s="858"/>
      <c r="G55" s="859"/>
      <c r="H55" s="859"/>
      <c r="I55" s="859"/>
      <c r="J55" s="859"/>
      <c r="K55" s="859"/>
      <c r="L55" s="859"/>
      <c r="M55" s="859"/>
      <c r="N55" s="859"/>
      <c r="O55" s="859"/>
      <c r="P55" s="859"/>
      <c r="Q55" s="859"/>
      <c r="R55" s="859"/>
      <c r="S55" s="859"/>
      <c r="T55" s="859"/>
      <c r="U55" s="859"/>
      <c r="V55" s="859"/>
      <c r="W55" s="859"/>
      <c r="X55" s="859"/>
      <c r="Y55" s="859"/>
      <c r="Z55" s="859"/>
      <c r="AA55" s="859"/>
      <c r="AB55" s="859"/>
      <c r="AC55" s="856"/>
      <c r="AD55" s="857"/>
      <c r="AE55" s="857"/>
      <c r="AF55" s="857"/>
      <c r="AG55" s="857"/>
      <c r="AH55" s="857"/>
      <c r="AI55" s="857"/>
      <c r="AJ55" s="857"/>
      <c r="AK55" s="857"/>
      <c r="AL55" s="857"/>
      <c r="AM55" s="857"/>
      <c r="AN55" s="857"/>
      <c r="AO55" s="857"/>
      <c r="AP55" s="857"/>
      <c r="AQ55" s="857"/>
      <c r="AR55" s="857"/>
      <c r="AS55" s="858"/>
      <c r="AT55" s="864"/>
      <c r="AU55" s="865"/>
      <c r="AV55" s="865"/>
      <c r="AW55" s="865"/>
      <c r="AX55" s="865"/>
      <c r="AY55" s="865"/>
      <c r="AZ55" s="865"/>
      <c r="BA55" s="865"/>
      <c r="BB55" s="865"/>
      <c r="BC55" s="865"/>
      <c r="BD55" s="866"/>
      <c r="BE55" s="475"/>
      <c r="BF55" s="582"/>
      <c r="BG55" s="582"/>
      <c r="BH55" s="582"/>
      <c r="BI55" s="582"/>
      <c r="BJ55" s="582"/>
      <c r="BK55" s="582"/>
      <c r="BL55" s="582"/>
      <c r="BM55" s="582"/>
      <c r="BN55" s="582"/>
      <c r="BO55" s="582"/>
      <c r="BP55" s="582"/>
      <c r="BQ55" s="582"/>
      <c r="BR55" s="582"/>
      <c r="BS55" s="582"/>
      <c r="BT55" s="582"/>
      <c r="BU55" s="582"/>
      <c r="BV55" s="582"/>
      <c r="BW55" s="582"/>
      <c r="BX55" s="582"/>
      <c r="BY55" s="582"/>
      <c r="BZ55" s="582"/>
      <c r="CA55" s="582"/>
      <c r="CB55" s="582"/>
      <c r="CC55" s="582"/>
      <c r="CD55" s="582"/>
    </row>
    <row r="56" spans="1:82" ht="4.5" customHeight="1">
      <c r="A56" s="470"/>
      <c r="B56" s="501"/>
      <c r="C56" s="501"/>
      <c r="D56" s="501"/>
      <c r="E56" s="501"/>
      <c r="F56" s="501"/>
      <c r="G56" s="501"/>
      <c r="H56" s="501"/>
      <c r="I56" s="501"/>
      <c r="J56" s="501"/>
      <c r="K56" s="501"/>
      <c r="L56" s="501"/>
      <c r="M56" s="501"/>
      <c r="N56" s="501"/>
      <c r="O56" s="501"/>
      <c r="P56" s="501"/>
      <c r="Q56" s="501"/>
      <c r="R56" s="501"/>
      <c r="S56" s="501"/>
      <c r="T56" s="501"/>
      <c r="U56" s="501"/>
      <c r="V56" s="501"/>
      <c r="W56" s="501"/>
      <c r="X56" s="501"/>
      <c r="Y56" s="501"/>
      <c r="Z56" s="501"/>
      <c r="AA56" s="501"/>
      <c r="AB56" s="501"/>
      <c r="AC56" s="501"/>
      <c r="AD56" s="501"/>
      <c r="AE56" s="501"/>
      <c r="AF56" s="501"/>
      <c r="AG56" s="501"/>
      <c r="AH56" s="501"/>
      <c r="AI56" s="501"/>
      <c r="AJ56" s="501"/>
      <c r="AK56" s="501"/>
      <c r="AL56" s="501"/>
      <c r="AM56" s="501"/>
      <c r="AN56" s="501"/>
      <c r="AO56" s="501"/>
      <c r="AP56" s="501"/>
      <c r="AQ56" s="501"/>
      <c r="AR56" s="501"/>
      <c r="AS56" s="501"/>
      <c r="AT56" s="501"/>
      <c r="AU56" s="501"/>
      <c r="AV56" s="501"/>
      <c r="AW56" s="501"/>
      <c r="AX56" s="501"/>
      <c r="AY56" s="501"/>
      <c r="AZ56" s="501"/>
      <c r="BA56" s="501"/>
      <c r="BB56" s="501"/>
      <c r="BC56" s="501"/>
      <c r="BD56" s="501"/>
      <c r="BE56" s="475"/>
      <c r="BF56" s="582"/>
      <c r="BG56" s="582"/>
      <c r="BH56" s="582"/>
      <c r="BI56" s="582"/>
      <c r="BJ56" s="582"/>
      <c r="BK56" s="582"/>
      <c r="BL56" s="582"/>
      <c r="BM56" s="582"/>
      <c r="BN56" s="582"/>
      <c r="BO56" s="582"/>
      <c r="BP56" s="582"/>
      <c r="BQ56" s="582"/>
      <c r="BR56" s="582"/>
      <c r="BS56" s="582"/>
      <c r="BT56" s="582"/>
      <c r="BU56" s="582"/>
      <c r="BV56" s="582"/>
      <c r="BW56" s="582"/>
      <c r="BX56" s="582"/>
      <c r="BY56" s="582"/>
      <c r="BZ56" s="582"/>
      <c r="CA56" s="582"/>
      <c r="CB56" s="582"/>
      <c r="CC56" s="582"/>
      <c r="CD56" s="582"/>
    </row>
    <row r="57" spans="1:82" ht="14.25">
      <c r="A57" s="470"/>
      <c r="B57" s="759" t="s">
        <v>87</v>
      </c>
      <c r="C57" s="760"/>
      <c r="D57" s="760"/>
      <c r="E57" s="760"/>
      <c r="F57" s="760"/>
      <c r="G57" s="760"/>
      <c r="H57" s="760"/>
      <c r="I57" s="760"/>
      <c r="J57" s="760"/>
      <c r="K57" s="760"/>
      <c r="L57" s="760"/>
      <c r="M57" s="760"/>
      <c r="N57" s="760"/>
      <c r="O57" s="760"/>
      <c r="P57" s="760"/>
      <c r="Q57" s="760"/>
      <c r="R57" s="760"/>
      <c r="S57" s="760"/>
      <c r="T57" s="760"/>
      <c r="U57" s="760"/>
      <c r="V57" s="760"/>
      <c r="W57" s="760"/>
      <c r="X57" s="760"/>
      <c r="Y57" s="760"/>
      <c r="Z57" s="760"/>
      <c r="AA57" s="760"/>
      <c r="AB57" s="760"/>
      <c r="AC57" s="760"/>
      <c r="AD57" s="760"/>
      <c r="AE57" s="760"/>
      <c r="AF57" s="760"/>
      <c r="AG57" s="760"/>
      <c r="AH57" s="760"/>
      <c r="AI57" s="760"/>
      <c r="AJ57" s="760"/>
      <c r="AK57" s="760"/>
      <c r="AL57" s="760"/>
      <c r="AM57" s="760"/>
      <c r="AN57" s="760"/>
      <c r="AO57" s="760"/>
      <c r="AP57" s="760"/>
      <c r="AQ57" s="760"/>
      <c r="AR57" s="760"/>
      <c r="AS57" s="760"/>
      <c r="AT57" s="760"/>
      <c r="AU57" s="760"/>
      <c r="AV57" s="760"/>
      <c r="AW57" s="760"/>
      <c r="AX57" s="760"/>
      <c r="AY57" s="760"/>
      <c r="AZ57" s="760"/>
      <c r="BA57" s="760"/>
      <c r="BB57" s="760"/>
      <c r="BC57" s="760"/>
      <c r="BD57" s="761"/>
      <c r="BE57" s="475"/>
      <c r="BF57" s="582"/>
      <c r="BG57" s="582"/>
      <c r="BH57" s="582"/>
      <c r="BI57" s="582"/>
      <c r="BJ57" s="582"/>
      <c r="BK57" s="582"/>
      <c r="BL57" s="582"/>
      <c r="BM57" s="582"/>
      <c r="BN57" s="582"/>
      <c r="BO57" s="582"/>
      <c r="BP57" s="582"/>
      <c r="BQ57" s="582"/>
      <c r="BR57" s="582"/>
      <c r="BS57" s="582"/>
      <c r="BT57" s="582"/>
      <c r="BU57" s="582"/>
      <c r="BV57" s="582"/>
      <c r="BW57" s="582"/>
      <c r="BX57" s="582"/>
      <c r="BY57" s="582"/>
      <c r="BZ57" s="582"/>
      <c r="CA57" s="582"/>
      <c r="CB57" s="582"/>
      <c r="CC57" s="582"/>
      <c r="CD57" s="582"/>
    </row>
    <row r="58" spans="1:82" ht="4.5" customHeight="1">
      <c r="A58" s="470"/>
      <c r="B58" s="503"/>
      <c r="C58" s="472"/>
      <c r="D58" s="472"/>
      <c r="E58" s="472"/>
      <c r="F58" s="472"/>
      <c r="G58" s="472"/>
      <c r="H58" s="472"/>
      <c r="I58" s="472"/>
      <c r="J58" s="472"/>
      <c r="K58" s="472"/>
      <c r="L58" s="472"/>
      <c r="M58" s="472"/>
      <c r="N58" s="472"/>
      <c r="O58" s="472"/>
      <c r="P58" s="472"/>
      <c r="Q58" s="472"/>
      <c r="R58" s="472"/>
      <c r="S58" s="472"/>
      <c r="T58" s="472"/>
      <c r="U58" s="472"/>
      <c r="V58" s="472"/>
      <c r="W58" s="472"/>
      <c r="X58" s="472"/>
      <c r="Y58" s="472"/>
      <c r="Z58" s="472"/>
      <c r="AA58" s="472"/>
      <c r="AB58" s="472"/>
      <c r="AC58" s="472"/>
      <c r="AD58" s="472"/>
      <c r="AE58" s="472"/>
      <c r="AF58" s="472"/>
      <c r="AG58" s="472"/>
      <c r="AH58" s="472"/>
      <c r="AI58" s="472"/>
      <c r="AJ58" s="472"/>
      <c r="AK58" s="472"/>
      <c r="AL58" s="472"/>
      <c r="AM58" s="472"/>
      <c r="AN58" s="472"/>
      <c r="AO58" s="472"/>
      <c r="AP58" s="472"/>
      <c r="AQ58" s="472"/>
      <c r="AR58" s="472"/>
      <c r="AS58" s="473"/>
      <c r="AT58" s="473"/>
      <c r="AU58" s="473"/>
      <c r="AV58" s="473"/>
      <c r="AW58" s="473"/>
      <c r="AX58" s="473"/>
      <c r="AY58" s="473"/>
      <c r="AZ58" s="473"/>
      <c r="BA58" s="473"/>
      <c r="BB58" s="473"/>
      <c r="BC58" s="473"/>
      <c r="BD58" s="502"/>
      <c r="BE58" s="475"/>
      <c r="BF58" s="582"/>
      <c r="BG58" s="582"/>
      <c r="BH58" s="582"/>
      <c r="BI58" s="582"/>
      <c r="BJ58" s="582"/>
      <c r="BK58" s="582"/>
      <c r="BL58" s="582"/>
      <c r="BM58" s="582"/>
      <c r="BN58" s="582"/>
      <c r="BO58" s="582"/>
      <c r="BP58" s="582"/>
      <c r="BQ58" s="582"/>
      <c r="BR58" s="582"/>
      <c r="BS58" s="582"/>
      <c r="BT58" s="582"/>
      <c r="BU58" s="582"/>
      <c r="BV58" s="582"/>
      <c r="BW58" s="582"/>
      <c r="BX58" s="582"/>
      <c r="BY58" s="582"/>
      <c r="BZ58" s="582"/>
      <c r="CA58" s="582"/>
      <c r="CB58" s="582"/>
      <c r="CC58" s="582"/>
      <c r="CD58" s="582"/>
    </row>
    <row r="59" spans="1:82" ht="9" customHeight="1">
      <c r="A59" s="470"/>
      <c r="B59" s="824" t="s">
        <v>88</v>
      </c>
      <c r="C59" s="825"/>
      <c r="D59" s="825"/>
      <c r="E59" s="825"/>
      <c r="F59" s="825"/>
      <c r="G59" s="825"/>
      <c r="H59" s="825"/>
      <c r="I59" s="826"/>
      <c r="M59" s="10" t="s">
        <v>89</v>
      </c>
      <c r="N59" s="6"/>
      <c r="O59" s="6"/>
      <c r="P59" s="6"/>
      <c r="Q59" s="10" t="s">
        <v>90</v>
      </c>
      <c r="AH59" s="836" t="s">
        <v>91</v>
      </c>
      <c r="AI59" s="837"/>
      <c r="AJ59" s="837"/>
      <c r="AK59" s="837"/>
      <c r="AL59" s="837"/>
      <c r="AM59" s="837"/>
      <c r="AN59" s="837"/>
      <c r="AO59" s="837"/>
      <c r="AP59" s="837"/>
      <c r="AQ59" s="838"/>
      <c r="AR59" s="507"/>
      <c r="AS59" s="830" t="str">
        <f>IF(M60="","",MAX('Corrective Actions'!E9))</f>
        <v/>
      </c>
      <c r="AT59" s="831"/>
      <c r="AU59" s="831"/>
      <c r="AV59" s="831"/>
      <c r="AW59" s="831"/>
      <c r="AX59" s="831"/>
      <c r="AY59" s="831"/>
      <c r="AZ59" s="831"/>
      <c r="BA59" s="831"/>
      <c r="BB59" s="831"/>
      <c r="BC59" s="832"/>
      <c r="BD59" s="492"/>
      <c r="BE59" s="475"/>
      <c r="BF59" s="582"/>
      <c r="BG59" s="582"/>
      <c r="BH59" s="582"/>
      <c r="BI59" s="582"/>
      <c r="BJ59" s="582"/>
      <c r="BK59" s="582"/>
      <c r="BL59" s="582"/>
      <c r="BM59" s="582"/>
      <c r="BN59" s="582"/>
      <c r="BO59" s="582"/>
      <c r="BP59" s="582"/>
      <c r="BQ59" s="582"/>
      <c r="BR59" s="582"/>
      <c r="BS59" s="582"/>
      <c r="BT59" s="582"/>
      <c r="BU59" s="582"/>
      <c r="BV59" s="582"/>
      <c r="BW59" s="582"/>
      <c r="BX59" s="582"/>
      <c r="BY59" s="582"/>
      <c r="BZ59" s="582"/>
      <c r="CA59" s="582"/>
      <c r="CB59" s="582"/>
      <c r="CC59" s="582"/>
      <c r="CD59" s="582"/>
    </row>
    <row r="60" spans="1:82">
      <c r="A60" s="470"/>
      <c r="B60" s="827"/>
      <c r="C60" s="828"/>
      <c r="D60" s="828"/>
      <c r="E60" s="828"/>
      <c r="F60" s="828"/>
      <c r="G60" s="828"/>
      <c r="H60" s="828"/>
      <c r="I60" s="829"/>
      <c r="L60" s="507"/>
      <c r="M60" s="451" t="str">
        <f>IF(Q60="X","",IF(OR('1. Management'!$BP$5,'2. Quality'!$BP$5,'3. Production'!$BP$5,'4. Materials'!$BP$5,'5. Engineering'!$BP$5)=TRUE,"X",""))</f>
        <v/>
      </c>
      <c r="N60" s="517"/>
      <c r="O60" s="518"/>
      <c r="P60" s="519"/>
      <c r="Q60" s="265" t="str">
        <f>IF(OR('1. Management'!$BP$5,'2. Quality'!$BP$5,'3. Production'!$BP$5,'4. Materials'!$BP$5,'5. Engineering'!$BP$5)=TRUE,"","X")</f>
        <v>X</v>
      </c>
      <c r="R60" s="478"/>
      <c r="AH60" s="839"/>
      <c r="AI60" s="840"/>
      <c r="AJ60" s="840"/>
      <c r="AK60" s="840"/>
      <c r="AL60" s="840"/>
      <c r="AM60" s="840"/>
      <c r="AN60" s="840"/>
      <c r="AO60" s="840"/>
      <c r="AP60" s="840"/>
      <c r="AQ60" s="841"/>
      <c r="AR60" s="507"/>
      <c r="AS60" s="833"/>
      <c r="AT60" s="834"/>
      <c r="AU60" s="834"/>
      <c r="AV60" s="834"/>
      <c r="AW60" s="834"/>
      <c r="AX60" s="834"/>
      <c r="AY60" s="834"/>
      <c r="AZ60" s="834"/>
      <c r="BA60" s="834"/>
      <c r="BB60" s="834"/>
      <c r="BC60" s="835"/>
      <c r="BD60" s="492"/>
      <c r="BE60" s="475"/>
      <c r="BF60" s="582"/>
      <c r="BG60" s="582"/>
      <c r="BH60" s="582"/>
      <c r="BI60" s="582"/>
      <c r="BJ60" s="582"/>
      <c r="BK60" s="582"/>
      <c r="BL60" s="582"/>
      <c r="BM60" s="582"/>
      <c r="BN60" s="582"/>
      <c r="BO60" s="582"/>
      <c r="BP60" s="582"/>
      <c r="BQ60" s="582"/>
      <c r="BR60" s="582"/>
      <c r="BS60" s="582"/>
      <c r="BT60" s="582"/>
      <c r="BU60" s="582"/>
      <c r="BV60" s="582"/>
      <c r="BW60" s="582"/>
      <c r="BX60" s="582"/>
      <c r="BY60" s="582"/>
      <c r="BZ60" s="582"/>
      <c r="CA60" s="582"/>
      <c r="CB60" s="582"/>
      <c r="CC60" s="582"/>
      <c r="CD60" s="582"/>
    </row>
    <row r="61" spans="1:82" ht="4.5" customHeight="1">
      <c r="A61" s="470"/>
      <c r="B61" s="511"/>
      <c r="C61" s="512"/>
      <c r="D61" s="512"/>
      <c r="E61" s="512"/>
      <c r="F61" s="512"/>
      <c r="G61" s="512"/>
      <c r="H61" s="512"/>
      <c r="I61" s="512"/>
      <c r="J61" s="512"/>
      <c r="K61" s="512"/>
      <c r="L61" s="512"/>
      <c r="M61" s="520"/>
      <c r="N61" s="512"/>
      <c r="O61" s="512"/>
      <c r="P61" s="512"/>
      <c r="Q61" s="520"/>
      <c r="R61" s="512"/>
      <c r="S61" s="512"/>
      <c r="T61" s="512"/>
      <c r="U61" s="512"/>
      <c r="V61" s="512"/>
      <c r="W61" s="512"/>
      <c r="X61" s="512"/>
      <c r="Y61" s="512"/>
      <c r="Z61" s="512"/>
      <c r="AA61" s="512"/>
      <c r="AB61" s="512"/>
      <c r="AC61" s="512"/>
      <c r="AD61" s="512"/>
      <c r="AE61" s="512"/>
      <c r="AF61" s="512"/>
      <c r="AG61" s="512"/>
      <c r="AH61" s="512"/>
      <c r="AI61" s="512"/>
      <c r="AJ61" s="512"/>
      <c r="AK61" s="512"/>
      <c r="AL61" s="512"/>
      <c r="AM61" s="512"/>
      <c r="AN61" s="512"/>
      <c r="AO61" s="512"/>
      <c r="AP61" s="512"/>
      <c r="AQ61" s="512"/>
      <c r="AR61" s="512"/>
      <c r="AS61" s="520"/>
      <c r="AT61" s="520"/>
      <c r="AU61" s="520"/>
      <c r="AV61" s="520"/>
      <c r="AW61" s="520"/>
      <c r="AX61" s="520"/>
      <c r="AY61" s="520"/>
      <c r="AZ61" s="520"/>
      <c r="BA61" s="520"/>
      <c r="BB61" s="520"/>
      <c r="BC61" s="520"/>
      <c r="BD61" s="513"/>
      <c r="BE61" s="475"/>
      <c r="BF61" s="582"/>
      <c r="BG61" s="582"/>
      <c r="BH61" s="582"/>
      <c r="BI61" s="582"/>
      <c r="BJ61" s="582"/>
      <c r="BK61" s="582"/>
      <c r="BL61" s="582"/>
      <c r="BM61" s="582"/>
      <c r="BN61" s="582"/>
      <c r="BO61" s="582"/>
      <c r="BP61" s="582"/>
      <c r="BQ61" s="582"/>
      <c r="BR61" s="582"/>
      <c r="BS61" s="582"/>
      <c r="BT61" s="582"/>
      <c r="BU61" s="582"/>
      <c r="BV61" s="582"/>
      <c r="BW61" s="582"/>
      <c r="BX61" s="582"/>
      <c r="BY61" s="582"/>
      <c r="BZ61" s="582"/>
      <c r="CA61" s="582"/>
      <c r="CB61" s="582"/>
      <c r="CC61" s="582"/>
      <c r="CD61" s="582"/>
    </row>
    <row r="62" spans="1:82" ht="6.75" customHeight="1">
      <c r="A62" s="498"/>
      <c r="B62" s="520"/>
      <c r="C62" s="520"/>
      <c r="D62" s="520"/>
      <c r="E62" s="520"/>
      <c r="F62" s="520"/>
      <c r="G62" s="520"/>
      <c r="H62" s="520"/>
      <c r="I62" s="520"/>
      <c r="J62" s="520"/>
      <c r="K62" s="520"/>
      <c r="L62" s="520"/>
      <c r="M62" s="520"/>
      <c r="N62" s="520"/>
      <c r="O62" s="520"/>
      <c r="P62" s="520"/>
      <c r="Q62" s="520"/>
      <c r="R62" s="520"/>
      <c r="S62" s="520"/>
      <c r="T62" s="520"/>
      <c r="U62" s="520"/>
      <c r="V62" s="520"/>
      <c r="W62" s="520"/>
      <c r="X62" s="520"/>
      <c r="Y62" s="520"/>
      <c r="Z62" s="520"/>
      <c r="AA62" s="520"/>
      <c r="AB62" s="520"/>
      <c r="AC62" s="520"/>
      <c r="AD62" s="520"/>
      <c r="AE62" s="520"/>
      <c r="AF62" s="520"/>
      <c r="AG62" s="520"/>
      <c r="AH62" s="520"/>
      <c r="AI62" s="520"/>
      <c r="AJ62" s="520"/>
      <c r="AK62" s="520"/>
      <c r="AL62" s="520"/>
      <c r="AM62" s="520"/>
      <c r="AN62" s="520"/>
      <c r="AO62" s="520"/>
      <c r="AP62" s="520"/>
      <c r="AQ62" s="520"/>
      <c r="AR62" s="520"/>
      <c r="AS62" s="520"/>
      <c r="AT62" s="520"/>
      <c r="AU62" s="520"/>
      <c r="AV62" s="520"/>
      <c r="AW62" s="520"/>
      <c r="AX62" s="520"/>
      <c r="AY62" s="520"/>
      <c r="AZ62" s="520"/>
      <c r="BA62" s="520"/>
      <c r="BB62" s="520"/>
      <c r="BC62" s="521"/>
      <c r="BD62" s="520"/>
      <c r="BE62" s="513"/>
      <c r="BF62" s="582"/>
      <c r="BG62" s="582"/>
      <c r="BH62" s="582"/>
      <c r="BI62" s="582"/>
      <c r="BJ62" s="582"/>
      <c r="BK62" s="582"/>
      <c r="BL62" s="582"/>
      <c r="BM62" s="582"/>
      <c r="BN62" s="582"/>
      <c r="BO62" s="582"/>
      <c r="BP62" s="582"/>
      <c r="BQ62" s="582"/>
      <c r="BR62" s="582"/>
      <c r="BS62" s="582"/>
      <c r="BT62" s="582"/>
      <c r="BU62" s="582"/>
      <c r="BV62" s="582"/>
      <c r="BW62" s="582"/>
      <c r="BX62" s="582"/>
      <c r="BY62" s="582"/>
      <c r="BZ62" s="582"/>
      <c r="CA62" s="582"/>
      <c r="CB62" s="582"/>
      <c r="CC62" s="582"/>
      <c r="CD62" s="582"/>
    </row>
    <row r="63" spans="1:82">
      <c r="A63" s="476"/>
      <c r="B63" s="476"/>
      <c r="C63" s="476"/>
      <c r="D63" s="476"/>
      <c r="E63" s="476"/>
      <c r="F63" s="476"/>
      <c r="G63" s="476"/>
      <c r="H63" s="476"/>
      <c r="I63" s="476"/>
      <c r="J63" s="476"/>
      <c r="K63" s="476"/>
      <c r="L63" s="476"/>
      <c r="M63" s="476"/>
      <c r="N63" s="476"/>
      <c r="O63" s="476"/>
      <c r="P63" s="476"/>
      <c r="Q63" s="476"/>
      <c r="R63" s="476"/>
      <c r="S63" s="476"/>
      <c r="T63" s="476"/>
      <c r="U63" s="476"/>
      <c r="V63" s="476"/>
      <c r="W63" s="476"/>
      <c r="X63" s="476"/>
      <c r="Y63" s="476"/>
      <c r="Z63" s="476"/>
      <c r="AA63" s="476"/>
      <c r="AB63" s="476"/>
      <c r="AC63" s="476"/>
      <c r="AD63" s="476"/>
      <c r="AE63" s="476"/>
      <c r="AF63" s="476"/>
      <c r="AG63" s="476"/>
      <c r="AH63" s="476"/>
      <c r="AI63" s="476"/>
      <c r="AJ63" s="476"/>
      <c r="AK63" s="476"/>
      <c r="AL63" s="476"/>
      <c r="AM63" s="476"/>
      <c r="AN63" s="476"/>
      <c r="AO63" s="476"/>
      <c r="AP63" s="476"/>
      <c r="AQ63" s="476"/>
      <c r="AR63" s="476"/>
      <c r="AS63" s="476"/>
      <c r="AT63" s="476"/>
      <c r="AU63" s="476"/>
      <c r="AV63" s="476"/>
      <c r="AW63" s="476"/>
      <c r="AX63" s="476"/>
      <c r="AY63" s="476"/>
      <c r="AZ63" s="476"/>
      <c r="BA63" s="476"/>
      <c r="BB63" s="476"/>
      <c r="BC63" s="476"/>
      <c r="BD63" s="476"/>
      <c r="BE63" s="476"/>
      <c r="BF63" s="582"/>
      <c r="BG63" s="582"/>
      <c r="BH63" s="582"/>
      <c r="BI63" s="582"/>
      <c r="BJ63" s="582"/>
      <c r="BK63" s="582"/>
      <c r="BL63" s="582"/>
      <c r="BM63" s="582"/>
      <c r="BN63" s="582"/>
      <c r="BO63" s="582"/>
      <c r="BP63" s="582"/>
      <c r="BQ63" s="582"/>
      <c r="BR63" s="582"/>
      <c r="BS63" s="582"/>
      <c r="BT63" s="582"/>
      <c r="BU63" s="582"/>
      <c r="BV63" s="582"/>
      <c r="BW63" s="582"/>
      <c r="BX63" s="582"/>
      <c r="BY63" s="582"/>
      <c r="BZ63" s="582"/>
      <c r="CA63" s="582"/>
      <c r="CB63" s="582"/>
      <c r="CC63" s="582"/>
      <c r="CD63" s="582"/>
    </row>
    <row r="64" spans="1:82">
      <c r="A64" s="476"/>
      <c r="B64" s="476"/>
      <c r="C64" s="476"/>
      <c r="D64" s="476"/>
      <c r="E64" s="476"/>
      <c r="F64" s="476"/>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476"/>
      <c r="AI64" s="476"/>
      <c r="AJ64" s="476"/>
      <c r="AK64" s="476"/>
      <c r="AL64" s="476"/>
      <c r="AM64" s="476"/>
      <c r="AN64" s="476"/>
      <c r="AO64" s="476"/>
      <c r="AP64" s="476"/>
      <c r="AQ64" s="476"/>
      <c r="AR64" s="476"/>
      <c r="AS64" s="476"/>
      <c r="AT64" s="476"/>
      <c r="AU64" s="476"/>
      <c r="AV64" s="476"/>
      <c r="AW64" s="476"/>
      <c r="AX64" s="476"/>
      <c r="AY64" s="476"/>
      <c r="AZ64" s="476"/>
      <c r="BA64" s="476"/>
      <c r="BB64" s="476"/>
      <c r="BC64" s="476"/>
      <c r="BD64" s="476"/>
      <c r="BE64" s="476"/>
      <c r="BF64" s="582"/>
      <c r="BG64" s="582"/>
      <c r="BH64" s="582"/>
      <c r="BI64" s="582"/>
      <c r="BJ64" s="582"/>
      <c r="BK64" s="582"/>
      <c r="BL64" s="582"/>
      <c r="BM64" s="582"/>
      <c r="BN64" s="582"/>
      <c r="BO64" s="582"/>
      <c r="BP64" s="582"/>
      <c r="BQ64" s="582"/>
      <c r="BR64" s="582"/>
      <c r="BS64" s="582"/>
      <c r="BT64" s="582"/>
      <c r="BU64" s="582"/>
      <c r="BV64" s="582"/>
      <c r="BW64" s="582"/>
      <c r="BX64" s="582"/>
      <c r="BY64" s="582"/>
      <c r="BZ64" s="582"/>
      <c r="CA64" s="582"/>
      <c r="CB64" s="582"/>
      <c r="CC64" s="582"/>
      <c r="CD64" s="582"/>
    </row>
    <row r="65" spans="1:82">
      <c r="A65" s="476"/>
      <c r="B65" s="476"/>
      <c r="C65" s="476"/>
      <c r="D65" s="476"/>
      <c r="E65" s="476"/>
      <c r="F65" s="476"/>
      <c r="G65" s="476"/>
      <c r="H65" s="476"/>
      <c r="I65" s="476"/>
      <c r="J65" s="476"/>
      <c r="K65" s="476"/>
      <c r="L65" s="476"/>
      <c r="M65" s="476"/>
      <c r="N65" s="476"/>
      <c r="O65" s="476"/>
      <c r="P65" s="476"/>
      <c r="Q65" s="476"/>
      <c r="R65" s="476"/>
      <c r="S65" s="476"/>
      <c r="T65" s="476"/>
      <c r="U65" s="476"/>
      <c r="V65" s="476"/>
      <c r="W65" s="476"/>
      <c r="X65" s="476"/>
      <c r="Y65" s="476"/>
      <c r="Z65" s="476"/>
      <c r="AA65" s="476"/>
      <c r="AB65" s="476"/>
      <c r="AC65" s="476"/>
      <c r="AD65" s="476"/>
      <c r="AE65" s="476"/>
      <c r="AF65" s="476"/>
      <c r="AG65" s="476"/>
      <c r="AH65" s="476"/>
      <c r="AI65" s="476"/>
      <c r="AJ65" s="476"/>
      <c r="AK65" s="476"/>
      <c r="AL65" s="476"/>
      <c r="AM65" s="476"/>
      <c r="AN65" s="476"/>
      <c r="AO65" s="476"/>
      <c r="AP65" s="476"/>
      <c r="AQ65" s="476"/>
      <c r="AR65" s="476"/>
      <c r="AS65" s="476"/>
      <c r="AT65" s="476"/>
      <c r="AU65" s="476"/>
      <c r="AV65" s="476"/>
      <c r="AW65" s="476"/>
      <c r="AX65" s="476"/>
      <c r="AY65" s="476"/>
      <c r="AZ65" s="476"/>
      <c r="BA65" s="476"/>
      <c r="BB65" s="476"/>
      <c r="BC65" s="476"/>
      <c r="BD65" s="476"/>
      <c r="BE65" s="476"/>
      <c r="BF65" s="582"/>
      <c r="BG65" s="582"/>
      <c r="BH65" s="582"/>
      <c r="BI65" s="582"/>
      <c r="BJ65" s="582"/>
      <c r="BK65" s="582"/>
      <c r="BL65" s="582"/>
      <c r="BM65" s="582"/>
      <c r="BN65" s="582"/>
      <c r="BO65" s="582"/>
      <c r="BP65" s="582"/>
      <c r="BQ65" s="582"/>
      <c r="BR65" s="582"/>
      <c r="BS65" s="582"/>
      <c r="BT65" s="582"/>
      <c r="BU65" s="582"/>
      <c r="BV65" s="582"/>
      <c r="BW65" s="582"/>
      <c r="BX65" s="582"/>
      <c r="BY65" s="582"/>
      <c r="BZ65" s="582"/>
      <c r="CA65" s="582"/>
      <c r="CB65" s="582"/>
      <c r="CC65" s="582"/>
      <c r="CD65" s="582"/>
    </row>
    <row r="66" spans="1:82">
      <c r="A66" s="476"/>
      <c r="B66" s="476"/>
      <c r="C66" s="476"/>
      <c r="D66" s="476"/>
      <c r="E66" s="476"/>
      <c r="F66" s="476"/>
      <c r="G66" s="476"/>
      <c r="H66" s="476"/>
      <c r="I66" s="476"/>
      <c r="J66" s="476"/>
      <c r="K66" s="476"/>
      <c r="L66" s="476"/>
      <c r="M66" s="476"/>
      <c r="N66" s="476"/>
      <c r="O66" s="476"/>
      <c r="P66" s="476"/>
      <c r="Q66" s="476"/>
      <c r="R66" s="476"/>
      <c r="S66" s="476"/>
      <c r="T66" s="476"/>
      <c r="U66" s="476"/>
      <c r="V66" s="476"/>
      <c r="W66" s="476"/>
      <c r="X66" s="476"/>
      <c r="Y66" s="476"/>
      <c r="Z66" s="476"/>
      <c r="AA66" s="476"/>
      <c r="AB66" s="476"/>
      <c r="AC66" s="476"/>
      <c r="AD66" s="476"/>
      <c r="AE66" s="476"/>
      <c r="AF66" s="476"/>
      <c r="AG66" s="476"/>
      <c r="AH66" s="476"/>
      <c r="AI66" s="476"/>
      <c r="AJ66" s="476"/>
      <c r="AK66" s="476"/>
      <c r="AL66" s="476"/>
      <c r="AM66" s="476"/>
      <c r="AN66" s="476"/>
      <c r="AO66" s="476"/>
      <c r="AP66" s="476"/>
      <c r="AQ66" s="476"/>
      <c r="AR66" s="476"/>
      <c r="AS66" s="476"/>
      <c r="AT66" s="476"/>
      <c r="AU66" s="476"/>
      <c r="AV66" s="476"/>
      <c r="AW66" s="476"/>
      <c r="AX66" s="476"/>
      <c r="AY66" s="476"/>
      <c r="AZ66" s="476"/>
      <c r="BA66" s="476"/>
      <c r="BB66" s="476"/>
      <c r="BC66" s="476"/>
      <c r="BD66" s="476"/>
      <c r="BE66" s="476"/>
      <c r="BF66" s="582"/>
      <c r="BG66" s="582"/>
      <c r="BH66" s="582"/>
      <c r="BI66" s="582"/>
      <c r="BJ66" s="582"/>
      <c r="BK66" s="582"/>
      <c r="BL66" s="582"/>
      <c r="BM66" s="582"/>
      <c r="BN66" s="582"/>
      <c r="BO66" s="582"/>
      <c r="BP66" s="582"/>
      <c r="BQ66" s="582"/>
      <c r="BR66" s="582"/>
      <c r="BS66" s="582"/>
      <c r="BT66" s="582"/>
      <c r="BU66" s="582"/>
      <c r="BV66" s="582"/>
      <c r="BW66" s="582"/>
      <c r="BX66" s="582"/>
      <c r="BY66" s="582"/>
      <c r="BZ66" s="582"/>
      <c r="CA66" s="582"/>
      <c r="CB66" s="582"/>
      <c r="CC66" s="582"/>
      <c r="CD66" s="582"/>
    </row>
    <row r="67" spans="1:82">
      <c r="A67" s="476"/>
      <c r="B67" s="476"/>
      <c r="C67" s="476"/>
      <c r="D67" s="476"/>
      <c r="E67" s="476"/>
      <c r="F67" s="476"/>
      <c r="G67" s="476"/>
      <c r="H67" s="476"/>
      <c r="I67" s="476"/>
      <c r="J67" s="476"/>
      <c r="K67" s="476"/>
      <c r="L67" s="476"/>
      <c r="M67" s="476"/>
      <c r="N67" s="476"/>
      <c r="O67" s="476"/>
      <c r="P67" s="476"/>
      <c r="Q67" s="476"/>
      <c r="R67" s="476"/>
      <c r="S67" s="476"/>
      <c r="T67" s="476"/>
      <c r="U67" s="476"/>
      <c r="V67" s="476"/>
      <c r="W67" s="476"/>
      <c r="X67" s="476"/>
      <c r="Y67" s="476"/>
      <c r="Z67" s="476"/>
      <c r="AA67" s="476"/>
      <c r="AB67" s="476"/>
      <c r="AC67" s="476"/>
      <c r="AD67" s="476"/>
      <c r="AE67" s="476"/>
      <c r="AF67" s="476"/>
      <c r="AG67" s="476"/>
      <c r="AH67" s="476"/>
      <c r="AI67" s="476"/>
      <c r="AJ67" s="476"/>
      <c r="AK67" s="476"/>
      <c r="AL67" s="476"/>
      <c r="AM67" s="476"/>
      <c r="AN67" s="476"/>
      <c r="AO67" s="476"/>
      <c r="AP67" s="476"/>
      <c r="AQ67" s="476"/>
      <c r="AR67" s="476"/>
      <c r="AS67" s="476"/>
      <c r="AT67" s="476"/>
      <c r="AU67" s="476"/>
      <c r="AV67" s="476"/>
      <c r="AW67" s="476"/>
      <c r="AX67" s="476"/>
      <c r="AY67" s="476"/>
      <c r="AZ67" s="476"/>
      <c r="BA67" s="476"/>
      <c r="BB67" s="476"/>
      <c r="BC67" s="476"/>
      <c r="BD67" s="476"/>
      <c r="BE67" s="476"/>
    </row>
    <row r="68" spans="1:82">
      <c r="A68" s="476"/>
      <c r="B68" s="476"/>
      <c r="C68" s="476"/>
      <c r="D68" s="476"/>
      <c r="E68" s="476"/>
      <c r="F68" s="476"/>
      <c r="G68" s="476"/>
      <c r="H68" s="476"/>
      <c r="I68" s="476"/>
      <c r="J68" s="476"/>
      <c r="K68" s="476"/>
      <c r="L68" s="476"/>
      <c r="M68" s="476"/>
      <c r="N68" s="476"/>
      <c r="O68" s="476"/>
      <c r="P68" s="476"/>
      <c r="Q68" s="476"/>
      <c r="R68" s="476"/>
      <c r="S68" s="476"/>
      <c r="T68" s="476"/>
      <c r="U68" s="476"/>
      <c r="V68" s="476"/>
      <c r="W68" s="476"/>
      <c r="X68" s="476"/>
      <c r="Y68" s="476"/>
      <c r="Z68" s="476"/>
      <c r="AA68" s="476"/>
      <c r="AB68" s="476"/>
      <c r="AC68" s="476"/>
      <c r="AD68" s="476"/>
      <c r="AE68" s="476"/>
      <c r="AF68" s="476"/>
      <c r="AG68" s="476"/>
      <c r="AH68" s="476"/>
      <c r="AI68" s="476"/>
      <c r="AJ68" s="476"/>
      <c r="AK68" s="476"/>
      <c r="AL68" s="476"/>
      <c r="AM68" s="476"/>
      <c r="AN68" s="476"/>
      <c r="AO68" s="476"/>
      <c r="AP68" s="476"/>
      <c r="AQ68" s="476"/>
      <c r="AR68" s="476"/>
      <c r="AS68" s="476"/>
      <c r="AT68" s="476"/>
      <c r="AU68" s="476"/>
      <c r="AV68" s="476"/>
      <c r="AW68" s="476"/>
      <c r="AX68" s="476"/>
      <c r="AY68" s="476"/>
      <c r="AZ68" s="476"/>
      <c r="BA68" s="476"/>
      <c r="BB68" s="476"/>
      <c r="BC68" s="476"/>
      <c r="BD68" s="476"/>
      <c r="BE68" s="476"/>
    </row>
    <row r="69" spans="1:82">
      <c r="A69" s="476"/>
      <c r="B69" s="476"/>
      <c r="C69" s="476"/>
      <c r="D69" s="476"/>
      <c r="E69" s="476"/>
      <c r="F69" s="476"/>
      <c r="G69" s="476"/>
      <c r="H69" s="476"/>
      <c r="I69" s="476"/>
      <c r="J69" s="476"/>
      <c r="K69" s="476"/>
      <c r="L69" s="476"/>
      <c r="M69" s="476"/>
      <c r="N69" s="476"/>
      <c r="O69" s="476"/>
      <c r="P69" s="476"/>
      <c r="Q69" s="476"/>
      <c r="R69" s="476"/>
      <c r="S69" s="476"/>
      <c r="T69" s="476"/>
      <c r="U69" s="476"/>
      <c r="V69" s="476"/>
      <c r="W69" s="476"/>
      <c r="X69" s="476"/>
      <c r="Y69" s="476"/>
      <c r="Z69" s="476"/>
      <c r="AA69" s="476"/>
      <c r="AB69" s="476"/>
      <c r="AC69" s="476"/>
      <c r="AD69" s="476"/>
      <c r="AE69" s="476"/>
      <c r="AF69" s="476"/>
      <c r="AG69" s="476"/>
      <c r="AH69" s="476"/>
      <c r="AI69" s="476"/>
      <c r="AJ69" s="476"/>
      <c r="AK69" s="476"/>
      <c r="AL69" s="476"/>
      <c r="AM69" s="476"/>
      <c r="AN69" s="476"/>
      <c r="AO69" s="476"/>
      <c r="AP69" s="476"/>
      <c r="AQ69" s="476"/>
      <c r="AR69" s="476"/>
      <c r="AS69" s="476"/>
      <c r="AT69" s="476"/>
      <c r="AU69" s="476"/>
      <c r="AV69" s="476"/>
      <c r="AW69" s="476"/>
      <c r="AX69" s="476"/>
      <c r="AY69" s="476"/>
      <c r="AZ69" s="476"/>
      <c r="BA69" s="476"/>
      <c r="BB69" s="476"/>
      <c r="BC69" s="476"/>
      <c r="BD69" s="476"/>
      <c r="BE69" s="476"/>
    </row>
    <row r="70" spans="1:82">
      <c r="A70" s="476"/>
      <c r="B70" s="476"/>
      <c r="C70" s="476"/>
      <c r="D70" s="476"/>
      <c r="E70" s="476"/>
      <c r="F70" s="476"/>
      <c r="G70" s="476"/>
      <c r="H70" s="476"/>
      <c r="I70" s="476"/>
      <c r="J70" s="476"/>
      <c r="K70" s="476"/>
      <c r="L70" s="476"/>
      <c r="M70" s="476"/>
      <c r="N70" s="476"/>
      <c r="O70" s="476"/>
      <c r="P70" s="476"/>
      <c r="Q70" s="476"/>
      <c r="R70" s="476"/>
      <c r="S70" s="476"/>
      <c r="T70" s="476"/>
      <c r="U70" s="476"/>
      <c r="V70" s="476"/>
      <c r="W70" s="476"/>
      <c r="X70" s="476"/>
      <c r="Y70" s="476"/>
      <c r="Z70" s="476"/>
      <c r="AA70" s="476"/>
      <c r="AB70" s="476"/>
      <c r="AC70" s="476"/>
      <c r="AD70" s="476"/>
      <c r="AE70" s="476"/>
      <c r="AF70" s="476"/>
      <c r="AG70" s="476"/>
      <c r="AH70" s="476"/>
      <c r="AI70" s="476"/>
      <c r="AJ70" s="476"/>
      <c r="AK70" s="476"/>
      <c r="AL70" s="476"/>
      <c r="AM70" s="476"/>
      <c r="AN70" s="476"/>
      <c r="AO70" s="476"/>
      <c r="AP70" s="476"/>
      <c r="AQ70" s="476"/>
      <c r="AR70" s="476"/>
      <c r="AS70" s="476"/>
      <c r="AT70" s="476"/>
      <c r="AU70" s="476"/>
      <c r="AV70" s="476"/>
      <c r="AW70" s="476"/>
      <c r="AX70" s="476"/>
      <c r="AY70" s="476"/>
      <c r="AZ70" s="476"/>
      <c r="BA70" s="476"/>
      <c r="BB70" s="476"/>
      <c r="BC70" s="476"/>
      <c r="BD70" s="476"/>
      <c r="BE70" s="476"/>
    </row>
    <row r="71" spans="1:82">
      <c r="A71" s="476"/>
      <c r="B71" s="476"/>
      <c r="C71" s="476"/>
      <c r="D71" s="476"/>
      <c r="E71" s="476"/>
      <c r="F71" s="476"/>
      <c r="G71" s="476"/>
      <c r="H71" s="476"/>
      <c r="I71" s="476"/>
      <c r="J71" s="476"/>
      <c r="K71" s="476"/>
      <c r="L71" s="476"/>
      <c r="M71" s="476"/>
      <c r="N71" s="476"/>
      <c r="O71" s="476"/>
      <c r="P71" s="476"/>
      <c r="Q71" s="476"/>
      <c r="R71" s="476"/>
      <c r="S71" s="476"/>
      <c r="T71" s="476"/>
      <c r="U71" s="476"/>
      <c r="V71" s="476"/>
      <c r="W71" s="476"/>
      <c r="X71" s="476"/>
      <c r="Y71" s="476"/>
      <c r="Z71" s="476"/>
      <c r="AA71" s="476"/>
      <c r="AB71" s="476"/>
      <c r="AC71" s="476"/>
      <c r="AD71" s="476"/>
      <c r="AE71" s="476"/>
      <c r="AF71" s="476"/>
      <c r="AG71" s="476"/>
      <c r="AH71" s="476"/>
      <c r="AI71" s="476"/>
      <c r="AJ71" s="476"/>
      <c r="AK71" s="476"/>
      <c r="AL71" s="476"/>
      <c r="AM71" s="476"/>
      <c r="AN71" s="476"/>
      <c r="AO71" s="476"/>
      <c r="AP71" s="476"/>
      <c r="AQ71" s="476"/>
      <c r="AR71" s="476"/>
      <c r="AS71" s="476"/>
      <c r="AT71" s="476"/>
      <c r="AU71" s="476"/>
      <c r="AV71" s="476"/>
      <c r="AW71" s="476"/>
      <c r="AX71" s="476"/>
      <c r="AY71" s="476"/>
      <c r="AZ71" s="476"/>
      <c r="BA71" s="476"/>
      <c r="BB71" s="476"/>
      <c r="BC71" s="476"/>
      <c r="BD71" s="476"/>
      <c r="BE71" s="476"/>
    </row>
    <row r="72" spans="1:82">
      <c r="A72" s="476"/>
      <c r="B72" s="476"/>
      <c r="C72" s="476"/>
      <c r="D72" s="476"/>
      <c r="E72" s="476"/>
      <c r="F72" s="476"/>
      <c r="G72" s="476"/>
      <c r="H72" s="476"/>
      <c r="I72" s="476"/>
      <c r="J72" s="476"/>
      <c r="K72" s="476"/>
      <c r="L72" s="476"/>
      <c r="M72" s="476"/>
      <c r="N72" s="476"/>
      <c r="O72" s="476"/>
      <c r="P72" s="476"/>
      <c r="Q72" s="476"/>
      <c r="R72" s="476"/>
      <c r="S72" s="476"/>
      <c r="T72" s="476"/>
      <c r="U72" s="476"/>
      <c r="V72" s="476"/>
      <c r="W72" s="476"/>
      <c r="X72" s="476"/>
      <c r="Y72" s="476"/>
      <c r="Z72" s="476"/>
      <c r="AA72" s="476"/>
      <c r="AB72" s="476"/>
      <c r="AC72" s="476"/>
      <c r="AD72" s="476"/>
      <c r="AE72" s="476"/>
      <c r="AF72" s="476"/>
      <c r="AG72" s="476"/>
      <c r="AH72" s="476"/>
      <c r="AI72" s="476"/>
      <c r="AJ72" s="476"/>
      <c r="AK72" s="476"/>
      <c r="AL72" s="476"/>
      <c r="AM72" s="476"/>
      <c r="AN72" s="476"/>
      <c r="AO72" s="476"/>
      <c r="AP72" s="476"/>
      <c r="AQ72" s="476"/>
      <c r="AR72" s="476"/>
      <c r="AS72" s="476"/>
      <c r="AT72" s="476"/>
      <c r="AU72" s="476"/>
      <c r="AV72" s="476"/>
      <c r="AW72" s="476"/>
      <c r="AX72" s="476"/>
      <c r="AY72" s="476"/>
      <c r="AZ72" s="476"/>
      <c r="BA72" s="476"/>
      <c r="BB72" s="476"/>
      <c r="BC72" s="476"/>
      <c r="BD72" s="476"/>
      <c r="BE72" s="476"/>
    </row>
    <row r="73" spans="1:82">
      <c r="A73" s="476"/>
      <c r="B73" s="476"/>
      <c r="C73" s="476"/>
      <c r="D73" s="476"/>
      <c r="E73" s="476"/>
      <c r="F73" s="476"/>
      <c r="G73" s="476"/>
      <c r="H73" s="476"/>
      <c r="I73" s="476"/>
      <c r="J73" s="476"/>
      <c r="K73" s="476"/>
      <c r="L73" s="476"/>
      <c r="M73" s="476"/>
      <c r="N73" s="476"/>
      <c r="O73" s="476"/>
      <c r="P73" s="476"/>
      <c r="Q73" s="476"/>
      <c r="R73" s="476"/>
      <c r="S73" s="476"/>
      <c r="T73" s="476"/>
      <c r="U73" s="476"/>
      <c r="V73" s="476"/>
      <c r="W73" s="476"/>
      <c r="X73" s="476"/>
      <c r="Y73" s="476"/>
      <c r="Z73" s="476"/>
      <c r="AA73" s="476"/>
      <c r="AB73" s="476"/>
      <c r="AC73" s="476"/>
      <c r="AD73" s="476"/>
      <c r="AE73" s="476"/>
      <c r="AF73" s="476"/>
      <c r="AG73" s="476"/>
      <c r="AH73" s="476"/>
      <c r="AI73" s="476"/>
      <c r="AJ73" s="476"/>
      <c r="AK73" s="476"/>
      <c r="AL73" s="476"/>
      <c r="AM73" s="476"/>
      <c r="AN73" s="476"/>
      <c r="AO73" s="476"/>
      <c r="AP73" s="476"/>
      <c r="AQ73" s="476"/>
      <c r="AR73" s="476"/>
      <c r="AS73" s="476"/>
      <c r="AT73" s="476"/>
      <c r="AU73" s="476"/>
      <c r="AV73" s="476"/>
      <c r="AW73" s="476"/>
      <c r="AX73" s="476"/>
      <c r="AY73" s="476"/>
      <c r="AZ73" s="476"/>
      <c r="BA73" s="476"/>
      <c r="BB73" s="476"/>
      <c r="BC73" s="476"/>
      <c r="BD73" s="476"/>
      <c r="BE73" s="476"/>
    </row>
    <row r="74" spans="1:82">
      <c r="A74" s="476"/>
      <c r="B74" s="476"/>
      <c r="C74" s="476"/>
      <c r="D74" s="476"/>
      <c r="E74" s="476"/>
      <c r="F74" s="476"/>
      <c r="G74" s="476"/>
      <c r="H74" s="476"/>
      <c r="I74" s="476"/>
      <c r="J74" s="476"/>
      <c r="K74" s="476"/>
      <c r="L74" s="476"/>
      <c r="M74" s="476"/>
      <c r="N74" s="476"/>
      <c r="O74" s="476"/>
      <c r="P74" s="476"/>
      <c r="Q74" s="476"/>
      <c r="R74" s="476"/>
      <c r="S74" s="476"/>
      <c r="T74" s="476"/>
      <c r="U74" s="476"/>
      <c r="V74" s="476"/>
      <c r="W74" s="476"/>
      <c r="X74" s="476"/>
      <c r="Y74" s="476"/>
      <c r="Z74" s="476"/>
      <c r="AA74" s="476"/>
      <c r="AB74" s="476"/>
      <c r="AC74" s="476"/>
      <c r="AD74" s="476"/>
      <c r="AE74" s="476"/>
      <c r="AF74" s="476"/>
      <c r="AG74" s="476"/>
      <c r="AH74" s="476"/>
      <c r="AI74" s="476"/>
      <c r="AJ74" s="476"/>
      <c r="AK74" s="476"/>
      <c r="AL74" s="476"/>
      <c r="AM74" s="476"/>
      <c r="AN74" s="476"/>
      <c r="AO74" s="476"/>
      <c r="AP74" s="476"/>
      <c r="AQ74" s="476"/>
      <c r="AR74" s="476"/>
      <c r="AS74" s="476"/>
      <c r="AT74" s="476"/>
      <c r="AU74" s="476"/>
      <c r="AV74" s="476"/>
      <c r="AW74" s="476"/>
      <c r="AX74" s="476"/>
      <c r="AY74" s="476"/>
      <c r="AZ74" s="476"/>
      <c r="BA74" s="476"/>
      <c r="BB74" s="476"/>
      <c r="BC74" s="476"/>
      <c r="BD74" s="476"/>
      <c r="BE74" s="476"/>
    </row>
    <row r="75" spans="1:82">
      <c r="A75" s="476"/>
      <c r="B75" s="476"/>
      <c r="C75" s="476"/>
      <c r="D75" s="476"/>
      <c r="E75" s="476"/>
      <c r="F75" s="476"/>
      <c r="G75" s="476"/>
      <c r="H75" s="476"/>
      <c r="I75" s="476"/>
      <c r="J75" s="476"/>
      <c r="K75" s="476"/>
      <c r="L75" s="476"/>
      <c r="M75" s="476"/>
      <c r="N75" s="476"/>
      <c r="O75" s="476"/>
      <c r="P75" s="476"/>
      <c r="Q75" s="476"/>
      <c r="R75" s="476"/>
      <c r="S75" s="476"/>
      <c r="T75" s="476"/>
      <c r="U75" s="476"/>
      <c r="V75" s="476"/>
      <c r="W75" s="476"/>
      <c r="X75" s="476"/>
      <c r="Y75" s="476"/>
      <c r="Z75" s="476"/>
      <c r="AA75" s="476"/>
      <c r="AB75" s="476"/>
      <c r="AC75" s="476"/>
      <c r="AD75" s="476"/>
      <c r="AE75" s="476"/>
      <c r="AF75" s="476"/>
      <c r="AG75" s="476"/>
      <c r="AH75" s="476"/>
      <c r="AI75" s="476"/>
      <c r="AJ75" s="476"/>
      <c r="AK75" s="476"/>
      <c r="AL75" s="476"/>
      <c r="AM75" s="476"/>
      <c r="AN75" s="476"/>
      <c r="AO75" s="476"/>
      <c r="AP75" s="476"/>
      <c r="AQ75" s="476"/>
      <c r="AR75" s="476"/>
      <c r="AS75" s="476"/>
      <c r="AT75" s="476"/>
      <c r="AU75" s="476"/>
      <c r="AV75" s="476"/>
      <c r="AW75" s="476"/>
      <c r="AX75" s="476"/>
      <c r="AY75" s="476"/>
      <c r="AZ75" s="476"/>
      <c r="BA75" s="476"/>
      <c r="BB75" s="476"/>
      <c r="BC75" s="476"/>
      <c r="BD75" s="476"/>
      <c r="BE75" s="476"/>
    </row>
    <row r="76" spans="1:82">
      <c r="A76" s="476"/>
      <c r="B76" s="476"/>
      <c r="C76" s="476"/>
      <c r="D76" s="476"/>
      <c r="E76" s="476"/>
      <c r="F76" s="476"/>
      <c r="G76" s="476"/>
      <c r="H76" s="476"/>
      <c r="I76" s="476"/>
      <c r="J76" s="476"/>
      <c r="K76" s="476"/>
      <c r="L76" s="476"/>
      <c r="M76" s="476"/>
      <c r="N76" s="476"/>
      <c r="O76" s="476"/>
      <c r="P76" s="476"/>
      <c r="Q76" s="476"/>
      <c r="R76" s="476"/>
      <c r="S76" s="476"/>
      <c r="T76" s="476"/>
      <c r="U76" s="476"/>
      <c r="V76" s="476"/>
      <c r="W76" s="476"/>
      <c r="X76" s="476"/>
      <c r="Y76" s="476"/>
      <c r="Z76" s="476"/>
      <c r="AA76" s="476"/>
      <c r="AB76" s="476"/>
      <c r="AC76" s="476"/>
      <c r="AD76" s="476"/>
      <c r="AE76" s="476"/>
      <c r="AF76" s="476"/>
      <c r="AG76" s="476"/>
      <c r="AH76" s="476"/>
      <c r="AI76" s="476"/>
      <c r="AJ76" s="476"/>
      <c r="AK76" s="476"/>
      <c r="AL76" s="476"/>
      <c r="AM76" s="476"/>
      <c r="AN76" s="476"/>
      <c r="AO76" s="476"/>
      <c r="AP76" s="476"/>
      <c r="AQ76" s="476"/>
      <c r="AR76" s="476"/>
      <c r="AS76" s="476"/>
      <c r="AT76" s="476"/>
      <c r="AU76" s="476"/>
      <c r="AV76" s="476"/>
      <c r="AW76" s="476"/>
      <c r="AX76" s="476"/>
      <c r="AY76" s="476"/>
      <c r="AZ76" s="476"/>
      <c r="BA76" s="476"/>
      <c r="BB76" s="476"/>
      <c r="BC76" s="476"/>
      <c r="BD76" s="476"/>
      <c r="BE76" s="476"/>
    </row>
    <row r="77" spans="1:82">
      <c r="A77" s="476"/>
      <c r="B77" s="476"/>
      <c r="C77" s="476"/>
      <c r="D77" s="476"/>
      <c r="E77" s="476"/>
      <c r="F77" s="476"/>
      <c r="G77" s="476"/>
      <c r="H77" s="476"/>
      <c r="I77" s="476"/>
      <c r="J77" s="476"/>
      <c r="K77" s="476"/>
      <c r="L77" s="476"/>
      <c r="M77" s="476"/>
      <c r="N77" s="476"/>
      <c r="O77" s="476"/>
      <c r="P77" s="476"/>
      <c r="Q77" s="476"/>
      <c r="R77" s="476"/>
      <c r="S77" s="476"/>
      <c r="T77" s="476"/>
      <c r="U77" s="476"/>
      <c r="V77" s="476"/>
      <c r="W77" s="476"/>
      <c r="X77" s="476"/>
      <c r="Y77" s="476"/>
      <c r="Z77" s="476"/>
      <c r="AA77" s="476"/>
      <c r="AB77" s="476"/>
      <c r="AC77" s="476"/>
      <c r="AD77" s="476"/>
      <c r="AE77" s="476"/>
      <c r="AF77" s="476"/>
      <c r="AG77" s="476"/>
      <c r="AH77" s="476"/>
      <c r="AI77" s="476"/>
      <c r="AJ77" s="476"/>
      <c r="AK77" s="476"/>
      <c r="AL77" s="476"/>
      <c r="AM77" s="476"/>
      <c r="AN77" s="476"/>
      <c r="AO77" s="476"/>
      <c r="AP77" s="476"/>
      <c r="AQ77" s="476"/>
      <c r="AR77" s="476"/>
      <c r="AS77" s="476"/>
      <c r="AT77" s="476"/>
      <c r="AU77" s="476"/>
      <c r="AV77" s="476"/>
      <c r="AW77" s="476"/>
      <c r="AX77" s="476"/>
      <c r="AY77" s="476"/>
      <c r="AZ77" s="476"/>
      <c r="BA77" s="476"/>
      <c r="BB77" s="476"/>
      <c r="BC77" s="476"/>
      <c r="BD77" s="476"/>
      <c r="BE77" s="476"/>
    </row>
    <row r="78" spans="1:82">
      <c r="A78" s="476"/>
      <c r="B78" s="476"/>
      <c r="C78" s="476"/>
      <c r="D78" s="476"/>
      <c r="E78" s="476"/>
      <c r="F78" s="476"/>
      <c r="G78" s="476"/>
      <c r="H78" s="476"/>
      <c r="I78" s="476"/>
      <c r="J78" s="476"/>
      <c r="K78" s="476"/>
      <c r="L78" s="476"/>
      <c r="M78" s="476"/>
      <c r="N78" s="476"/>
      <c r="O78" s="476"/>
      <c r="P78" s="476"/>
      <c r="Q78" s="476"/>
      <c r="R78" s="476"/>
      <c r="S78" s="476"/>
      <c r="T78" s="476"/>
      <c r="U78" s="476"/>
      <c r="V78" s="476"/>
      <c r="W78" s="476"/>
      <c r="X78" s="476"/>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6"/>
      <c r="AY78" s="476"/>
      <c r="AZ78" s="476"/>
      <c r="BA78" s="476"/>
      <c r="BB78" s="476"/>
      <c r="BC78" s="476"/>
      <c r="BD78" s="476"/>
      <c r="BE78" s="476"/>
    </row>
    <row r="79" spans="1:82">
      <c r="A79" s="476"/>
      <c r="B79" s="476"/>
      <c r="C79" s="476"/>
      <c r="D79" s="476"/>
      <c r="E79" s="476"/>
      <c r="F79" s="476"/>
      <c r="G79" s="476"/>
      <c r="H79" s="476"/>
      <c r="I79" s="476"/>
      <c r="J79" s="476"/>
      <c r="K79" s="476"/>
      <c r="L79" s="476"/>
      <c r="M79" s="476"/>
      <c r="N79" s="476"/>
      <c r="O79" s="476"/>
      <c r="P79" s="476"/>
      <c r="Q79" s="476"/>
      <c r="R79" s="476"/>
      <c r="S79" s="476"/>
      <c r="T79" s="476"/>
      <c r="U79" s="476"/>
      <c r="V79" s="476"/>
      <c r="W79" s="476"/>
      <c r="X79" s="476"/>
      <c r="Y79" s="476"/>
      <c r="Z79" s="476"/>
      <c r="AA79" s="476"/>
      <c r="AB79" s="476"/>
      <c r="AC79" s="476"/>
      <c r="AD79" s="476"/>
      <c r="AE79" s="476"/>
      <c r="AF79" s="476"/>
      <c r="AG79" s="476"/>
      <c r="AH79" s="476"/>
      <c r="AI79" s="476"/>
      <c r="AJ79" s="476"/>
      <c r="AK79" s="476"/>
      <c r="AL79" s="476"/>
      <c r="AM79" s="476"/>
      <c r="AN79" s="476"/>
      <c r="AO79" s="476"/>
      <c r="AP79" s="476"/>
      <c r="AQ79" s="476"/>
      <c r="AR79" s="476"/>
      <c r="AS79" s="476"/>
      <c r="AT79" s="476"/>
      <c r="AU79" s="476"/>
      <c r="AV79" s="476"/>
      <c r="AW79" s="476"/>
      <c r="AX79" s="476"/>
      <c r="AY79" s="476"/>
      <c r="AZ79" s="476"/>
      <c r="BA79" s="476"/>
      <c r="BB79" s="476"/>
      <c r="BC79" s="476"/>
      <c r="BD79" s="476"/>
      <c r="BE79" s="476"/>
    </row>
    <row r="80" spans="1:82">
      <c r="A80" s="476"/>
      <c r="B80" s="476"/>
      <c r="C80" s="476"/>
      <c r="D80" s="476"/>
      <c r="E80" s="476"/>
      <c r="F80" s="476"/>
      <c r="G80" s="476"/>
      <c r="H80" s="476"/>
      <c r="I80" s="476"/>
      <c r="J80" s="476"/>
      <c r="K80" s="476"/>
      <c r="L80" s="476"/>
      <c r="M80" s="476"/>
      <c r="N80" s="476"/>
      <c r="O80" s="476"/>
      <c r="P80" s="476"/>
      <c r="Q80" s="476"/>
      <c r="R80" s="476"/>
      <c r="S80" s="476"/>
      <c r="T80" s="476"/>
      <c r="U80" s="476"/>
      <c r="V80" s="476"/>
      <c r="W80" s="476"/>
      <c r="X80" s="476"/>
      <c r="Y80" s="476"/>
      <c r="Z80" s="476"/>
      <c r="AA80" s="476"/>
      <c r="AB80" s="476"/>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6"/>
      <c r="AY80" s="476"/>
      <c r="AZ80" s="476"/>
      <c r="BA80" s="476"/>
      <c r="BB80" s="476"/>
      <c r="BC80" s="476"/>
      <c r="BD80" s="476"/>
      <c r="BE80" s="476"/>
    </row>
    <row r="81" spans="1:57">
      <c r="A81" s="476"/>
      <c r="B81" s="476"/>
      <c r="C81" s="476"/>
      <c r="D81" s="476"/>
      <c r="E81" s="476"/>
      <c r="F81" s="476"/>
      <c r="G81" s="476"/>
      <c r="H81" s="476"/>
      <c r="I81" s="476"/>
      <c r="J81" s="476"/>
      <c r="K81" s="476"/>
      <c r="L81" s="476"/>
      <c r="M81" s="476"/>
      <c r="N81" s="476"/>
      <c r="O81" s="476"/>
      <c r="P81" s="476"/>
      <c r="Q81" s="476"/>
      <c r="R81" s="476"/>
      <c r="S81" s="476"/>
      <c r="T81" s="476"/>
      <c r="U81" s="476"/>
      <c r="V81" s="476"/>
      <c r="W81" s="476"/>
      <c r="X81" s="476"/>
      <c r="Y81" s="476"/>
      <c r="Z81" s="476"/>
      <c r="AA81" s="476"/>
      <c r="AB81" s="476"/>
      <c r="AC81" s="476"/>
      <c r="AD81" s="476"/>
      <c r="AE81" s="476"/>
      <c r="AF81" s="476"/>
      <c r="AG81" s="476"/>
      <c r="AH81" s="476"/>
      <c r="AI81" s="476"/>
      <c r="AJ81" s="476"/>
      <c r="AK81" s="476"/>
      <c r="AL81" s="476"/>
      <c r="AM81" s="476"/>
      <c r="AN81" s="476"/>
      <c r="AO81" s="476"/>
      <c r="AP81" s="476"/>
      <c r="AQ81" s="476"/>
      <c r="AR81" s="476"/>
      <c r="AS81" s="476"/>
      <c r="AT81" s="476"/>
      <c r="AU81" s="476"/>
      <c r="AV81" s="476"/>
      <c r="AW81" s="476"/>
      <c r="AX81" s="476"/>
      <c r="AY81" s="476"/>
      <c r="AZ81" s="476"/>
      <c r="BA81" s="476"/>
      <c r="BB81" s="476"/>
      <c r="BC81" s="476"/>
      <c r="BD81" s="476"/>
      <c r="BE81" s="476"/>
    </row>
    <row r="82" spans="1:57">
      <c r="A82" s="476"/>
      <c r="B82" s="476"/>
      <c r="C82" s="476"/>
      <c r="D82" s="476"/>
      <c r="E82" s="476"/>
      <c r="F82" s="476"/>
      <c r="G82" s="476"/>
      <c r="H82" s="476"/>
      <c r="I82" s="476"/>
      <c r="J82" s="476"/>
      <c r="K82" s="476"/>
      <c r="L82" s="476"/>
      <c r="M82" s="476"/>
      <c r="N82" s="476"/>
      <c r="O82" s="476"/>
      <c r="P82" s="476"/>
      <c r="Q82" s="476"/>
      <c r="R82" s="476"/>
      <c r="S82" s="476"/>
      <c r="T82" s="476"/>
      <c r="U82" s="476"/>
      <c r="V82" s="476"/>
      <c r="W82" s="476"/>
      <c r="X82" s="476"/>
      <c r="Y82" s="476"/>
      <c r="Z82" s="476"/>
      <c r="AA82" s="476"/>
      <c r="AB82" s="476"/>
      <c r="AC82" s="476"/>
      <c r="AD82" s="476"/>
      <c r="AE82" s="476"/>
      <c r="AF82" s="476"/>
      <c r="AG82" s="476"/>
      <c r="AH82" s="476"/>
      <c r="AI82" s="476"/>
      <c r="AJ82" s="476"/>
      <c r="AK82" s="476"/>
      <c r="AL82" s="476"/>
      <c r="AM82" s="476"/>
      <c r="AN82" s="476"/>
      <c r="AO82" s="476"/>
      <c r="AP82" s="476"/>
      <c r="AQ82" s="476"/>
      <c r="AR82" s="476"/>
      <c r="AS82" s="476"/>
      <c r="AT82" s="476"/>
      <c r="AU82" s="476"/>
      <c r="AV82" s="476"/>
      <c r="AW82" s="476"/>
      <c r="AX82" s="476"/>
      <c r="AY82" s="476"/>
      <c r="AZ82" s="476"/>
      <c r="BA82" s="476"/>
      <c r="BB82" s="476"/>
      <c r="BC82" s="476"/>
      <c r="BD82" s="476"/>
      <c r="BE82" s="476"/>
    </row>
    <row r="83" spans="1:57">
      <c r="A83" s="476"/>
      <c r="B83" s="476"/>
      <c r="C83" s="476"/>
      <c r="D83" s="476"/>
      <c r="E83" s="476"/>
      <c r="F83" s="476"/>
      <c r="G83" s="476"/>
      <c r="H83" s="476"/>
      <c r="I83" s="476"/>
      <c r="J83" s="476"/>
      <c r="K83" s="476"/>
      <c r="L83" s="476"/>
      <c r="M83" s="476"/>
      <c r="N83" s="476"/>
      <c r="O83" s="476"/>
      <c r="P83" s="476"/>
      <c r="Q83" s="476"/>
      <c r="R83" s="476"/>
      <c r="S83" s="476"/>
      <c r="T83" s="476"/>
      <c r="U83" s="476"/>
      <c r="V83" s="476"/>
      <c r="W83" s="476"/>
      <c r="X83" s="476"/>
      <c r="Y83" s="476"/>
      <c r="Z83" s="476"/>
      <c r="AA83" s="476"/>
      <c r="AB83" s="476"/>
      <c r="AC83" s="476"/>
      <c r="AD83" s="476"/>
      <c r="AE83" s="476"/>
      <c r="AF83" s="476"/>
      <c r="AG83" s="476"/>
      <c r="AH83" s="476"/>
      <c r="AI83" s="476"/>
      <c r="AJ83" s="476"/>
      <c r="AK83" s="476"/>
      <c r="AL83" s="476"/>
      <c r="AM83" s="476"/>
      <c r="AN83" s="476"/>
      <c r="AO83" s="476"/>
      <c r="AP83" s="476"/>
      <c r="AQ83" s="476"/>
      <c r="AR83" s="476"/>
      <c r="AS83" s="476"/>
      <c r="AT83" s="476"/>
      <c r="AU83" s="476"/>
      <c r="AV83" s="476"/>
      <c r="AW83" s="476"/>
      <c r="AX83" s="476"/>
      <c r="AY83" s="476"/>
      <c r="AZ83" s="476"/>
      <c r="BA83" s="476"/>
      <c r="BB83" s="476"/>
      <c r="BC83" s="476"/>
      <c r="BD83" s="476"/>
      <c r="BE83" s="476"/>
    </row>
    <row r="84" spans="1:57">
      <c r="A84" s="476"/>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6"/>
      <c r="Z84" s="476"/>
      <c r="AA84" s="476"/>
      <c r="AB84" s="476"/>
      <c r="AC84" s="476"/>
      <c r="AD84" s="476"/>
      <c r="AE84" s="476"/>
      <c r="AF84" s="476"/>
      <c r="AG84" s="476"/>
      <c r="AH84" s="476"/>
      <c r="AI84" s="476"/>
      <c r="AJ84" s="476"/>
      <c r="AK84" s="476"/>
      <c r="AL84" s="476"/>
      <c r="AM84" s="476"/>
      <c r="AN84" s="476"/>
      <c r="AO84" s="476"/>
      <c r="AP84" s="476"/>
      <c r="AQ84" s="476"/>
      <c r="AR84" s="476"/>
      <c r="AS84" s="476"/>
      <c r="AT84" s="476"/>
      <c r="AU84" s="476"/>
      <c r="AV84" s="476"/>
      <c r="AW84" s="476"/>
      <c r="AX84" s="476"/>
      <c r="AY84" s="476"/>
      <c r="AZ84" s="476"/>
      <c r="BA84" s="476"/>
      <c r="BB84" s="476"/>
      <c r="BC84" s="476"/>
      <c r="BD84" s="476"/>
      <c r="BE84" s="476"/>
    </row>
    <row r="85" spans="1:57">
      <c r="A85" s="476"/>
      <c r="B85" s="476"/>
      <c r="C85" s="476"/>
      <c r="D85" s="476"/>
      <c r="E85" s="476"/>
      <c r="F85" s="476"/>
      <c r="G85" s="476"/>
      <c r="H85" s="476"/>
      <c r="I85" s="476"/>
      <c r="J85" s="476"/>
      <c r="K85" s="476"/>
      <c r="L85" s="476"/>
      <c r="M85" s="476"/>
      <c r="N85" s="476"/>
      <c r="O85" s="476"/>
      <c r="P85" s="476"/>
      <c r="Q85" s="476"/>
      <c r="R85" s="476"/>
      <c r="S85" s="476"/>
      <c r="T85" s="476"/>
      <c r="U85" s="476"/>
      <c r="V85" s="476"/>
      <c r="W85" s="476"/>
      <c r="X85" s="476"/>
      <c r="Y85" s="476"/>
      <c r="Z85" s="476"/>
      <c r="AA85" s="476"/>
      <c r="AB85" s="476"/>
      <c r="AC85" s="476"/>
      <c r="AD85" s="476"/>
      <c r="AE85" s="476"/>
      <c r="AF85" s="476"/>
      <c r="AG85" s="476"/>
      <c r="AH85" s="476"/>
      <c r="AI85" s="476"/>
      <c r="AJ85" s="476"/>
      <c r="AK85" s="476"/>
      <c r="AL85" s="476"/>
      <c r="AM85" s="476"/>
      <c r="AN85" s="476"/>
      <c r="AO85" s="476"/>
      <c r="AP85" s="476"/>
      <c r="AQ85" s="476"/>
      <c r="AR85" s="476"/>
      <c r="AS85" s="476"/>
      <c r="AT85" s="476"/>
      <c r="AU85" s="476"/>
      <c r="AV85" s="476"/>
      <c r="AW85" s="476"/>
      <c r="AX85" s="476"/>
      <c r="AY85" s="476"/>
      <c r="AZ85" s="476"/>
      <c r="BA85" s="476"/>
      <c r="BB85" s="476"/>
      <c r="BC85" s="476"/>
      <c r="BD85" s="476"/>
      <c r="BE85" s="476"/>
    </row>
    <row r="86" spans="1:57">
      <c r="A86" s="476"/>
      <c r="B86" s="476"/>
      <c r="C86" s="476"/>
      <c r="D86" s="476"/>
      <c r="E86" s="476"/>
      <c r="F86" s="476"/>
      <c r="G86" s="476"/>
      <c r="H86" s="476"/>
      <c r="I86" s="476"/>
      <c r="J86" s="476"/>
      <c r="K86" s="476"/>
      <c r="L86" s="476"/>
      <c r="M86" s="476"/>
      <c r="N86" s="476"/>
      <c r="O86" s="476"/>
      <c r="P86" s="476"/>
      <c r="Q86" s="476"/>
      <c r="R86" s="476"/>
      <c r="S86" s="476"/>
      <c r="T86" s="476"/>
      <c r="U86" s="476"/>
      <c r="V86" s="476"/>
      <c r="W86" s="476"/>
      <c r="X86" s="476"/>
      <c r="Y86" s="476"/>
      <c r="Z86" s="476"/>
      <c r="AA86" s="476"/>
      <c r="AB86" s="476"/>
      <c r="AC86" s="476"/>
      <c r="AD86" s="476"/>
      <c r="AE86" s="476"/>
      <c r="AF86" s="476"/>
      <c r="AG86" s="476"/>
      <c r="AH86" s="476"/>
      <c r="AI86" s="476"/>
      <c r="AJ86" s="476"/>
      <c r="AK86" s="476"/>
      <c r="AL86" s="476"/>
      <c r="AM86" s="476"/>
      <c r="AN86" s="476"/>
      <c r="AO86" s="476"/>
      <c r="AP86" s="476"/>
      <c r="AQ86" s="476"/>
      <c r="AR86" s="476"/>
      <c r="AS86" s="476"/>
      <c r="AT86" s="476"/>
      <c r="AU86" s="476"/>
      <c r="AV86" s="476"/>
      <c r="AW86" s="476"/>
      <c r="AX86" s="476"/>
      <c r="AY86" s="476"/>
      <c r="AZ86" s="476"/>
      <c r="BA86" s="476"/>
      <c r="BB86" s="476"/>
      <c r="BC86" s="476"/>
      <c r="BD86" s="476"/>
      <c r="BE86" s="476"/>
    </row>
    <row r="87" spans="1:57">
      <c r="A87" s="476"/>
      <c r="B87" s="476"/>
      <c r="C87" s="476"/>
      <c r="D87" s="476"/>
      <c r="E87" s="476"/>
      <c r="F87" s="476"/>
      <c r="G87" s="476"/>
      <c r="H87" s="476"/>
      <c r="I87" s="476"/>
      <c r="J87" s="476"/>
      <c r="K87" s="476"/>
      <c r="L87" s="476"/>
      <c r="M87" s="476"/>
      <c r="N87" s="476"/>
      <c r="O87" s="476"/>
      <c r="P87" s="476"/>
      <c r="Q87" s="476"/>
      <c r="R87" s="476"/>
      <c r="S87" s="476"/>
      <c r="T87" s="476"/>
      <c r="U87" s="476"/>
      <c r="V87" s="476"/>
      <c r="W87" s="476"/>
      <c r="X87" s="476"/>
      <c r="Y87" s="476"/>
      <c r="Z87" s="476"/>
      <c r="AA87" s="476"/>
      <c r="AB87" s="476"/>
      <c r="AC87" s="476"/>
      <c r="AD87" s="476"/>
      <c r="AE87" s="476"/>
      <c r="AF87" s="476"/>
      <c r="AG87" s="476"/>
      <c r="AH87" s="476"/>
      <c r="AI87" s="476"/>
      <c r="AJ87" s="476"/>
      <c r="AK87" s="476"/>
      <c r="AL87" s="476"/>
      <c r="AM87" s="476"/>
      <c r="AN87" s="476"/>
      <c r="AO87" s="476"/>
      <c r="AP87" s="476"/>
      <c r="AQ87" s="476"/>
      <c r="AR87" s="476"/>
      <c r="AS87" s="476"/>
      <c r="AT87" s="476"/>
      <c r="AU87" s="476"/>
      <c r="AV87" s="476"/>
      <c r="AW87" s="476"/>
      <c r="AX87" s="476"/>
      <c r="AY87" s="476"/>
      <c r="AZ87" s="476"/>
      <c r="BA87" s="476"/>
      <c r="BB87" s="476"/>
      <c r="BC87" s="476"/>
      <c r="BD87" s="476"/>
      <c r="BE87" s="476"/>
    </row>
    <row r="88" spans="1:57">
      <c r="A88" s="476"/>
      <c r="B88" s="476"/>
      <c r="C88" s="476"/>
      <c r="D88" s="476"/>
      <c r="E88" s="476"/>
      <c r="F88" s="476"/>
      <c r="G88" s="476"/>
      <c r="H88" s="476"/>
      <c r="I88" s="476"/>
      <c r="J88" s="476"/>
      <c r="K88" s="476"/>
      <c r="L88" s="476"/>
      <c r="M88" s="476"/>
      <c r="N88" s="476"/>
      <c r="O88" s="476"/>
      <c r="P88" s="476"/>
      <c r="Q88" s="476"/>
      <c r="R88" s="476"/>
      <c r="S88" s="476"/>
      <c r="T88" s="476"/>
      <c r="U88" s="476"/>
      <c r="V88" s="476"/>
      <c r="W88" s="476"/>
      <c r="X88" s="476"/>
      <c r="Y88" s="476"/>
      <c r="Z88" s="476"/>
      <c r="AA88" s="476"/>
      <c r="AB88" s="476"/>
      <c r="AC88" s="476"/>
      <c r="AD88" s="476"/>
      <c r="AE88" s="476"/>
      <c r="AF88" s="476"/>
      <c r="AG88" s="476"/>
      <c r="AH88" s="476"/>
      <c r="AI88" s="476"/>
      <c r="AJ88" s="476"/>
      <c r="AK88" s="476"/>
      <c r="AL88" s="476"/>
      <c r="AM88" s="476"/>
      <c r="AN88" s="476"/>
      <c r="AO88" s="476"/>
      <c r="AP88" s="476"/>
      <c r="AQ88" s="476"/>
      <c r="AR88" s="476"/>
      <c r="AS88" s="476"/>
      <c r="AT88" s="476"/>
      <c r="AU88" s="476"/>
      <c r="AV88" s="476"/>
      <c r="AW88" s="476"/>
      <c r="AX88" s="476"/>
      <c r="AY88" s="476"/>
      <c r="AZ88" s="476"/>
      <c r="BA88" s="476"/>
      <c r="BB88" s="476"/>
      <c r="BC88" s="476"/>
      <c r="BD88" s="476"/>
      <c r="BE88" s="476"/>
    </row>
    <row r="89" spans="1:57">
      <c r="A89" s="476"/>
      <c r="B89" s="476"/>
      <c r="C89" s="476"/>
      <c r="D89" s="476"/>
      <c r="E89" s="476"/>
      <c r="F89" s="476"/>
      <c r="G89" s="476"/>
      <c r="H89" s="476"/>
      <c r="I89" s="476"/>
      <c r="J89" s="476"/>
      <c r="K89" s="476"/>
      <c r="L89" s="476"/>
      <c r="M89" s="476"/>
      <c r="N89" s="476"/>
      <c r="O89" s="476"/>
      <c r="P89" s="476"/>
      <c r="Q89" s="476"/>
      <c r="R89" s="476"/>
      <c r="S89" s="476"/>
      <c r="T89" s="476"/>
      <c r="U89" s="476"/>
      <c r="V89" s="476"/>
      <c r="W89" s="476"/>
      <c r="X89" s="476"/>
      <c r="Y89" s="476"/>
      <c r="Z89" s="476"/>
      <c r="AA89" s="476"/>
      <c r="AB89" s="476"/>
      <c r="AC89" s="476"/>
      <c r="AD89" s="476"/>
      <c r="AE89" s="476"/>
      <c r="AF89" s="476"/>
      <c r="AG89" s="476"/>
      <c r="AH89" s="476"/>
      <c r="AI89" s="476"/>
      <c r="AJ89" s="476"/>
      <c r="AK89" s="476"/>
      <c r="AL89" s="476"/>
      <c r="AM89" s="476"/>
      <c r="AN89" s="476"/>
      <c r="AO89" s="476"/>
      <c r="AP89" s="476"/>
      <c r="AQ89" s="476"/>
      <c r="AR89" s="476"/>
      <c r="AS89" s="476"/>
      <c r="AT89" s="476"/>
      <c r="AU89" s="476"/>
      <c r="AV89" s="476"/>
      <c r="AW89" s="476"/>
      <c r="AX89" s="476"/>
      <c r="AY89" s="476"/>
      <c r="AZ89" s="476"/>
      <c r="BA89" s="476"/>
      <c r="BB89" s="476"/>
      <c r="BC89" s="476"/>
      <c r="BD89" s="476"/>
      <c r="BE89" s="476"/>
    </row>
    <row r="90" spans="1:57">
      <c r="A90" s="476"/>
      <c r="B90" s="476"/>
      <c r="C90" s="476"/>
      <c r="D90" s="476"/>
      <c r="E90" s="476"/>
      <c r="F90" s="476"/>
      <c r="G90" s="476"/>
      <c r="H90" s="476"/>
      <c r="I90" s="476"/>
      <c r="J90" s="476"/>
      <c r="K90" s="476"/>
      <c r="L90" s="476"/>
      <c r="M90" s="476"/>
      <c r="N90" s="476"/>
      <c r="O90" s="476"/>
      <c r="P90" s="476"/>
      <c r="Q90" s="476"/>
      <c r="R90" s="476"/>
      <c r="S90" s="476"/>
      <c r="T90" s="476"/>
      <c r="U90" s="476"/>
      <c r="V90" s="476"/>
      <c r="W90" s="476"/>
      <c r="X90" s="476"/>
      <c r="Y90" s="476"/>
      <c r="Z90" s="476"/>
      <c r="AA90" s="476"/>
      <c r="AB90" s="476"/>
      <c r="AC90" s="476"/>
      <c r="AD90" s="476"/>
      <c r="AE90" s="476"/>
      <c r="AF90" s="476"/>
      <c r="AG90" s="476"/>
      <c r="AH90" s="476"/>
      <c r="AI90" s="476"/>
      <c r="AJ90" s="476"/>
      <c r="AK90" s="476"/>
      <c r="AL90" s="476"/>
      <c r="AM90" s="476"/>
      <c r="AN90" s="476"/>
      <c r="AO90" s="476"/>
      <c r="AP90" s="476"/>
      <c r="AQ90" s="476"/>
      <c r="AR90" s="476"/>
      <c r="AS90" s="476"/>
      <c r="AT90" s="476"/>
      <c r="AU90" s="476"/>
      <c r="AV90" s="476"/>
      <c r="AW90" s="476"/>
      <c r="AX90" s="476"/>
      <c r="AY90" s="476"/>
      <c r="AZ90" s="476"/>
      <c r="BA90" s="476"/>
      <c r="BB90" s="476"/>
      <c r="BC90" s="476"/>
      <c r="BD90" s="476"/>
      <c r="BE90" s="476"/>
    </row>
    <row r="91" spans="1:57">
      <c r="A91" s="476"/>
      <c r="B91" s="476"/>
      <c r="C91" s="476"/>
      <c r="D91" s="476"/>
      <c r="E91" s="476"/>
      <c r="F91" s="476"/>
      <c r="G91" s="476"/>
      <c r="H91" s="476"/>
      <c r="I91" s="476"/>
      <c r="J91" s="476"/>
      <c r="K91" s="476"/>
      <c r="L91" s="476"/>
      <c r="M91" s="476"/>
      <c r="N91" s="476"/>
      <c r="O91" s="476"/>
      <c r="P91" s="476"/>
      <c r="Q91" s="476"/>
      <c r="R91" s="476"/>
      <c r="S91" s="476"/>
      <c r="T91" s="476"/>
      <c r="U91" s="476"/>
      <c r="V91" s="476"/>
      <c r="W91" s="476"/>
      <c r="X91" s="476"/>
      <c r="Y91" s="476"/>
      <c r="Z91" s="476"/>
      <c r="AA91" s="476"/>
      <c r="AB91" s="476"/>
      <c r="AC91" s="476"/>
      <c r="AD91" s="476"/>
      <c r="AE91" s="476"/>
      <c r="AF91" s="476"/>
      <c r="AG91" s="476"/>
      <c r="AH91" s="476"/>
      <c r="AI91" s="476"/>
      <c r="AJ91" s="476"/>
      <c r="AK91" s="476"/>
      <c r="AL91" s="476"/>
      <c r="AM91" s="476"/>
      <c r="AN91" s="476"/>
      <c r="AO91" s="476"/>
      <c r="AP91" s="476"/>
      <c r="AQ91" s="476"/>
      <c r="AR91" s="476"/>
      <c r="AS91" s="476"/>
      <c r="AT91" s="476"/>
      <c r="AU91" s="476"/>
      <c r="AV91" s="476"/>
      <c r="AW91" s="476"/>
      <c r="AX91" s="476"/>
      <c r="AY91" s="476"/>
      <c r="AZ91" s="476"/>
      <c r="BA91" s="476"/>
      <c r="BB91" s="476"/>
      <c r="BC91" s="476"/>
      <c r="BD91" s="476"/>
      <c r="BE91" s="476"/>
    </row>
    <row r="92" spans="1:57">
      <c r="A92" s="476"/>
      <c r="B92" s="476"/>
      <c r="C92" s="476"/>
      <c r="D92" s="476"/>
      <c r="E92" s="476"/>
      <c r="F92" s="476"/>
      <c r="G92" s="476"/>
      <c r="H92" s="476"/>
      <c r="I92" s="476"/>
      <c r="J92" s="476"/>
      <c r="K92" s="476"/>
      <c r="L92" s="476"/>
      <c r="M92" s="476"/>
      <c r="N92" s="476"/>
      <c r="O92" s="476"/>
      <c r="P92" s="476"/>
      <c r="Q92" s="476"/>
      <c r="R92" s="476"/>
      <c r="S92" s="476"/>
      <c r="T92" s="476"/>
      <c r="U92" s="476"/>
      <c r="V92" s="476"/>
      <c r="W92" s="476"/>
      <c r="X92" s="476"/>
      <c r="Y92" s="476"/>
      <c r="Z92" s="476"/>
      <c r="AA92" s="476"/>
      <c r="AB92" s="476"/>
      <c r="AC92" s="476"/>
      <c r="AD92" s="476"/>
      <c r="AE92" s="476"/>
      <c r="AF92" s="476"/>
      <c r="AG92" s="476"/>
      <c r="AH92" s="476"/>
      <c r="AI92" s="476"/>
      <c r="AJ92" s="476"/>
      <c r="AK92" s="476"/>
      <c r="AL92" s="476"/>
      <c r="AM92" s="476"/>
      <c r="AN92" s="476"/>
      <c r="AO92" s="476"/>
      <c r="AP92" s="476"/>
      <c r="AQ92" s="476"/>
      <c r="AR92" s="476"/>
      <c r="AS92" s="476"/>
      <c r="AT92" s="476"/>
      <c r="AU92" s="476"/>
      <c r="AV92" s="476"/>
      <c r="AW92" s="476"/>
      <c r="AX92" s="476"/>
      <c r="AY92" s="476"/>
      <c r="AZ92" s="476"/>
      <c r="BA92" s="476"/>
      <c r="BB92" s="476"/>
      <c r="BC92" s="476"/>
      <c r="BD92" s="476"/>
      <c r="BE92" s="476"/>
    </row>
    <row r="93" spans="1:57">
      <c r="A93" s="476"/>
      <c r="B93" s="476"/>
      <c r="C93" s="476"/>
      <c r="D93" s="476"/>
      <c r="E93" s="476"/>
      <c r="F93" s="476"/>
      <c r="G93" s="476"/>
      <c r="H93" s="476"/>
      <c r="I93" s="476"/>
      <c r="J93" s="476"/>
      <c r="K93" s="476"/>
      <c r="L93" s="476"/>
      <c r="M93" s="476"/>
      <c r="N93" s="476"/>
      <c r="O93" s="476"/>
      <c r="P93" s="476"/>
      <c r="Q93" s="476"/>
      <c r="R93" s="476"/>
      <c r="S93" s="476"/>
      <c r="T93" s="476"/>
      <c r="U93" s="476"/>
      <c r="V93" s="476"/>
      <c r="W93" s="476"/>
      <c r="X93" s="476"/>
      <c r="Y93" s="476"/>
      <c r="Z93" s="476"/>
      <c r="AA93" s="476"/>
      <c r="AB93" s="476"/>
      <c r="AC93" s="476"/>
      <c r="AD93" s="476"/>
      <c r="AE93" s="476"/>
      <c r="AF93" s="476"/>
      <c r="AG93" s="476"/>
      <c r="AH93" s="476"/>
      <c r="AI93" s="476"/>
      <c r="AJ93" s="476"/>
      <c r="AK93" s="476"/>
      <c r="AL93" s="476"/>
      <c r="AM93" s="476"/>
      <c r="AN93" s="476"/>
      <c r="AO93" s="476"/>
      <c r="AP93" s="476"/>
      <c r="AQ93" s="476"/>
      <c r="AR93" s="476"/>
      <c r="AS93" s="476"/>
      <c r="AT93" s="476"/>
      <c r="AU93" s="476"/>
      <c r="AV93" s="476"/>
      <c r="AW93" s="476"/>
      <c r="AX93" s="476"/>
      <c r="AY93" s="476"/>
      <c r="AZ93" s="476"/>
      <c r="BA93" s="476"/>
      <c r="BB93" s="476"/>
      <c r="BC93" s="476"/>
      <c r="BD93" s="476"/>
      <c r="BE93" s="476"/>
    </row>
    <row r="94" spans="1:57">
      <c r="A94" s="476"/>
      <c r="B94" s="476"/>
      <c r="C94" s="476"/>
      <c r="D94" s="476"/>
      <c r="E94" s="476"/>
      <c r="F94" s="476"/>
      <c r="G94" s="476"/>
      <c r="H94" s="476"/>
      <c r="I94" s="476"/>
      <c r="J94" s="476"/>
      <c r="K94" s="476"/>
      <c r="L94" s="476"/>
      <c r="M94" s="476"/>
      <c r="N94" s="476"/>
      <c r="O94" s="476"/>
      <c r="P94" s="476"/>
      <c r="Q94" s="476"/>
      <c r="R94" s="476"/>
      <c r="S94" s="476"/>
      <c r="T94" s="476"/>
      <c r="U94" s="476"/>
      <c r="V94" s="476"/>
      <c r="W94" s="476"/>
      <c r="X94" s="476"/>
      <c r="Y94" s="476"/>
      <c r="Z94" s="476"/>
      <c r="AA94" s="476"/>
      <c r="AB94" s="476"/>
      <c r="AC94" s="476"/>
      <c r="AD94" s="476"/>
      <c r="AE94" s="476"/>
      <c r="AF94" s="476"/>
      <c r="AG94" s="476"/>
      <c r="AH94" s="476"/>
      <c r="AI94" s="476"/>
      <c r="AJ94" s="476"/>
      <c r="AK94" s="476"/>
      <c r="AL94" s="476"/>
      <c r="AM94" s="476"/>
      <c r="AN94" s="476"/>
      <c r="AO94" s="476"/>
      <c r="AP94" s="476"/>
      <c r="AQ94" s="476"/>
      <c r="AR94" s="476"/>
      <c r="AS94" s="476"/>
      <c r="AT94" s="476"/>
      <c r="AU94" s="476"/>
      <c r="AV94" s="476"/>
      <c r="AW94" s="476"/>
      <c r="AX94" s="476"/>
      <c r="AY94" s="476"/>
      <c r="AZ94" s="476"/>
      <c r="BA94" s="476"/>
      <c r="BB94" s="476"/>
      <c r="BC94" s="476"/>
      <c r="BD94" s="476"/>
      <c r="BE94" s="476"/>
    </row>
    <row r="95" spans="1:57">
      <c r="A95" s="476"/>
      <c r="B95" s="476"/>
      <c r="C95" s="476"/>
      <c r="D95" s="476"/>
      <c r="E95" s="476"/>
      <c r="F95" s="476"/>
      <c r="G95" s="476"/>
      <c r="H95" s="476"/>
      <c r="I95" s="476"/>
      <c r="J95" s="476"/>
      <c r="K95" s="476"/>
      <c r="L95" s="476"/>
      <c r="M95" s="476"/>
      <c r="N95" s="476"/>
      <c r="O95" s="476"/>
      <c r="P95" s="476"/>
      <c r="Q95" s="476"/>
      <c r="R95" s="476"/>
      <c r="S95" s="476"/>
      <c r="T95" s="476"/>
      <c r="U95" s="476"/>
      <c r="V95" s="476"/>
      <c r="W95" s="476"/>
      <c r="X95" s="476"/>
      <c r="Y95" s="476"/>
      <c r="Z95" s="476"/>
      <c r="AA95" s="476"/>
      <c r="AB95" s="476"/>
      <c r="AC95" s="476"/>
      <c r="AD95" s="476"/>
      <c r="AE95" s="476"/>
      <c r="AF95" s="476"/>
      <c r="AG95" s="476"/>
      <c r="AH95" s="476"/>
      <c r="AI95" s="476"/>
      <c r="AJ95" s="476"/>
      <c r="AK95" s="476"/>
      <c r="AL95" s="476"/>
      <c r="AM95" s="476"/>
      <c r="AN95" s="476"/>
      <c r="AO95" s="476"/>
      <c r="AP95" s="476"/>
      <c r="AQ95" s="476"/>
      <c r="AR95" s="476"/>
      <c r="AS95" s="476"/>
      <c r="AT95" s="476"/>
      <c r="AU95" s="476"/>
      <c r="AV95" s="476"/>
      <c r="AW95" s="476"/>
      <c r="AX95" s="476"/>
      <c r="AY95" s="476"/>
      <c r="AZ95" s="476"/>
      <c r="BA95" s="476"/>
      <c r="BB95" s="476"/>
      <c r="BC95" s="476"/>
      <c r="BD95" s="476"/>
      <c r="BE95" s="476"/>
    </row>
    <row r="96" spans="1:57">
      <c r="A96" s="476"/>
      <c r="B96" s="476"/>
      <c r="C96" s="476"/>
      <c r="D96" s="476"/>
      <c r="E96" s="476"/>
      <c r="F96" s="476"/>
      <c r="G96" s="476"/>
      <c r="H96" s="476"/>
      <c r="I96" s="476"/>
      <c r="J96" s="476"/>
      <c r="K96" s="476"/>
      <c r="L96" s="476"/>
      <c r="M96" s="476"/>
      <c r="N96" s="476"/>
      <c r="O96" s="476"/>
      <c r="P96" s="476"/>
      <c r="Q96" s="476"/>
      <c r="R96" s="476"/>
      <c r="S96" s="476"/>
      <c r="T96" s="476"/>
      <c r="U96" s="476"/>
      <c r="V96" s="476"/>
      <c r="W96" s="476"/>
      <c r="X96" s="476"/>
      <c r="Y96" s="476"/>
      <c r="Z96" s="476"/>
      <c r="AA96" s="476"/>
      <c r="AB96" s="476"/>
      <c r="AC96" s="476"/>
      <c r="AD96" s="476"/>
      <c r="AE96" s="476"/>
      <c r="AF96" s="476"/>
      <c r="AG96" s="476"/>
      <c r="AH96" s="476"/>
      <c r="AI96" s="476"/>
      <c r="AJ96" s="476"/>
      <c r="AK96" s="476"/>
      <c r="AL96" s="476"/>
      <c r="AM96" s="476"/>
      <c r="AN96" s="476"/>
      <c r="AO96" s="476"/>
      <c r="AP96" s="476"/>
      <c r="AQ96" s="476"/>
      <c r="AR96" s="476"/>
      <c r="AS96" s="476"/>
      <c r="AT96" s="476"/>
      <c r="AU96" s="476"/>
      <c r="AV96" s="476"/>
      <c r="AW96" s="476"/>
      <c r="AX96" s="476"/>
      <c r="AY96" s="476"/>
      <c r="AZ96" s="476"/>
      <c r="BA96" s="476"/>
      <c r="BB96" s="476"/>
      <c r="BC96" s="476"/>
      <c r="BD96" s="476"/>
      <c r="BE96" s="476"/>
    </row>
    <row r="97" spans="1:57">
      <c r="A97" s="476"/>
      <c r="B97" s="476"/>
      <c r="C97" s="476"/>
      <c r="D97" s="476"/>
      <c r="E97" s="476"/>
      <c r="F97" s="476"/>
      <c r="G97" s="476"/>
      <c r="H97" s="476"/>
      <c r="I97" s="476"/>
      <c r="J97" s="476"/>
      <c r="K97" s="476"/>
      <c r="L97" s="476"/>
      <c r="M97" s="476"/>
      <c r="N97" s="476"/>
      <c r="O97" s="476"/>
      <c r="P97" s="476"/>
      <c r="Q97" s="476"/>
      <c r="R97" s="476"/>
      <c r="S97" s="476"/>
      <c r="T97" s="476"/>
      <c r="U97" s="476"/>
      <c r="V97" s="476"/>
      <c r="W97" s="476"/>
      <c r="X97" s="476"/>
      <c r="Y97" s="476"/>
      <c r="Z97" s="476"/>
      <c r="AA97" s="476"/>
      <c r="AB97" s="476"/>
      <c r="AC97" s="476"/>
      <c r="AD97" s="476"/>
      <c r="AE97" s="476"/>
      <c r="AF97" s="476"/>
      <c r="AG97" s="476"/>
      <c r="AH97" s="476"/>
      <c r="AI97" s="476"/>
      <c r="AJ97" s="476"/>
      <c r="AK97" s="476"/>
      <c r="AL97" s="476"/>
      <c r="AM97" s="476"/>
      <c r="AN97" s="476"/>
      <c r="AO97" s="476"/>
      <c r="AP97" s="476"/>
      <c r="AQ97" s="476"/>
      <c r="AR97" s="476"/>
      <c r="AS97" s="476"/>
      <c r="AT97" s="476"/>
      <c r="AU97" s="476"/>
      <c r="AV97" s="476"/>
      <c r="AW97" s="476"/>
      <c r="AX97" s="476"/>
      <c r="AY97" s="476"/>
      <c r="AZ97" s="476"/>
      <c r="BA97" s="476"/>
      <c r="BB97" s="476"/>
      <c r="BC97" s="476"/>
      <c r="BD97" s="476"/>
      <c r="BE97" s="476"/>
    </row>
    <row r="98" spans="1:57">
      <c r="A98" s="476"/>
      <c r="B98" s="476"/>
      <c r="C98" s="476"/>
      <c r="D98" s="476"/>
      <c r="E98" s="476"/>
      <c r="F98" s="476"/>
      <c r="G98" s="476"/>
      <c r="H98" s="476"/>
      <c r="I98" s="476"/>
      <c r="J98" s="476"/>
      <c r="K98" s="476"/>
      <c r="L98" s="476"/>
      <c r="M98" s="476"/>
      <c r="N98" s="476"/>
      <c r="O98" s="476"/>
      <c r="P98" s="476"/>
      <c r="Q98" s="476"/>
      <c r="R98" s="476"/>
      <c r="S98" s="476"/>
      <c r="T98" s="476"/>
      <c r="U98" s="476"/>
      <c r="V98" s="476"/>
      <c r="W98" s="476"/>
      <c r="X98" s="476"/>
      <c r="Y98" s="476"/>
      <c r="Z98" s="476"/>
      <c r="AA98" s="476"/>
      <c r="AB98" s="476"/>
      <c r="AC98" s="476"/>
      <c r="AD98" s="476"/>
      <c r="AE98" s="476"/>
      <c r="AF98" s="476"/>
      <c r="AG98" s="476"/>
      <c r="AH98" s="476"/>
      <c r="AI98" s="476"/>
      <c r="AJ98" s="476"/>
      <c r="AK98" s="476"/>
      <c r="AL98" s="476"/>
      <c r="AM98" s="476"/>
      <c r="AN98" s="476"/>
      <c r="AO98" s="476"/>
      <c r="AP98" s="476"/>
      <c r="AQ98" s="476"/>
      <c r="AR98" s="476"/>
      <c r="AS98" s="476"/>
      <c r="AT98" s="476"/>
      <c r="AU98" s="476"/>
      <c r="AV98" s="476"/>
      <c r="AW98" s="476"/>
      <c r="AX98" s="476"/>
      <c r="AY98" s="476"/>
      <c r="AZ98" s="476"/>
      <c r="BA98" s="476"/>
      <c r="BB98" s="476"/>
      <c r="BC98" s="476"/>
      <c r="BD98" s="476"/>
      <c r="BE98" s="476"/>
    </row>
    <row r="99" spans="1:57">
      <c r="A99" s="476"/>
      <c r="B99" s="476"/>
      <c r="C99" s="476"/>
      <c r="D99" s="476"/>
      <c r="E99" s="476"/>
      <c r="F99" s="476"/>
      <c r="G99" s="476"/>
      <c r="H99" s="476"/>
      <c r="I99" s="476"/>
      <c r="J99" s="476"/>
      <c r="K99" s="476"/>
      <c r="L99" s="476"/>
      <c r="M99" s="476"/>
      <c r="N99" s="476"/>
      <c r="O99" s="476"/>
      <c r="P99" s="476"/>
      <c r="Q99" s="476"/>
      <c r="R99" s="476"/>
      <c r="S99" s="476"/>
      <c r="T99" s="476"/>
      <c r="U99" s="476"/>
      <c r="V99" s="476"/>
      <c r="W99" s="476"/>
      <c r="X99" s="476"/>
      <c r="Y99" s="476"/>
      <c r="Z99" s="476"/>
      <c r="AA99" s="476"/>
      <c r="AB99" s="476"/>
      <c r="AC99" s="476"/>
      <c r="AD99" s="476"/>
      <c r="AE99" s="476"/>
      <c r="AF99" s="476"/>
      <c r="AG99" s="476"/>
      <c r="AH99" s="476"/>
      <c r="AI99" s="476"/>
      <c r="AJ99" s="476"/>
      <c r="AK99" s="476"/>
      <c r="AL99" s="476"/>
      <c r="AM99" s="476"/>
      <c r="AN99" s="476"/>
      <c r="AO99" s="476"/>
      <c r="AP99" s="476"/>
      <c r="AQ99" s="476"/>
      <c r="AR99" s="476"/>
      <c r="AS99" s="476"/>
      <c r="AT99" s="476"/>
      <c r="AU99" s="476"/>
      <c r="AV99" s="476"/>
      <c r="AW99" s="476"/>
      <c r="AX99" s="476"/>
      <c r="AY99" s="476"/>
      <c r="AZ99" s="476"/>
      <c r="BA99" s="476"/>
      <c r="BB99" s="476"/>
      <c r="BC99" s="476"/>
      <c r="BD99" s="476"/>
      <c r="BE99" s="476"/>
    </row>
    <row r="100" spans="1:57">
      <c r="A100" s="476"/>
      <c r="B100" s="476"/>
      <c r="C100" s="476"/>
      <c r="D100" s="476"/>
      <c r="E100" s="476"/>
      <c r="F100" s="476"/>
      <c r="G100" s="476"/>
      <c r="H100" s="476"/>
      <c r="I100" s="476"/>
      <c r="J100" s="476"/>
      <c r="K100" s="476"/>
      <c r="L100" s="476"/>
      <c r="M100" s="476"/>
      <c r="N100" s="476"/>
      <c r="O100" s="476"/>
      <c r="P100" s="476"/>
      <c r="Q100" s="476"/>
      <c r="R100" s="476"/>
      <c r="S100" s="476"/>
      <c r="T100" s="476"/>
      <c r="U100" s="476"/>
      <c r="V100" s="476"/>
      <c r="W100" s="476"/>
      <c r="X100" s="476"/>
      <c r="Y100" s="476"/>
      <c r="Z100" s="476"/>
      <c r="AA100" s="476"/>
      <c r="AB100" s="476"/>
      <c r="AC100" s="476"/>
      <c r="AD100" s="476"/>
      <c r="AE100" s="476"/>
      <c r="AF100" s="476"/>
      <c r="AG100" s="476"/>
      <c r="AH100" s="476"/>
      <c r="AI100" s="476"/>
      <c r="AJ100" s="476"/>
      <c r="AK100" s="476"/>
      <c r="AL100" s="476"/>
      <c r="AM100" s="476"/>
      <c r="AN100" s="476"/>
      <c r="AO100" s="476"/>
      <c r="AP100" s="476"/>
      <c r="AQ100" s="476"/>
      <c r="AR100" s="476"/>
      <c r="AS100" s="476"/>
      <c r="AT100" s="476"/>
      <c r="AU100" s="476"/>
      <c r="AV100" s="476"/>
      <c r="AW100" s="476"/>
      <c r="AX100" s="476"/>
      <c r="AY100" s="476"/>
      <c r="AZ100" s="476"/>
      <c r="BA100" s="476"/>
      <c r="BB100" s="476"/>
      <c r="BC100" s="476"/>
      <c r="BD100" s="476"/>
      <c r="BE100" s="476"/>
    </row>
    <row r="101" spans="1:57">
      <c r="A101" s="476"/>
      <c r="B101" s="476"/>
      <c r="C101" s="476"/>
      <c r="D101" s="476"/>
      <c r="E101" s="476"/>
      <c r="F101" s="476"/>
      <c r="G101" s="476"/>
      <c r="H101" s="476"/>
      <c r="I101" s="476"/>
      <c r="J101" s="476"/>
      <c r="K101" s="476"/>
      <c r="L101" s="476"/>
      <c r="M101" s="476"/>
      <c r="N101" s="476"/>
      <c r="O101" s="476"/>
      <c r="P101" s="476"/>
      <c r="Q101" s="476"/>
      <c r="R101" s="476"/>
      <c r="S101" s="476"/>
      <c r="T101" s="476"/>
      <c r="U101" s="476"/>
      <c r="V101" s="476"/>
      <c r="W101" s="476"/>
      <c r="X101" s="476"/>
      <c r="Y101" s="476"/>
      <c r="Z101" s="476"/>
      <c r="AA101" s="476"/>
      <c r="AB101" s="476"/>
      <c r="AC101" s="476"/>
      <c r="AD101" s="476"/>
      <c r="AE101" s="476"/>
      <c r="AF101" s="476"/>
      <c r="AG101" s="476"/>
      <c r="AH101" s="476"/>
      <c r="AI101" s="476"/>
      <c r="AJ101" s="476"/>
      <c r="AK101" s="476"/>
      <c r="AL101" s="476"/>
      <c r="AM101" s="476"/>
      <c r="AN101" s="476"/>
      <c r="AO101" s="476"/>
      <c r="AP101" s="476"/>
      <c r="AQ101" s="476"/>
      <c r="AR101" s="476"/>
      <c r="AS101" s="476"/>
      <c r="AT101" s="476"/>
      <c r="AU101" s="476"/>
      <c r="AV101" s="476"/>
      <c r="AW101" s="476"/>
      <c r="AX101" s="476"/>
      <c r="AY101" s="476"/>
      <c r="AZ101" s="476"/>
      <c r="BA101" s="476"/>
      <c r="BB101" s="476"/>
      <c r="BC101" s="476"/>
      <c r="BD101" s="476"/>
      <c r="BE101" s="476"/>
    </row>
    <row r="102" spans="1:57">
      <c r="A102" s="476"/>
      <c r="B102" s="476"/>
      <c r="C102" s="476"/>
      <c r="D102" s="476"/>
      <c r="E102" s="476"/>
      <c r="F102" s="476"/>
      <c r="G102" s="476"/>
      <c r="H102" s="476"/>
      <c r="I102" s="476"/>
      <c r="J102" s="476"/>
      <c r="K102" s="476"/>
      <c r="L102" s="476"/>
      <c r="M102" s="476"/>
      <c r="N102" s="476"/>
      <c r="O102" s="476"/>
      <c r="P102" s="476"/>
      <c r="Q102" s="476"/>
      <c r="R102" s="476"/>
      <c r="S102" s="476"/>
      <c r="T102" s="476"/>
      <c r="U102" s="476"/>
      <c r="V102" s="476"/>
      <c r="W102" s="476"/>
      <c r="X102" s="476"/>
      <c r="Y102" s="476"/>
      <c r="Z102" s="476"/>
      <c r="AA102" s="476"/>
      <c r="AB102" s="476"/>
      <c r="AC102" s="476"/>
      <c r="AD102" s="476"/>
      <c r="AE102" s="476"/>
      <c r="AF102" s="476"/>
      <c r="AG102" s="476"/>
      <c r="AH102" s="476"/>
      <c r="AI102" s="476"/>
      <c r="AJ102" s="476"/>
      <c r="AK102" s="476"/>
      <c r="AL102" s="476"/>
      <c r="AM102" s="476"/>
      <c r="AN102" s="476"/>
      <c r="AO102" s="476"/>
      <c r="AP102" s="476"/>
      <c r="AQ102" s="476"/>
      <c r="AR102" s="476"/>
      <c r="AS102" s="476"/>
      <c r="AT102" s="476"/>
      <c r="AU102" s="476"/>
      <c r="AV102" s="476"/>
      <c r="AW102" s="476"/>
      <c r="AX102" s="476"/>
      <c r="AY102" s="476"/>
      <c r="AZ102" s="476"/>
      <c r="BA102" s="476"/>
      <c r="BB102" s="476"/>
      <c r="BC102" s="476"/>
      <c r="BD102" s="476"/>
      <c r="BE102" s="476"/>
    </row>
    <row r="103" spans="1:57">
      <c r="A103" s="476"/>
      <c r="B103" s="476"/>
      <c r="C103" s="476"/>
      <c r="D103" s="476"/>
      <c r="E103" s="476"/>
      <c r="F103" s="476"/>
      <c r="G103" s="476"/>
      <c r="H103" s="476"/>
      <c r="I103" s="476"/>
      <c r="J103" s="476"/>
      <c r="K103" s="476"/>
      <c r="L103" s="476"/>
      <c r="M103" s="476"/>
      <c r="N103" s="476"/>
      <c r="O103" s="476"/>
      <c r="P103" s="476"/>
      <c r="Q103" s="476"/>
      <c r="R103" s="476"/>
      <c r="S103" s="476"/>
      <c r="T103" s="476"/>
      <c r="U103" s="476"/>
      <c r="V103" s="476"/>
      <c r="W103" s="476"/>
      <c r="X103" s="476"/>
      <c r="Y103" s="476"/>
      <c r="Z103" s="476"/>
      <c r="AA103" s="476"/>
      <c r="AB103" s="476"/>
      <c r="AC103" s="476"/>
      <c r="AD103" s="476"/>
      <c r="AE103" s="476"/>
      <c r="AF103" s="476"/>
      <c r="AG103" s="476"/>
      <c r="AH103" s="476"/>
      <c r="AI103" s="476"/>
      <c r="AJ103" s="476"/>
      <c r="AK103" s="476"/>
      <c r="AL103" s="476"/>
      <c r="AM103" s="476"/>
      <c r="AN103" s="476"/>
      <c r="AO103" s="476"/>
      <c r="AP103" s="476"/>
      <c r="AQ103" s="476"/>
      <c r="AR103" s="476"/>
      <c r="AS103" s="476"/>
      <c r="AT103" s="476"/>
      <c r="AU103" s="476"/>
      <c r="AV103" s="476"/>
      <c r="AW103" s="476"/>
      <c r="AX103" s="476"/>
      <c r="AY103" s="476"/>
      <c r="AZ103" s="476"/>
      <c r="BA103" s="476"/>
      <c r="BB103" s="476"/>
      <c r="BC103" s="476"/>
      <c r="BD103" s="476"/>
      <c r="BE103" s="476"/>
    </row>
    <row r="104" spans="1:57">
      <c r="B104" s="472"/>
      <c r="C104" s="472"/>
      <c r="D104" s="472"/>
      <c r="E104" s="472"/>
      <c r="F104" s="472"/>
      <c r="G104" s="472"/>
      <c r="H104" s="472"/>
      <c r="I104" s="472"/>
      <c r="J104" s="472"/>
      <c r="K104" s="472"/>
      <c r="L104" s="472"/>
      <c r="M104" s="472"/>
      <c r="N104" s="472"/>
      <c r="O104" s="472"/>
      <c r="P104" s="472"/>
      <c r="Q104" s="472"/>
      <c r="R104" s="472"/>
      <c r="S104" s="472"/>
      <c r="T104" s="472"/>
      <c r="U104" s="472"/>
      <c r="V104" s="472"/>
      <c r="W104" s="472"/>
      <c r="X104" s="472"/>
      <c r="Y104" s="472"/>
      <c r="Z104" s="472"/>
      <c r="AA104" s="472"/>
      <c r="AB104" s="472"/>
      <c r="AC104" s="472"/>
      <c r="AD104" s="472"/>
      <c r="AE104" s="472"/>
      <c r="AF104" s="472"/>
      <c r="AG104" s="472"/>
      <c r="AH104" s="472"/>
      <c r="AI104" s="472"/>
      <c r="AJ104" s="472"/>
      <c r="AK104" s="472"/>
      <c r="AL104" s="472"/>
      <c r="AM104" s="472"/>
      <c r="AN104" s="472"/>
      <c r="AO104" s="472"/>
      <c r="AP104" s="472"/>
      <c r="AQ104" s="472"/>
      <c r="AR104" s="472"/>
      <c r="AS104" s="472"/>
      <c r="AT104" s="472"/>
      <c r="AU104" s="472"/>
      <c r="AV104" s="472"/>
      <c r="AW104" s="472"/>
      <c r="AX104" s="472"/>
      <c r="AY104" s="472"/>
      <c r="AZ104" s="472"/>
      <c r="BA104" s="472"/>
      <c r="BB104" s="472"/>
      <c r="BC104" s="472"/>
      <c r="BD104" s="472"/>
      <c r="BE104" s="474"/>
    </row>
  </sheetData>
  <sheetProtection password="FAE0" sheet="1" selectLockedCells="1"/>
  <mergeCells count="138">
    <mergeCell ref="AX47:AZ47"/>
    <mergeCell ref="AC47:AH47"/>
    <mergeCell ref="AI47:AK47"/>
    <mergeCell ref="AL47:AP47"/>
    <mergeCell ref="AQ47:AS47"/>
    <mergeCell ref="AT47:AW47"/>
    <mergeCell ref="B35:E35"/>
    <mergeCell ref="BA20:BD20"/>
    <mergeCell ref="AP20:AZ20"/>
    <mergeCell ref="BA23:BD23"/>
    <mergeCell ref="K22:AO22"/>
    <mergeCell ref="AP23:AZ23"/>
    <mergeCell ref="BA22:BD22"/>
    <mergeCell ref="B21:J21"/>
    <mergeCell ref="B22:J22"/>
    <mergeCell ref="K21:AO21"/>
    <mergeCell ref="B20:J20"/>
    <mergeCell ref="B32:E32"/>
    <mergeCell ref="AZ32:BD32"/>
    <mergeCell ref="BA21:BD21"/>
    <mergeCell ref="AZ40:BD40"/>
    <mergeCell ref="B42:BD42"/>
    <mergeCell ref="B40:AY40"/>
    <mergeCell ref="B37:E37"/>
    <mergeCell ref="B59:I60"/>
    <mergeCell ref="AS59:BC60"/>
    <mergeCell ref="AH59:AQ60"/>
    <mergeCell ref="B48:E55"/>
    <mergeCell ref="AC52:AS52"/>
    <mergeCell ref="AT52:BD52"/>
    <mergeCell ref="F52:AB52"/>
    <mergeCell ref="B57:BD57"/>
    <mergeCell ref="B43:E47"/>
    <mergeCell ref="F47:J47"/>
    <mergeCell ref="AC55:AS55"/>
    <mergeCell ref="F55:AB55"/>
    <mergeCell ref="F53:AB53"/>
    <mergeCell ref="F54:AB54"/>
    <mergeCell ref="X47:AB47"/>
    <mergeCell ref="K47:W47"/>
    <mergeCell ref="AM45:BC45"/>
    <mergeCell ref="AT55:BD55"/>
    <mergeCell ref="AC54:AS54"/>
    <mergeCell ref="AT54:BD54"/>
    <mergeCell ref="AT53:BD53"/>
    <mergeCell ref="AM50:BC50"/>
    <mergeCell ref="AC53:AS53"/>
    <mergeCell ref="BA47:BD47"/>
    <mergeCell ref="BO40:BP40"/>
    <mergeCell ref="B12:AB12"/>
    <mergeCell ref="AC12:AS12"/>
    <mergeCell ref="AT12:BD12"/>
    <mergeCell ref="BA19:BD19"/>
    <mergeCell ref="K19:T19"/>
    <mergeCell ref="U18:AF18"/>
    <mergeCell ref="B17:BD17"/>
    <mergeCell ref="AC15:AS15"/>
    <mergeCell ref="B15:J15"/>
    <mergeCell ref="BM40:BN40"/>
    <mergeCell ref="B13:J13"/>
    <mergeCell ref="B33:E33"/>
    <mergeCell ref="B36:E36"/>
    <mergeCell ref="F36:AY36"/>
    <mergeCell ref="AZ36:BD36"/>
    <mergeCell ref="AZ35:BD35"/>
    <mergeCell ref="BM33:BN33"/>
    <mergeCell ref="BO33:BP33"/>
    <mergeCell ref="AT15:BD15"/>
    <mergeCell ref="BA18:BD18"/>
    <mergeCell ref="AZ33:BD33"/>
    <mergeCell ref="F33:AY33"/>
    <mergeCell ref="B31:BD31"/>
    <mergeCell ref="B14:J14"/>
    <mergeCell ref="B23:J23"/>
    <mergeCell ref="K23:AO23"/>
    <mergeCell ref="B19:J19"/>
    <mergeCell ref="AP21:AZ21"/>
    <mergeCell ref="AC14:AS14"/>
    <mergeCell ref="K15:AB15"/>
    <mergeCell ref="AP18:AZ18"/>
    <mergeCell ref="AT14:BD14"/>
    <mergeCell ref="K14:AB14"/>
    <mergeCell ref="B18:J18"/>
    <mergeCell ref="U19:AF19"/>
    <mergeCell ref="AG19:AO19"/>
    <mergeCell ref="AY5:BC5"/>
    <mergeCell ref="Q3:AP5"/>
    <mergeCell ref="Q6:AP7"/>
    <mergeCell ref="AT13:BD13"/>
    <mergeCell ref="AY3:BC3"/>
    <mergeCell ref="AC13:AS13"/>
    <mergeCell ref="AB10:AD10"/>
    <mergeCell ref="K10:AA10"/>
    <mergeCell ref="K9:AD9"/>
    <mergeCell ref="AE9:AJ9"/>
    <mergeCell ref="J7:K7"/>
    <mergeCell ref="AY10:BD10"/>
    <mergeCell ref="AS9:AU9"/>
    <mergeCell ref="AV9:BD9"/>
    <mergeCell ref="B10:J10"/>
    <mergeCell ref="B9:J9"/>
    <mergeCell ref="AK9:AR9"/>
    <mergeCell ref="AY7:BC7"/>
    <mergeCell ref="AE10:AN10"/>
    <mergeCell ref="AO10:AR10"/>
    <mergeCell ref="AS10:AU10"/>
    <mergeCell ref="AV10:AX10"/>
    <mergeCell ref="K13:AB13"/>
    <mergeCell ref="BO34:BP34"/>
    <mergeCell ref="BO35:BP35"/>
    <mergeCell ref="K20:AO20"/>
    <mergeCell ref="K18:T18"/>
    <mergeCell ref="AP19:AZ19"/>
    <mergeCell ref="B25:BD25"/>
    <mergeCell ref="BM37:BN37"/>
    <mergeCell ref="BO37:BP37"/>
    <mergeCell ref="BM36:BN36"/>
    <mergeCell ref="BM34:BN34"/>
    <mergeCell ref="BM35:BN35"/>
    <mergeCell ref="BO36:BP36"/>
    <mergeCell ref="F37:AY37"/>
    <mergeCell ref="AZ37:BD37"/>
    <mergeCell ref="AG18:AO18"/>
    <mergeCell ref="AZ34:BD34"/>
    <mergeCell ref="AP22:AZ22"/>
    <mergeCell ref="F34:AY34"/>
    <mergeCell ref="F35:AY35"/>
    <mergeCell ref="B34:E34"/>
    <mergeCell ref="BO38:BP38"/>
    <mergeCell ref="BM39:BN39"/>
    <mergeCell ref="BO39:BP39"/>
    <mergeCell ref="B38:E38"/>
    <mergeCell ref="F38:AY38"/>
    <mergeCell ref="AZ38:BD38"/>
    <mergeCell ref="B39:E39"/>
    <mergeCell ref="F39:AY39"/>
    <mergeCell ref="AZ39:BD39"/>
    <mergeCell ref="BM38:BN38"/>
  </mergeCells>
  <phoneticPr fontId="9" type="noConversion"/>
  <conditionalFormatting sqref="Q60">
    <cfRule type="expression" dxfId="487" priority="10" stopIfTrue="1">
      <formula>IF(AND(M60="X"),TRUE,FALSE)</formula>
    </cfRule>
  </conditionalFormatting>
  <conditionalFormatting sqref="AS59:BC60">
    <cfRule type="expression" dxfId="486" priority="11" stopIfTrue="1">
      <formula>IF(OR(M60="X",Q60="X"),IF(Q60="X",TRUE,FALSE))</formula>
    </cfRule>
  </conditionalFormatting>
  <conditionalFormatting sqref="I50">
    <cfRule type="expression" dxfId="485" priority="12" stopIfTrue="1">
      <formula>IF($BN$50=1,TRUE,FALSE)</formula>
    </cfRule>
  </conditionalFormatting>
  <conditionalFormatting sqref="O50">
    <cfRule type="expression" dxfId="484" priority="13" stopIfTrue="1">
      <formula>IF($BN$50=2,TRUE,FALSE)</formula>
    </cfRule>
  </conditionalFormatting>
  <conditionalFormatting sqref="AS7">
    <cfRule type="cellIs" dxfId="483" priority="14" stopIfTrue="1" operator="equal">
      <formula>"X"</formula>
    </cfRule>
  </conditionalFormatting>
  <conditionalFormatting sqref="AK50">
    <cfRule type="expression" dxfId="482" priority="15" stopIfTrue="1">
      <formula>IF($BN$50&gt;=5,TRUE,FALSE)</formula>
    </cfRule>
  </conditionalFormatting>
  <conditionalFormatting sqref="AE50">
    <cfRule type="expression" dxfId="481" priority="16" stopIfTrue="1">
      <formula>IF($BN$50=4,TRUE,FALSE)</formula>
    </cfRule>
  </conditionalFormatting>
  <conditionalFormatting sqref="W50">
    <cfRule type="expression" dxfId="480" priority="17" stopIfTrue="1">
      <formula>IF($BN$50=3,TRUE,FALSE)</formula>
    </cfRule>
  </conditionalFormatting>
  <conditionalFormatting sqref="M60">
    <cfRule type="expression" dxfId="479" priority="18" stopIfTrue="1">
      <formula>IF(AND(M60="",Q60&gt;""),TRUE,FALSE)</formula>
    </cfRule>
  </conditionalFormatting>
  <conditionalFormatting sqref="BA47">
    <cfRule type="cellIs" dxfId="478" priority="19" stopIfTrue="1" operator="equal">
      <formula>""</formula>
    </cfRule>
    <cfRule type="cellIs" dxfId="477" priority="20" stopIfTrue="1" operator="between">
      <formula>0</formula>
      <formula>0.84999</formula>
    </cfRule>
    <cfRule type="cellIs" dxfId="476" priority="21" stopIfTrue="1" operator="greaterThanOrEqual">
      <formula>0.85</formula>
    </cfRule>
  </conditionalFormatting>
  <conditionalFormatting sqref="AZ33:BD40">
    <cfRule type="cellIs" dxfId="475" priority="22" stopIfTrue="1" operator="between">
      <formula>0.85</formula>
      <formula>1.1</formula>
    </cfRule>
    <cfRule type="cellIs" dxfId="474" priority="23" stopIfTrue="1" operator="between">
      <formula>0.75</formula>
      <formula>0.8499</formula>
    </cfRule>
    <cfRule type="cellIs" dxfId="473" priority="24" stopIfTrue="1" operator="between">
      <formula>0</formula>
      <formula>0.7499</formula>
    </cfRule>
  </conditionalFormatting>
  <conditionalFormatting sqref="AY5:BC5">
    <cfRule type="cellIs" dxfId="472" priority="25" stopIfTrue="1" operator="between">
      <formula>0.85</formula>
      <formula>1.1</formula>
    </cfRule>
    <cfRule type="cellIs" dxfId="471" priority="26" stopIfTrue="1" operator="between">
      <formula>0.75</formula>
      <formula>0.8499</formula>
    </cfRule>
    <cfRule type="cellIs" dxfId="470" priority="27" stopIfTrue="1" operator="between">
      <formula>0</formula>
      <formula>0.7499</formula>
    </cfRule>
  </conditionalFormatting>
  <conditionalFormatting sqref="AT47:AW47">
    <cfRule type="cellIs" dxfId="469" priority="4" operator="equal">
      <formula>"r, R"</formula>
    </cfRule>
    <cfRule type="cellIs" dxfId="468" priority="8" operator="equal">
      <formula>"y, Y, Yellow"</formula>
    </cfRule>
    <cfRule type="cellIs" dxfId="467" priority="9" operator="equal">
      <formula>"g, G, Green"</formula>
    </cfRule>
  </conditionalFormatting>
  <printOptions horizontalCentered="1"/>
  <pageMargins left="0.5" right="0.5" top="0.5" bottom="0.5" header="0.5" footer="0.5"/>
  <pageSetup orientation="portrait" r:id="rId1"/>
  <headerFooter alignWithMargins="0">
    <oddFooter>&amp;L&amp;8File : &amp;F&amp;C&amp;8Executive Summary&amp;R&amp;8Printed : &amp;D  &amp;T</oddFooter>
  </headerFooter>
  <ignoredErrors>
    <ignoredError sqref="BO38" formula="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62"/>
  </sheetPr>
  <dimension ref="A1:CN117"/>
  <sheetViews>
    <sheetView topLeftCell="A36" zoomScaleNormal="100" zoomScaleSheetLayoutView="100" workbookViewId="0">
      <selection activeCell="BA69" sqref="BA69"/>
    </sheetView>
  </sheetViews>
  <sheetFormatPr baseColWidth="10" defaultColWidth="9.140625" defaultRowHeight="12.75"/>
  <cols>
    <col min="1" max="1" width="1" style="99" customWidth="1"/>
    <col min="2" max="2" width="0.85546875" style="19" customWidth="1"/>
    <col min="3" max="3" width="2.7109375" style="19" customWidth="1"/>
    <col min="4" max="4" width="0.85546875" style="19" customWidth="1"/>
    <col min="5" max="5" width="2.7109375" style="19" customWidth="1"/>
    <col min="6" max="6" width="0.85546875" style="19" customWidth="1"/>
    <col min="7" max="7" width="2.7109375" style="19" customWidth="1"/>
    <col min="8" max="8" width="0.85546875" style="19" customWidth="1"/>
    <col min="9" max="9" width="2.7109375" style="19" customWidth="1"/>
    <col min="10" max="10" width="0.85546875" style="19" customWidth="1"/>
    <col min="11" max="11" width="2.7109375" style="19" customWidth="1"/>
    <col min="12" max="12" width="0.85546875" style="19" customWidth="1"/>
    <col min="13" max="13" width="2.7109375" style="19" customWidth="1"/>
    <col min="14" max="14" width="0.85546875" style="19" customWidth="1"/>
    <col min="15" max="15" width="2.7109375" style="19" customWidth="1"/>
    <col min="16" max="16" width="0.85546875" style="19" customWidth="1"/>
    <col min="17" max="17" width="2.7109375" style="19" customWidth="1"/>
    <col min="18" max="18" width="0.85546875" style="19" customWidth="1"/>
    <col min="19" max="19" width="2.7109375" style="19" customWidth="1"/>
    <col min="20" max="20" width="0.85546875" style="19" customWidth="1"/>
    <col min="21" max="21" width="2.7109375" style="19" customWidth="1"/>
    <col min="22" max="22" width="0.85546875" style="19" customWidth="1"/>
    <col min="23" max="23" width="2.7109375" style="19" customWidth="1"/>
    <col min="24" max="24" width="0.85546875" style="19" customWidth="1"/>
    <col min="25" max="25" width="2.7109375" style="19" customWidth="1"/>
    <col min="26" max="26" width="0.85546875" style="19" customWidth="1"/>
    <col min="27" max="27" width="2.7109375" style="19" customWidth="1"/>
    <col min="28" max="28" width="0.85546875" style="19" customWidth="1"/>
    <col min="29" max="29" width="2.7109375" style="19" customWidth="1"/>
    <col min="30" max="30" width="0.85546875" style="19" customWidth="1"/>
    <col min="31" max="31" width="2.7109375" style="19" customWidth="1"/>
    <col min="32" max="32" width="0.85546875" style="19" customWidth="1"/>
    <col min="33" max="33" width="2.7109375" style="19" customWidth="1"/>
    <col min="34" max="34" width="0.85546875" style="19" customWidth="1"/>
    <col min="35" max="35" width="2.7109375" style="19" customWidth="1"/>
    <col min="36" max="36" width="0.85546875" style="19" customWidth="1"/>
    <col min="37" max="37" width="2.7109375" style="19" customWidth="1"/>
    <col min="38" max="38" width="0.85546875" style="19" customWidth="1"/>
    <col min="39" max="39" width="2.7109375" style="19" customWidth="1"/>
    <col min="40" max="40" width="0.85546875" style="19" customWidth="1"/>
    <col min="41" max="41" width="2.7109375" style="19" customWidth="1"/>
    <col min="42" max="42" width="0.85546875" style="19" customWidth="1"/>
    <col min="43" max="43" width="2.7109375" style="19" customWidth="1"/>
    <col min="44" max="44" width="0.85546875" style="19" customWidth="1"/>
    <col min="45" max="45" width="2.7109375" style="19" customWidth="1"/>
    <col min="46" max="46" width="0.85546875" style="19" customWidth="1"/>
    <col min="47" max="47" width="2.7109375" style="19" customWidth="1"/>
    <col min="48" max="48" width="0.85546875" style="19" customWidth="1"/>
    <col min="49" max="49" width="2.7109375" style="19" customWidth="1"/>
    <col min="50" max="50" width="0.85546875" style="19" customWidth="1"/>
    <col min="51" max="51" width="2.7109375" style="19" customWidth="1"/>
    <col min="52" max="52" width="0.85546875" style="19" customWidth="1"/>
    <col min="53" max="53" width="5.85546875" style="19" customWidth="1"/>
    <col min="54" max="54" width="0.85546875" style="19" customWidth="1"/>
    <col min="55" max="55" width="0.85546875" style="46" customWidth="1"/>
    <col min="56" max="56" width="8.85546875" style="64" hidden="1" customWidth="1"/>
    <col min="57" max="61" width="8.85546875" style="59" hidden="1" customWidth="1"/>
    <col min="62" max="65" width="8.85546875" style="60" hidden="1" customWidth="1"/>
    <col min="66" max="68" width="8.85546875" style="59" hidden="1" customWidth="1"/>
    <col min="69" max="71" width="8.85546875" style="59" customWidth="1"/>
    <col min="72" max="92" width="9.140625" style="59"/>
    <col min="93" max="16384" width="9.140625" style="19"/>
  </cols>
  <sheetData>
    <row r="1" spans="1:68" ht="4.5" customHeight="1">
      <c r="A1" s="204"/>
      <c r="B1" s="169"/>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32"/>
      <c r="AT1" s="32"/>
      <c r="AU1" s="32"/>
      <c r="AV1" s="32"/>
      <c r="AW1" s="32"/>
      <c r="AX1" s="32"/>
      <c r="AY1" s="32"/>
      <c r="AZ1" s="32"/>
      <c r="BA1" s="32"/>
      <c r="BB1" s="219"/>
    </row>
    <row r="2" spans="1:68" ht="4.5" customHeight="1">
      <c r="A2" s="204"/>
      <c r="B2" s="14"/>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6"/>
      <c r="AT2" s="16"/>
      <c r="AU2" s="16"/>
      <c r="AV2" s="16"/>
      <c r="AW2" s="16"/>
      <c r="AX2" s="16"/>
      <c r="AY2" s="16"/>
      <c r="AZ2" s="16"/>
      <c r="BA2" s="16"/>
      <c r="BB2" s="17"/>
    </row>
    <row r="3" spans="1:68" ht="12.75" customHeight="1">
      <c r="A3" s="190"/>
      <c r="B3" s="20"/>
      <c r="C3" s="21"/>
      <c r="D3" s="21"/>
      <c r="E3" s="21"/>
      <c r="F3" s="21"/>
      <c r="G3" s="21"/>
      <c r="H3" s="21"/>
      <c r="I3" s="21"/>
      <c r="J3" s="21"/>
      <c r="K3" s="21"/>
      <c r="L3" s="21"/>
      <c r="M3" s="21"/>
      <c r="N3" s="21"/>
      <c r="O3" s="21"/>
      <c r="P3" s="21"/>
      <c r="Q3" s="770" t="s">
        <v>56</v>
      </c>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P3" s="771"/>
      <c r="AQ3" s="95"/>
      <c r="AR3" s="102"/>
      <c r="AS3" s="102"/>
      <c r="AT3" s="102"/>
      <c r="AU3" s="102"/>
      <c r="AV3" s="102"/>
      <c r="AW3" s="103" t="s">
        <v>57</v>
      </c>
      <c r="AX3" s="102"/>
      <c r="AY3" s="928" t="str">
        <f>IF(ISBLANK(auditDate),"",auditDate)</f>
        <v/>
      </c>
      <c r="AZ3" s="929"/>
      <c r="BA3" s="930"/>
      <c r="BB3" s="405"/>
    </row>
    <row r="4" spans="1:68" ht="4.5" customHeight="1">
      <c r="A4" s="190"/>
      <c r="B4" s="20"/>
      <c r="C4" s="21"/>
      <c r="D4" s="21"/>
      <c r="E4" s="21"/>
      <c r="F4" s="21"/>
      <c r="G4" s="21"/>
      <c r="H4" s="21"/>
      <c r="I4" s="21"/>
      <c r="J4" s="21"/>
      <c r="K4" s="21"/>
      <c r="L4" s="21"/>
      <c r="M4" s="21"/>
      <c r="N4" s="21"/>
      <c r="O4" s="21"/>
      <c r="P4" s="21"/>
      <c r="Q4" s="772"/>
      <c r="R4" s="773"/>
      <c r="S4" s="773"/>
      <c r="T4" s="773"/>
      <c r="U4" s="773"/>
      <c r="V4" s="773"/>
      <c r="W4" s="773"/>
      <c r="X4" s="773"/>
      <c r="Y4" s="773"/>
      <c r="Z4" s="773"/>
      <c r="AA4" s="773"/>
      <c r="AB4" s="773"/>
      <c r="AC4" s="773"/>
      <c r="AD4" s="773"/>
      <c r="AE4" s="773"/>
      <c r="AF4" s="773"/>
      <c r="AG4" s="773"/>
      <c r="AH4" s="773"/>
      <c r="AI4" s="773"/>
      <c r="AJ4" s="773"/>
      <c r="AK4" s="773"/>
      <c r="AL4" s="773"/>
      <c r="AM4" s="773"/>
      <c r="AN4" s="773"/>
      <c r="AO4" s="773"/>
      <c r="AP4" s="773"/>
      <c r="AQ4" s="97"/>
      <c r="AR4" s="104"/>
      <c r="AS4" s="105"/>
      <c r="AT4" s="105"/>
      <c r="AU4" s="105"/>
      <c r="AV4" s="105"/>
      <c r="AW4" s="105"/>
      <c r="AX4" s="105"/>
      <c r="AY4" s="105"/>
      <c r="AZ4" s="105"/>
      <c r="BA4" s="105"/>
      <c r="BB4" s="22"/>
    </row>
    <row r="5" spans="1:68" ht="12.75" customHeight="1">
      <c r="A5" s="190"/>
      <c r="B5" s="20"/>
      <c r="C5" s="21"/>
      <c r="D5" s="21"/>
      <c r="E5" s="21"/>
      <c r="F5" s="21"/>
      <c r="G5" s="21"/>
      <c r="H5" s="21"/>
      <c r="I5" s="21"/>
      <c r="J5" s="21"/>
      <c r="K5" s="21"/>
      <c r="L5" s="21"/>
      <c r="M5" s="21"/>
      <c r="N5" s="21"/>
      <c r="O5" s="21"/>
      <c r="P5" s="21"/>
      <c r="Q5" s="772"/>
      <c r="R5" s="773"/>
      <c r="S5" s="773"/>
      <c r="T5" s="773"/>
      <c r="U5" s="773"/>
      <c r="V5" s="773"/>
      <c r="W5" s="773"/>
      <c r="X5" s="773"/>
      <c r="Y5" s="773"/>
      <c r="Z5" s="773"/>
      <c r="AA5" s="773"/>
      <c r="AB5" s="773"/>
      <c r="AC5" s="773"/>
      <c r="AD5" s="773"/>
      <c r="AE5" s="773"/>
      <c r="AF5" s="773"/>
      <c r="AG5" s="773"/>
      <c r="AH5" s="773"/>
      <c r="AI5" s="773"/>
      <c r="AJ5" s="773"/>
      <c r="AK5" s="773"/>
      <c r="AL5" s="773"/>
      <c r="AM5" s="773"/>
      <c r="AN5" s="773"/>
      <c r="AO5" s="773"/>
      <c r="AP5" s="773"/>
      <c r="AQ5" s="88"/>
      <c r="AR5" s="106"/>
      <c r="AS5" s="107"/>
      <c r="AT5" s="106"/>
      <c r="AU5" s="107"/>
      <c r="AV5" s="106"/>
      <c r="AW5" s="92" t="s">
        <v>51</v>
      </c>
      <c r="AX5" s="106"/>
      <c r="AY5" s="767" t="str">
        <f>'Cover Page'!AY5</f>
        <v/>
      </c>
      <c r="AZ5" s="768"/>
      <c r="BA5" s="769"/>
      <c r="BB5" s="405"/>
    </row>
    <row r="6" spans="1:68" ht="4.5" customHeight="1">
      <c r="A6" s="190"/>
      <c r="B6" s="20"/>
      <c r="C6" s="21"/>
      <c r="D6" s="21"/>
      <c r="E6" s="21"/>
      <c r="F6" s="21"/>
      <c r="G6" s="21"/>
      <c r="H6" s="21"/>
      <c r="I6" s="21"/>
      <c r="J6" s="21"/>
      <c r="K6" s="21"/>
      <c r="L6" s="21"/>
      <c r="M6" s="21"/>
      <c r="N6" s="21"/>
      <c r="O6" s="21"/>
      <c r="P6" s="21"/>
      <c r="Q6" s="774"/>
      <c r="R6" s="775"/>
      <c r="S6" s="775"/>
      <c r="T6" s="775"/>
      <c r="U6" s="775"/>
      <c r="V6" s="775"/>
      <c r="W6" s="775"/>
      <c r="X6" s="775"/>
      <c r="Y6" s="775"/>
      <c r="Z6" s="775"/>
      <c r="AA6" s="775"/>
      <c r="AB6" s="775"/>
      <c r="AC6" s="775"/>
      <c r="AD6" s="775"/>
      <c r="AE6" s="775"/>
      <c r="AF6" s="775"/>
      <c r="AG6" s="775"/>
      <c r="AH6" s="775"/>
      <c r="AI6" s="775"/>
      <c r="AJ6" s="775"/>
      <c r="AK6" s="775"/>
      <c r="AL6" s="775"/>
      <c r="AM6" s="775"/>
      <c r="AN6" s="775"/>
      <c r="AO6" s="775"/>
      <c r="AP6" s="775"/>
      <c r="AQ6" s="55"/>
      <c r="AR6" s="91"/>
      <c r="AS6" s="91"/>
      <c r="AT6" s="91"/>
      <c r="AU6" s="91"/>
      <c r="AV6" s="91"/>
      <c r="AW6" s="91"/>
      <c r="AX6" s="91"/>
      <c r="AY6" s="91"/>
      <c r="AZ6" s="108" t="str">
        <f>IF(AND($BF$7="",$BF$9=""),"",IF($BF$9="",AO20,BA20))</f>
        <v/>
      </c>
      <c r="BA6" s="108"/>
      <c r="BB6" s="22"/>
    </row>
    <row r="7" spans="1:68" ht="12.75" customHeight="1">
      <c r="A7" s="190"/>
      <c r="B7" s="20"/>
      <c r="C7" s="21"/>
      <c r="D7" s="21"/>
      <c r="E7" s="21"/>
      <c r="F7" s="21"/>
      <c r="G7" s="21"/>
      <c r="H7" s="21"/>
      <c r="I7" s="109" t="s">
        <v>39</v>
      </c>
      <c r="J7" s="931">
        <f>SUM('Cover Page'!J7:K7)</f>
        <v>5</v>
      </c>
      <c r="K7" s="932"/>
      <c r="L7" s="21"/>
      <c r="M7" s="21"/>
      <c r="N7" s="21"/>
      <c r="O7" s="21"/>
      <c r="P7" s="21"/>
      <c r="Q7" s="774"/>
      <c r="R7" s="775"/>
      <c r="S7" s="775"/>
      <c r="T7" s="775"/>
      <c r="U7" s="775"/>
      <c r="V7" s="775"/>
      <c r="W7" s="775"/>
      <c r="X7" s="775"/>
      <c r="Y7" s="775"/>
      <c r="Z7" s="775"/>
      <c r="AA7" s="775"/>
      <c r="AB7" s="775"/>
      <c r="AC7" s="775"/>
      <c r="AD7" s="775"/>
      <c r="AE7" s="775"/>
      <c r="AF7" s="775"/>
      <c r="AG7" s="775"/>
      <c r="AH7" s="775"/>
      <c r="AI7" s="775"/>
      <c r="AJ7" s="775"/>
      <c r="AK7" s="775"/>
      <c r="AL7" s="775"/>
      <c r="AM7" s="775"/>
      <c r="AN7" s="775"/>
      <c r="AO7" s="775"/>
      <c r="AP7" s="775"/>
      <c r="AQ7" s="92"/>
      <c r="AR7" s="91"/>
      <c r="AS7" s="90"/>
      <c r="AT7" s="91"/>
      <c r="AU7" s="91"/>
      <c r="AV7" s="91"/>
      <c r="AW7" s="92" t="s">
        <v>407</v>
      </c>
      <c r="AX7" s="91"/>
      <c r="AY7" s="933" t="str">
        <f>IF('Cover Page'!AY7="","",'Cover Page'!AY7)</f>
        <v/>
      </c>
      <c r="AZ7" s="934"/>
      <c r="BA7" s="935"/>
      <c r="BB7" s="22"/>
    </row>
    <row r="8" spans="1:68" ht="4.5" customHeight="1">
      <c r="A8" s="205"/>
      <c r="B8" s="24"/>
      <c r="C8" s="25"/>
      <c r="D8" s="25"/>
      <c r="E8" s="25"/>
      <c r="F8" s="25"/>
      <c r="G8" s="25"/>
      <c r="H8" s="25"/>
      <c r="I8" s="25"/>
      <c r="J8" s="23"/>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6"/>
      <c r="AP8" s="25"/>
      <c r="AQ8" s="25"/>
      <c r="AR8" s="25"/>
      <c r="AS8" s="26"/>
      <c r="AT8" s="25"/>
      <c r="AU8" s="25"/>
      <c r="AV8" s="25"/>
      <c r="AW8" s="26"/>
      <c r="AX8" s="25"/>
      <c r="AY8" s="26"/>
      <c r="AZ8" s="26"/>
      <c r="BA8" s="26"/>
      <c r="BB8" s="27"/>
    </row>
    <row r="9" spans="1:68">
      <c r="A9" s="55"/>
      <c r="B9" s="916" t="s">
        <v>71</v>
      </c>
      <c r="C9" s="917"/>
      <c r="D9" s="917"/>
      <c r="E9" s="917"/>
      <c r="F9" s="917"/>
      <c r="G9" s="917"/>
      <c r="H9" s="917"/>
      <c r="I9" s="917"/>
      <c r="J9" s="917"/>
      <c r="K9" s="910" t="str">
        <f>IF('Cover Page'!K9="","",'Cover Page'!K9)</f>
        <v/>
      </c>
      <c r="L9" s="911"/>
      <c r="M9" s="911"/>
      <c r="N9" s="911"/>
      <c r="O9" s="911"/>
      <c r="P9" s="911"/>
      <c r="Q9" s="911"/>
      <c r="R9" s="911"/>
      <c r="S9" s="911"/>
      <c r="T9" s="911"/>
      <c r="U9" s="911"/>
      <c r="V9" s="911"/>
      <c r="W9" s="911"/>
      <c r="X9" s="911"/>
      <c r="Y9" s="911"/>
      <c r="Z9" s="912"/>
      <c r="AA9" s="917" t="s">
        <v>208</v>
      </c>
      <c r="AB9" s="917"/>
      <c r="AC9" s="917"/>
      <c r="AD9" s="917"/>
      <c r="AE9" s="917"/>
      <c r="AF9" s="917"/>
      <c r="AG9" s="922" t="str">
        <f>IF('Cover Page'!AK9="","",'Cover Page'!AK9)</f>
        <v/>
      </c>
      <c r="AH9" s="923"/>
      <c r="AI9" s="923"/>
      <c r="AJ9" s="923"/>
      <c r="AK9" s="923"/>
      <c r="AL9" s="923"/>
      <c r="AM9" s="923"/>
      <c r="AN9" s="924"/>
      <c r="AO9" s="916" t="s">
        <v>81</v>
      </c>
      <c r="AP9" s="917"/>
      <c r="AQ9" s="917"/>
      <c r="AR9" s="918"/>
      <c r="AS9" s="910" t="str">
        <f>IF('Cover Page'!F53="","",'Cover Page'!F53)</f>
        <v/>
      </c>
      <c r="AT9" s="911"/>
      <c r="AU9" s="911"/>
      <c r="AV9" s="911"/>
      <c r="AW9" s="911"/>
      <c r="AX9" s="911"/>
      <c r="AY9" s="911"/>
      <c r="AZ9" s="911"/>
      <c r="BA9" s="911"/>
      <c r="BB9" s="912"/>
    </row>
    <row r="10" spans="1:68" ht="4.5" customHeight="1">
      <c r="A10" s="55"/>
      <c r="B10" s="919"/>
      <c r="C10" s="920"/>
      <c r="D10" s="920"/>
      <c r="E10" s="920"/>
      <c r="F10" s="920"/>
      <c r="G10" s="920"/>
      <c r="H10" s="920"/>
      <c r="I10" s="920"/>
      <c r="J10" s="920"/>
      <c r="K10" s="913"/>
      <c r="L10" s="914"/>
      <c r="M10" s="914"/>
      <c r="N10" s="914"/>
      <c r="O10" s="914"/>
      <c r="P10" s="914"/>
      <c r="Q10" s="914"/>
      <c r="R10" s="914"/>
      <c r="S10" s="914"/>
      <c r="T10" s="914"/>
      <c r="U10" s="914"/>
      <c r="V10" s="914"/>
      <c r="W10" s="914"/>
      <c r="X10" s="914"/>
      <c r="Y10" s="914"/>
      <c r="Z10" s="915"/>
      <c r="AA10" s="920"/>
      <c r="AB10" s="920"/>
      <c r="AC10" s="920"/>
      <c r="AD10" s="920"/>
      <c r="AE10" s="920"/>
      <c r="AF10" s="920"/>
      <c r="AG10" s="925"/>
      <c r="AH10" s="926"/>
      <c r="AI10" s="926"/>
      <c r="AJ10" s="926"/>
      <c r="AK10" s="926"/>
      <c r="AL10" s="926"/>
      <c r="AM10" s="926"/>
      <c r="AN10" s="927"/>
      <c r="AO10" s="919"/>
      <c r="AP10" s="920"/>
      <c r="AQ10" s="920"/>
      <c r="AR10" s="921"/>
      <c r="AS10" s="913"/>
      <c r="AT10" s="914"/>
      <c r="AU10" s="914"/>
      <c r="AV10" s="914"/>
      <c r="AW10" s="914"/>
      <c r="AX10" s="914"/>
      <c r="AY10" s="914"/>
      <c r="AZ10" s="914"/>
      <c r="BA10" s="914"/>
      <c r="BB10" s="915"/>
    </row>
    <row r="11" spans="1:68" ht="4.5" customHeight="1">
      <c r="A11" s="98"/>
      <c r="B11" s="916" t="s">
        <v>72</v>
      </c>
      <c r="C11" s="917"/>
      <c r="D11" s="917"/>
      <c r="E11" s="917"/>
      <c r="F11" s="917"/>
      <c r="G11" s="917"/>
      <c r="H11" s="917"/>
      <c r="I11" s="917"/>
      <c r="J11" s="918"/>
      <c r="K11" s="910" t="str">
        <f>IF('Cover Page'!K10="","",'Cover Page'!K10)</f>
        <v/>
      </c>
      <c r="L11" s="911"/>
      <c r="M11" s="911"/>
      <c r="N11" s="911"/>
      <c r="O11" s="911"/>
      <c r="P11" s="911"/>
      <c r="Q11" s="911"/>
      <c r="R11" s="911"/>
      <c r="S11" s="911"/>
      <c r="T11" s="911"/>
      <c r="U11" s="911"/>
      <c r="V11" s="911"/>
      <c r="W11" s="911"/>
      <c r="X11" s="911"/>
      <c r="Y11" s="911"/>
      <c r="Z11" s="912"/>
      <c r="AA11" s="916" t="s">
        <v>73</v>
      </c>
      <c r="AB11" s="917"/>
      <c r="AC11" s="917"/>
      <c r="AD11" s="918"/>
      <c r="AE11" s="910" t="str">
        <f>IF('Cover Page'!AE10="","",'Cover Page'!AE10)</f>
        <v/>
      </c>
      <c r="AF11" s="911"/>
      <c r="AG11" s="911"/>
      <c r="AH11" s="911"/>
      <c r="AI11" s="911"/>
      <c r="AJ11" s="911"/>
      <c r="AK11" s="911"/>
      <c r="AL11" s="911"/>
      <c r="AM11" s="911"/>
      <c r="AN11" s="912"/>
      <c r="AO11" s="916" t="s">
        <v>74</v>
      </c>
      <c r="AP11" s="917"/>
      <c r="AQ11" s="917"/>
      <c r="AR11" s="918"/>
      <c r="AS11" s="922" t="str">
        <f>IF('Cover Page'!AS10="","",'Cover Page'!AS10)</f>
        <v/>
      </c>
      <c r="AT11" s="923"/>
      <c r="AU11" s="924"/>
      <c r="AV11" s="916" t="s">
        <v>75</v>
      </c>
      <c r="AW11" s="917"/>
      <c r="AX11" s="918"/>
      <c r="AY11" s="945" t="str">
        <f>IF('Cover Page'!AY10:BD10="","",'Cover Page'!AY10)</f>
        <v/>
      </c>
      <c r="AZ11" s="946"/>
      <c r="BA11" s="946"/>
      <c r="BB11" s="947"/>
    </row>
    <row r="12" spans="1:68" ht="12.75" customHeight="1">
      <c r="A12" s="193"/>
      <c r="B12" s="919"/>
      <c r="C12" s="920"/>
      <c r="D12" s="920"/>
      <c r="E12" s="920"/>
      <c r="F12" s="920"/>
      <c r="G12" s="920"/>
      <c r="H12" s="920"/>
      <c r="I12" s="920"/>
      <c r="J12" s="921"/>
      <c r="K12" s="913"/>
      <c r="L12" s="914"/>
      <c r="M12" s="914"/>
      <c r="N12" s="914"/>
      <c r="O12" s="914"/>
      <c r="P12" s="914"/>
      <c r="Q12" s="914"/>
      <c r="R12" s="914"/>
      <c r="S12" s="914"/>
      <c r="T12" s="914"/>
      <c r="U12" s="914"/>
      <c r="V12" s="914"/>
      <c r="W12" s="914"/>
      <c r="X12" s="914"/>
      <c r="Y12" s="914"/>
      <c r="Z12" s="915"/>
      <c r="AA12" s="919"/>
      <c r="AB12" s="920"/>
      <c r="AC12" s="920"/>
      <c r="AD12" s="921"/>
      <c r="AE12" s="913"/>
      <c r="AF12" s="914"/>
      <c r="AG12" s="914"/>
      <c r="AH12" s="914"/>
      <c r="AI12" s="914"/>
      <c r="AJ12" s="914"/>
      <c r="AK12" s="914"/>
      <c r="AL12" s="914"/>
      <c r="AM12" s="914"/>
      <c r="AN12" s="915"/>
      <c r="AO12" s="919"/>
      <c r="AP12" s="920"/>
      <c r="AQ12" s="920"/>
      <c r="AR12" s="921"/>
      <c r="AS12" s="925"/>
      <c r="AT12" s="926"/>
      <c r="AU12" s="927"/>
      <c r="AV12" s="919"/>
      <c r="AW12" s="920"/>
      <c r="AX12" s="921"/>
      <c r="AY12" s="948"/>
      <c r="AZ12" s="949"/>
      <c r="BA12" s="949"/>
      <c r="BB12" s="950"/>
    </row>
    <row r="13" spans="1:68">
      <c r="A13" s="98"/>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H13" s="943" t="s">
        <v>233</v>
      </c>
      <c r="BI13" s="944"/>
      <c r="BJ13" s="944"/>
      <c r="BK13" s="944"/>
      <c r="BL13" s="944"/>
      <c r="BM13" s="134">
        <f>Introduction!BB9</f>
        <v>1</v>
      </c>
      <c r="BN13" s="936" t="s">
        <v>38</v>
      </c>
      <c r="BO13" s="937"/>
      <c r="BP13" s="938"/>
    </row>
    <row r="14" spans="1:68" ht="12.75" customHeight="1">
      <c r="A14" s="55"/>
      <c r="B14" s="33"/>
      <c r="C14" s="34" t="s">
        <v>107</v>
      </c>
      <c r="D14" s="35"/>
      <c r="E14" s="35"/>
      <c r="F14" s="35"/>
      <c r="G14" s="34" t="s">
        <v>106</v>
      </c>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6"/>
      <c r="AT14" s="36"/>
      <c r="AU14" s="36"/>
      <c r="AV14" s="36"/>
      <c r="AW14" s="36"/>
      <c r="AX14" s="36"/>
      <c r="AY14" s="36"/>
      <c r="AZ14" s="36"/>
      <c r="BA14" s="36"/>
      <c r="BB14" s="37"/>
      <c r="BH14" s="64"/>
      <c r="BI14" s="400" t="s">
        <v>231</v>
      </c>
      <c r="BJ14" s="401"/>
      <c r="BK14" s="401"/>
      <c r="BL14" s="401"/>
      <c r="BM14" s="402"/>
      <c r="BN14" s="62" t="s">
        <v>86</v>
      </c>
      <c r="BO14" s="62" t="s">
        <v>85</v>
      </c>
      <c r="BP14" s="62" t="s">
        <v>78</v>
      </c>
    </row>
    <row r="15" spans="1:68">
      <c r="A15" s="55"/>
      <c r="B15" s="140"/>
      <c r="C15" s="170"/>
      <c r="D15" s="169"/>
      <c r="E15" s="43" t="s">
        <v>94</v>
      </c>
      <c r="F15" s="44"/>
      <c r="G15" s="941" t="s">
        <v>153</v>
      </c>
      <c r="H15" s="942"/>
      <c r="I15" s="942"/>
      <c r="J15" s="942"/>
      <c r="K15" s="942"/>
      <c r="L15" s="942"/>
      <c r="M15" s="942"/>
      <c r="N15" s="942"/>
      <c r="O15" s="942"/>
      <c r="P15" s="942"/>
      <c r="Q15" s="942"/>
      <c r="R15" s="942"/>
      <c r="S15" s="942"/>
      <c r="T15" s="942"/>
      <c r="U15" s="942"/>
      <c r="V15" s="942"/>
      <c r="W15" s="942"/>
      <c r="X15" s="942"/>
      <c r="Y15" s="942"/>
      <c r="Z15" s="942"/>
      <c r="AA15" s="942"/>
      <c r="AB15" s="942"/>
      <c r="AC15" s="942"/>
      <c r="AD15" s="942"/>
      <c r="AE15" s="942"/>
      <c r="AF15" s="942"/>
      <c r="AG15" s="942"/>
      <c r="AH15" s="942"/>
      <c r="AI15" s="942"/>
      <c r="AJ15" s="942"/>
      <c r="AK15" s="942"/>
      <c r="AL15" s="942"/>
      <c r="AM15" s="942"/>
      <c r="AN15" s="942"/>
      <c r="AO15" s="942"/>
      <c r="AP15" s="939" t="str">
        <f>IF(BN15&gt;0,IF(SUM(BN15=SUM(BP17:BP47)),"Completed","Incomplete"),"")</f>
        <v/>
      </c>
      <c r="AQ15" s="939"/>
      <c r="AR15" s="939"/>
      <c r="AS15" s="939"/>
      <c r="AT15" s="939"/>
      <c r="AU15" s="939"/>
      <c r="AV15" s="939"/>
      <c r="AW15" s="939"/>
      <c r="AX15" s="939"/>
      <c r="AY15" s="939"/>
      <c r="AZ15" s="939"/>
      <c r="BA15" s="939"/>
      <c r="BB15" s="940"/>
      <c r="BC15" s="72"/>
      <c r="BH15" s="62" t="s">
        <v>230</v>
      </c>
      <c r="BI15" s="62">
        <v>1</v>
      </c>
      <c r="BJ15" s="174">
        <v>2</v>
      </c>
      <c r="BK15" s="62">
        <v>3</v>
      </c>
      <c r="BL15" s="62">
        <v>4</v>
      </c>
      <c r="BM15" s="62">
        <v>5</v>
      </c>
      <c r="BN15" s="67">
        <f>SUM(BN17:BN71)</f>
        <v>0</v>
      </c>
      <c r="BO15" s="67">
        <f>SUM(BO17:BO71)</f>
        <v>0</v>
      </c>
      <c r="BP15" s="85" t="str">
        <f>IF(BN15=0,"",IF(SUM(BO15/BN15)&gt;1,1,SUM(BO15/BN15)))</f>
        <v/>
      </c>
    </row>
    <row r="16" spans="1:68" ht="3.75" customHeight="1">
      <c r="A16" s="55"/>
      <c r="B16" s="140"/>
      <c r="C16" s="170"/>
      <c r="D16" s="18"/>
      <c r="E16" s="45"/>
      <c r="G16" s="41"/>
      <c r="H16" s="4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42"/>
      <c r="BA16" s="42"/>
      <c r="BB16" s="139"/>
      <c r="BC16" s="220"/>
      <c r="BH16" s="87"/>
      <c r="BI16" s="79"/>
      <c r="BJ16" s="79"/>
      <c r="BN16" s="80"/>
      <c r="BO16" s="80"/>
      <c r="BP16" s="81"/>
    </row>
    <row r="17" spans="1:92" ht="12.75" customHeight="1">
      <c r="A17" s="55"/>
      <c r="B17" s="140"/>
      <c r="C17" s="218"/>
      <c r="D17" s="18"/>
      <c r="E17" s="133"/>
      <c r="G17" s="210" t="s">
        <v>94</v>
      </c>
      <c r="H17" s="211"/>
      <c r="I17" s="909" t="s">
        <v>152</v>
      </c>
      <c r="J17" s="905"/>
      <c r="K17" s="905"/>
      <c r="L17" s="905"/>
      <c r="M17" s="905"/>
      <c r="N17" s="905"/>
      <c r="O17" s="905"/>
      <c r="P17" s="905"/>
      <c r="Q17" s="905"/>
      <c r="R17" s="905"/>
      <c r="S17" s="905"/>
      <c r="T17" s="905"/>
      <c r="U17" s="905"/>
      <c r="V17" s="905"/>
      <c r="W17" s="905"/>
      <c r="X17" s="905"/>
      <c r="Y17" s="905"/>
      <c r="Z17" s="905"/>
      <c r="AA17" s="905"/>
      <c r="AB17" s="905"/>
      <c r="AC17" s="905"/>
      <c r="AD17" s="905"/>
      <c r="AE17" s="905"/>
      <c r="AF17" s="905"/>
      <c r="AG17" s="905"/>
      <c r="AH17" s="905"/>
      <c r="AI17" s="905"/>
      <c r="AJ17" s="905"/>
      <c r="AK17" s="905"/>
      <c r="AL17" s="905"/>
      <c r="AM17" s="905"/>
      <c r="AN17" s="905"/>
      <c r="AO17" s="905"/>
      <c r="AP17" s="905"/>
      <c r="AQ17" s="905"/>
      <c r="AR17" s="905"/>
      <c r="AS17" s="905"/>
      <c r="AT17" s="216"/>
      <c r="AU17" s="216"/>
      <c r="AV17" s="908" t="s">
        <v>162</v>
      </c>
      <c r="AW17" s="908"/>
      <c r="AX17" s="908"/>
      <c r="AY17" s="908"/>
      <c r="AZ17" s="188"/>
      <c r="BA17" s="406"/>
      <c r="BB17" s="188"/>
      <c r="BC17" s="220"/>
      <c r="BH17" s="66" t="s">
        <v>89</v>
      </c>
      <c r="BI17" s="78" t="s">
        <v>17</v>
      </c>
      <c r="BJ17" s="78" t="s">
        <v>17</v>
      </c>
      <c r="BK17" s="78" t="s">
        <v>17</v>
      </c>
      <c r="BL17" s="78" t="s">
        <v>17</v>
      </c>
      <c r="BM17" s="78" t="s">
        <v>17</v>
      </c>
      <c r="BN17" s="135" t="str">
        <f>IF(BA17="","",IF(AND($BM$13=1,BI17&lt;&gt;""),1,IF(AND($BM$13=2,BJ17&lt;&gt;""),1,IF(AND($BM$13=3,BK17&lt;&gt;""),1,IF(AND($BM$13=4,BL17&lt;&gt;""),1,IF(AND($BM$13=5,BM17&lt;&gt;""),1,0))))))</f>
        <v/>
      </c>
      <c r="BO17" s="67">
        <f>IF(BP17=0,0,IF(OR(BA17="x",BA17=""),0,IF(BA17="Y",1,0)))</f>
        <v>0</v>
      </c>
      <c r="BP17" s="137">
        <f>SUM(BI18:BM18)</f>
        <v>1</v>
      </c>
    </row>
    <row r="18" spans="1:92" ht="12.75" customHeight="1">
      <c r="A18" s="55"/>
      <c r="B18" s="140"/>
      <c r="C18" s="218"/>
      <c r="D18" s="18"/>
      <c r="E18" s="132"/>
      <c r="G18" s="210"/>
      <c r="H18" s="211"/>
      <c r="I18" s="906"/>
      <c r="J18" s="907"/>
      <c r="K18" s="907"/>
      <c r="L18" s="907"/>
      <c r="M18" s="907"/>
      <c r="N18" s="907"/>
      <c r="O18" s="907"/>
      <c r="P18" s="907"/>
      <c r="Q18" s="907"/>
      <c r="R18" s="907"/>
      <c r="S18" s="907"/>
      <c r="T18" s="907"/>
      <c r="U18" s="907"/>
      <c r="V18" s="907"/>
      <c r="W18" s="907"/>
      <c r="X18" s="907"/>
      <c r="Y18" s="907"/>
      <c r="Z18" s="907"/>
      <c r="AA18" s="907"/>
      <c r="AB18" s="907"/>
      <c r="AC18" s="907"/>
      <c r="AD18" s="907"/>
      <c r="AE18" s="907"/>
      <c r="AF18" s="907"/>
      <c r="AG18" s="907"/>
      <c r="AH18" s="907"/>
      <c r="AI18" s="907"/>
      <c r="AJ18" s="907"/>
      <c r="AK18" s="907"/>
      <c r="AL18" s="907"/>
      <c r="AM18" s="907"/>
      <c r="AN18" s="907"/>
      <c r="AO18" s="907"/>
      <c r="AP18" s="907"/>
      <c r="AQ18" s="907"/>
      <c r="AR18" s="907"/>
      <c r="AS18" s="907"/>
      <c r="AT18" s="216"/>
      <c r="AU18" s="216"/>
      <c r="AV18" s="216"/>
      <c r="AW18" s="216"/>
      <c r="AX18" s="216"/>
      <c r="AY18" s="216"/>
      <c r="AZ18" s="212"/>
      <c r="BB18" s="188"/>
      <c r="BC18" s="220"/>
      <c r="BH18" s="136"/>
      <c r="BI18" s="137">
        <f>IF(AND($BM$13=1,BI17&lt;&gt;""),1,0)</f>
        <v>1</v>
      </c>
      <c r="BJ18" s="137">
        <f>IF(AND($BM$13=2,BJ17&lt;&gt;""),1,0)</f>
        <v>0</v>
      </c>
      <c r="BK18" s="137">
        <f>IF(AND($BM$13=3,BK17&lt;&gt;""),1,0)</f>
        <v>0</v>
      </c>
      <c r="BL18" s="137">
        <f>IF(AND($BM$13=4,BL17&lt;&gt;""),1,0)</f>
        <v>0</v>
      </c>
      <c r="BM18" s="137">
        <f>IF(AND($BM$13=5,BM17&lt;&gt;""),1,0)</f>
        <v>0</v>
      </c>
      <c r="BN18" s="80"/>
      <c r="BO18" s="80"/>
      <c r="BP18" s="86"/>
    </row>
    <row r="19" spans="1:92" ht="12.75" customHeight="1">
      <c r="A19" s="55"/>
      <c r="B19" s="140"/>
      <c r="C19" s="170"/>
      <c r="D19" s="18"/>
      <c r="E19" s="133"/>
      <c r="G19" s="210" t="s">
        <v>95</v>
      </c>
      <c r="H19" s="213"/>
      <c r="I19" s="909" t="s">
        <v>316</v>
      </c>
      <c r="J19" s="905"/>
      <c r="K19" s="905"/>
      <c r="L19" s="905"/>
      <c r="M19" s="905"/>
      <c r="N19" s="905"/>
      <c r="O19" s="905"/>
      <c r="P19" s="905"/>
      <c r="Q19" s="905"/>
      <c r="R19" s="905"/>
      <c r="S19" s="905"/>
      <c r="T19" s="905"/>
      <c r="U19" s="905"/>
      <c r="V19" s="905"/>
      <c r="W19" s="905"/>
      <c r="X19" s="905"/>
      <c r="Y19" s="905"/>
      <c r="Z19" s="905"/>
      <c r="AA19" s="905"/>
      <c r="AB19" s="905"/>
      <c r="AC19" s="905"/>
      <c r="AD19" s="905"/>
      <c r="AE19" s="905"/>
      <c r="AF19" s="905"/>
      <c r="AG19" s="905"/>
      <c r="AH19" s="905"/>
      <c r="AI19" s="905"/>
      <c r="AJ19" s="905"/>
      <c r="AK19" s="905"/>
      <c r="AL19" s="905"/>
      <c r="AM19" s="905"/>
      <c r="AN19" s="905"/>
      <c r="AO19" s="905"/>
      <c r="AP19" s="905"/>
      <c r="AQ19" s="905"/>
      <c r="AR19" s="905"/>
      <c r="AS19" s="905"/>
      <c r="AT19" s="216"/>
      <c r="AU19" s="216"/>
      <c r="AV19" s="908" t="s">
        <v>162</v>
      </c>
      <c r="AW19" s="908"/>
      <c r="AX19" s="908"/>
      <c r="AY19" s="908"/>
      <c r="AZ19" s="188"/>
      <c r="BA19" s="406"/>
      <c r="BB19" s="188"/>
      <c r="BC19" s="220"/>
      <c r="BH19" s="66" t="s">
        <v>89</v>
      </c>
      <c r="BI19" s="78" t="s">
        <v>17</v>
      </c>
      <c r="BJ19" s="78" t="s">
        <v>17</v>
      </c>
      <c r="BK19" s="78" t="s">
        <v>17</v>
      </c>
      <c r="BL19" s="78" t="s">
        <v>17</v>
      </c>
      <c r="BM19" s="78" t="s">
        <v>17</v>
      </c>
      <c r="BN19" s="135" t="str">
        <f>IF(BA19="","",IF(AND($BM$13=1,BI19&lt;&gt;""),1,IF(AND($BM$13=2,BJ19&lt;&gt;""),1,IF(AND($BM$13=3,BK19&lt;&gt;""),1,IF(AND($BM$13=4,BL19&lt;&gt;""),1,IF(AND($BM$13=5,BM19&lt;&gt;""),1,0))))))</f>
        <v/>
      </c>
      <c r="BO19" s="67">
        <f>IF(BP19=0,0,IF(OR(BA19="x",BA19=""),0,IF(BA19="Y",1,0)))</f>
        <v>0</v>
      </c>
      <c r="BP19" s="137">
        <f>SUM(BI20:BM20)</f>
        <v>1</v>
      </c>
    </row>
    <row r="20" spans="1:92" ht="12.75" customHeight="1">
      <c r="A20" s="55"/>
      <c r="B20" s="140"/>
      <c r="C20" s="170"/>
      <c r="D20" s="18"/>
      <c r="E20" s="132"/>
      <c r="G20" s="210"/>
      <c r="H20" s="213"/>
      <c r="I20" s="906"/>
      <c r="J20" s="907"/>
      <c r="K20" s="907"/>
      <c r="L20" s="907"/>
      <c r="M20" s="907"/>
      <c r="N20" s="907"/>
      <c r="O20" s="907"/>
      <c r="P20" s="907"/>
      <c r="Q20" s="907"/>
      <c r="R20" s="907"/>
      <c r="S20" s="907"/>
      <c r="T20" s="907"/>
      <c r="U20" s="907"/>
      <c r="V20" s="907"/>
      <c r="W20" s="907"/>
      <c r="X20" s="907"/>
      <c r="Y20" s="907"/>
      <c r="Z20" s="907"/>
      <c r="AA20" s="907"/>
      <c r="AB20" s="907"/>
      <c r="AC20" s="907"/>
      <c r="AD20" s="907"/>
      <c r="AE20" s="907"/>
      <c r="AF20" s="907"/>
      <c r="AG20" s="907"/>
      <c r="AH20" s="907"/>
      <c r="AI20" s="907"/>
      <c r="AJ20" s="907"/>
      <c r="AK20" s="907"/>
      <c r="AL20" s="907"/>
      <c r="AM20" s="907"/>
      <c r="AN20" s="907"/>
      <c r="AO20" s="907"/>
      <c r="AP20" s="907"/>
      <c r="AQ20" s="907"/>
      <c r="AR20" s="907"/>
      <c r="AS20" s="907"/>
      <c r="AT20" s="216"/>
      <c r="AU20" s="216"/>
      <c r="AV20" s="216"/>
      <c r="AW20" s="216"/>
      <c r="AX20" s="216"/>
      <c r="AY20" s="216"/>
      <c r="AZ20" s="212"/>
      <c r="BB20" s="188"/>
      <c r="BC20" s="220"/>
      <c r="BH20" s="136"/>
      <c r="BI20" s="137">
        <f>IF(AND($BM$13=1,BI19&lt;&gt;""),1,0)</f>
        <v>1</v>
      </c>
      <c r="BJ20" s="137">
        <f>IF(AND($BM$13=2,BJ19&lt;&gt;""),1,0)</f>
        <v>0</v>
      </c>
      <c r="BK20" s="137">
        <f>IF(AND($BM$13=3,BK19&lt;&gt;""),1,0)</f>
        <v>0</v>
      </c>
      <c r="BL20" s="137">
        <f>IF(AND($BM$13=4,BL19&lt;&gt;""),1,0)</f>
        <v>0</v>
      </c>
      <c r="BM20" s="137">
        <f>IF(AND($BM$13=5,BM19&lt;&gt;""),1,0)</f>
        <v>0</v>
      </c>
      <c r="BN20" s="80"/>
      <c r="BO20" s="80"/>
      <c r="BP20" s="86"/>
      <c r="CD20" s="159"/>
      <c r="CE20" s="159"/>
      <c r="CF20" s="159"/>
      <c r="CG20" s="159"/>
      <c r="CH20" s="159"/>
      <c r="CI20" s="159"/>
      <c r="CJ20" s="159"/>
      <c r="CK20" s="159"/>
      <c r="CL20" s="159"/>
      <c r="CM20" s="159"/>
      <c r="CN20" s="159"/>
    </row>
    <row r="21" spans="1:92" ht="12.75" customHeight="1">
      <c r="A21" s="55"/>
      <c r="B21" s="140"/>
      <c r="C21" s="170"/>
      <c r="D21" s="18"/>
      <c r="E21" s="133"/>
      <c r="G21" s="210" t="s">
        <v>96</v>
      </c>
      <c r="H21" s="213"/>
      <c r="I21" s="904" t="s">
        <v>151</v>
      </c>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216"/>
      <c r="AU21" s="216"/>
      <c r="AV21" s="908" t="s">
        <v>162</v>
      </c>
      <c r="AW21" s="908"/>
      <c r="AX21" s="908"/>
      <c r="AY21" s="908"/>
      <c r="AZ21" s="188"/>
      <c r="BA21" s="406"/>
      <c r="BB21" s="188"/>
      <c r="BC21" s="220"/>
      <c r="BH21" s="66" t="s">
        <v>89</v>
      </c>
      <c r="BI21" s="78" t="s">
        <v>17</v>
      </c>
      <c r="BJ21" s="78" t="s">
        <v>17</v>
      </c>
      <c r="BK21" s="78" t="s">
        <v>17</v>
      </c>
      <c r="BL21" s="78" t="s">
        <v>17</v>
      </c>
      <c r="BM21" s="78" t="s">
        <v>17</v>
      </c>
      <c r="BN21" s="135" t="str">
        <f>IF(BA21="","",IF(AND($BM$13=1,BI21&lt;&gt;""),1,IF(AND($BM$13=2,BJ21&lt;&gt;""),1,IF(AND($BM$13=3,BK21&lt;&gt;""),1,IF(AND($BM$13=4,BL21&lt;&gt;""),1,IF(AND($BM$13=5,BM21&lt;&gt;""),1,0))))))</f>
        <v/>
      </c>
      <c r="BO21" s="67">
        <f>IF(BP21=0,0,IF(OR(BA21="x",BA21=""),0,IF(BA21="Y",1,0)))</f>
        <v>0</v>
      </c>
      <c r="BP21" s="137">
        <f>SUM(BI22:BM22)</f>
        <v>1</v>
      </c>
      <c r="CD21" s="159"/>
      <c r="CE21" s="159"/>
      <c r="CF21" s="159"/>
      <c r="CG21" s="159"/>
      <c r="CH21" s="159"/>
      <c r="CI21" s="159"/>
      <c r="CJ21" s="159"/>
      <c r="CK21" s="159"/>
      <c r="CL21" s="159"/>
      <c r="CM21" s="159"/>
      <c r="CN21" s="159"/>
    </row>
    <row r="22" spans="1:92" ht="12.75" customHeight="1">
      <c r="A22" s="55"/>
      <c r="B22" s="140"/>
      <c r="C22" s="170"/>
      <c r="D22" s="18"/>
      <c r="E22" s="132"/>
      <c r="G22" s="214"/>
      <c r="H22" s="213"/>
      <c r="I22" s="906"/>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216"/>
      <c r="AU22" s="216"/>
      <c r="AV22" s="216"/>
      <c r="AW22" s="216"/>
      <c r="AX22" s="216"/>
      <c r="AY22" s="216"/>
      <c r="AZ22" s="212"/>
      <c r="BB22" s="188"/>
      <c r="BC22" s="220"/>
      <c r="BH22" s="136"/>
      <c r="BI22" s="137">
        <f>IF(AND($BM$13=1,BI21&lt;&gt;""),1,0)</f>
        <v>1</v>
      </c>
      <c r="BJ22" s="137">
        <f>IF(AND($BM$13=2,BJ21&lt;&gt;""),1,0)</f>
        <v>0</v>
      </c>
      <c r="BK22" s="137">
        <f>IF(AND($BM$13=3,BK21&lt;&gt;""),1,0)</f>
        <v>0</v>
      </c>
      <c r="BL22" s="137">
        <f>IF(AND($BM$13=4,BL21&lt;&gt;""),1,0)</f>
        <v>0</v>
      </c>
      <c r="BM22" s="137">
        <f>IF(AND($BM$13=5,BM21&lt;&gt;""),1,0)</f>
        <v>0</v>
      </c>
      <c r="BN22" s="80"/>
      <c r="BO22" s="80"/>
      <c r="BP22" s="86"/>
      <c r="CD22" s="159"/>
      <c r="CE22" s="159"/>
      <c r="CF22" s="159"/>
      <c r="CG22" s="159"/>
      <c r="CH22" s="159"/>
      <c r="CI22" s="159"/>
      <c r="CJ22" s="159"/>
      <c r="CK22" s="159"/>
      <c r="CL22" s="159"/>
      <c r="CM22" s="159"/>
      <c r="CN22" s="159"/>
    </row>
    <row r="23" spans="1:92" ht="12.75" customHeight="1">
      <c r="A23" s="55"/>
      <c r="B23" s="140"/>
      <c r="C23" s="170"/>
      <c r="D23" s="18"/>
      <c r="E23" s="133"/>
      <c r="G23" s="210" t="s">
        <v>97</v>
      </c>
      <c r="H23" s="213"/>
      <c r="I23" s="904" t="s">
        <v>220</v>
      </c>
      <c r="J23" s="905"/>
      <c r="K23" s="905"/>
      <c r="L23" s="905"/>
      <c r="M23" s="905"/>
      <c r="N23" s="905"/>
      <c r="O23" s="905"/>
      <c r="P23" s="905"/>
      <c r="Q23" s="905"/>
      <c r="R23" s="905"/>
      <c r="S23" s="905"/>
      <c r="T23" s="905"/>
      <c r="U23" s="905"/>
      <c r="V23" s="905"/>
      <c r="W23" s="905"/>
      <c r="X23" s="905"/>
      <c r="Y23" s="905"/>
      <c r="Z23" s="905"/>
      <c r="AA23" s="905"/>
      <c r="AB23" s="905"/>
      <c r="AC23" s="905"/>
      <c r="AD23" s="905"/>
      <c r="AE23" s="905"/>
      <c r="AF23" s="905"/>
      <c r="AG23" s="905"/>
      <c r="AH23" s="905"/>
      <c r="AI23" s="905"/>
      <c r="AJ23" s="905"/>
      <c r="AK23" s="905"/>
      <c r="AL23" s="905"/>
      <c r="AM23" s="905"/>
      <c r="AN23" s="905"/>
      <c r="AO23" s="905"/>
      <c r="AP23" s="905"/>
      <c r="AQ23" s="905"/>
      <c r="AR23" s="905"/>
      <c r="AS23" s="905"/>
      <c r="AT23" s="216"/>
      <c r="AU23" s="216"/>
      <c r="AV23" s="908" t="s">
        <v>162</v>
      </c>
      <c r="AW23" s="908"/>
      <c r="AX23" s="908"/>
      <c r="AY23" s="908"/>
      <c r="AZ23" s="188"/>
      <c r="BA23" s="406"/>
      <c r="BB23" s="188"/>
      <c r="BC23" s="220"/>
      <c r="BH23" s="66" t="s">
        <v>89</v>
      </c>
      <c r="BI23" s="78" t="s">
        <v>17</v>
      </c>
      <c r="BJ23" s="78" t="s">
        <v>17</v>
      </c>
      <c r="BK23" s="78" t="s">
        <v>17</v>
      </c>
      <c r="BL23" s="78" t="s">
        <v>17</v>
      </c>
      <c r="BM23" s="78" t="s">
        <v>17</v>
      </c>
      <c r="BN23" s="135" t="str">
        <f>IF(BA23="","",IF(AND($BM$13=1,BI23&lt;&gt;""),1,IF(AND($BM$13=2,BJ23&lt;&gt;""),1,IF(AND($BM$13=3,BK23&lt;&gt;""),1,IF(AND($BM$13=4,BL23&lt;&gt;""),1,IF(AND($BM$13=5,BM23&lt;&gt;""),1,0))))))</f>
        <v/>
      </c>
      <c r="BO23" s="67">
        <f>IF(BP23=0,0,IF(OR(BA23="x",BA23=""),0,IF(BA23="Y",1,0)))</f>
        <v>0</v>
      </c>
      <c r="BP23" s="137">
        <f>SUM(BI24:BM24)</f>
        <v>1</v>
      </c>
    </row>
    <row r="24" spans="1:92" ht="12.75" customHeight="1">
      <c r="A24" s="55"/>
      <c r="B24" s="140"/>
      <c r="C24" s="170"/>
      <c r="D24" s="18"/>
      <c r="E24" s="132"/>
      <c r="G24" s="214"/>
      <c r="H24" s="213"/>
      <c r="I24" s="906"/>
      <c r="J24" s="907"/>
      <c r="K24" s="907"/>
      <c r="L24" s="907"/>
      <c r="M24" s="907"/>
      <c r="N24" s="907"/>
      <c r="O24" s="907"/>
      <c r="P24" s="907"/>
      <c r="Q24" s="907"/>
      <c r="R24" s="907"/>
      <c r="S24" s="907"/>
      <c r="T24" s="907"/>
      <c r="U24" s="907"/>
      <c r="V24" s="907"/>
      <c r="W24" s="907"/>
      <c r="X24" s="907"/>
      <c r="Y24" s="907"/>
      <c r="Z24" s="907"/>
      <c r="AA24" s="907"/>
      <c r="AB24" s="907"/>
      <c r="AC24" s="907"/>
      <c r="AD24" s="907"/>
      <c r="AE24" s="907"/>
      <c r="AF24" s="907"/>
      <c r="AG24" s="907"/>
      <c r="AH24" s="907"/>
      <c r="AI24" s="907"/>
      <c r="AJ24" s="907"/>
      <c r="AK24" s="907"/>
      <c r="AL24" s="907"/>
      <c r="AM24" s="907"/>
      <c r="AN24" s="907"/>
      <c r="AO24" s="907"/>
      <c r="AP24" s="907"/>
      <c r="AQ24" s="907"/>
      <c r="AR24" s="907"/>
      <c r="AS24" s="907"/>
      <c r="AT24" s="216"/>
      <c r="AU24" s="216"/>
      <c r="AV24" s="216"/>
      <c r="AW24" s="216"/>
      <c r="AX24" s="216"/>
      <c r="AY24" s="216"/>
      <c r="AZ24" s="212"/>
      <c r="BB24" s="188"/>
      <c r="BC24" s="220"/>
      <c r="BH24" s="136"/>
      <c r="BI24" s="137">
        <f>IF(AND($BM$13=1,BI23&lt;&gt;""),1,0)</f>
        <v>1</v>
      </c>
      <c r="BJ24" s="137">
        <f>IF(AND($BM$13=2,BJ23&lt;&gt;""),1,0)</f>
        <v>0</v>
      </c>
      <c r="BK24" s="137">
        <f>IF(AND($BM$13=3,BK23&lt;&gt;""),1,0)</f>
        <v>0</v>
      </c>
      <c r="BL24" s="137">
        <f>IF(AND($BM$13=4,BL23&lt;&gt;""),1,0)</f>
        <v>0</v>
      </c>
      <c r="BM24" s="137">
        <f>IF(AND($BM$13=5,BM23&lt;&gt;""),1,0)</f>
        <v>0</v>
      </c>
      <c r="BN24" s="80"/>
      <c r="BO24" s="80"/>
      <c r="BP24" s="86"/>
    </row>
    <row r="25" spans="1:92" ht="12.75" customHeight="1">
      <c r="A25" s="55"/>
      <c r="B25" s="140"/>
      <c r="C25" s="170"/>
      <c r="D25" s="18"/>
      <c r="E25" s="133"/>
      <c r="G25" s="210" t="s">
        <v>98</v>
      </c>
      <c r="H25" s="213"/>
      <c r="I25" s="909" t="s">
        <v>284</v>
      </c>
      <c r="J25" s="905"/>
      <c r="K25" s="905"/>
      <c r="L25" s="905"/>
      <c r="M25" s="905"/>
      <c r="N25" s="905"/>
      <c r="O25" s="905"/>
      <c r="P25" s="905"/>
      <c r="Q25" s="905"/>
      <c r="R25" s="905"/>
      <c r="S25" s="905"/>
      <c r="T25" s="905"/>
      <c r="U25" s="905"/>
      <c r="V25" s="905"/>
      <c r="W25" s="905"/>
      <c r="X25" s="905"/>
      <c r="Y25" s="905"/>
      <c r="Z25" s="905"/>
      <c r="AA25" s="905"/>
      <c r="AB25" s="905"/>
      <c r="AC25" s="905"/>
      <c r="AD25" s="905"/>
      <c r="AE25" s="905"/>
      <c r="AF25" s="905"/>
      <c r="AG25" s="905"/>
      <c r="AH25" s="905"/>
      <c r="AI25" s="905"/>
      <c r="AJ25" s="905"/>
      <c r="AK25" s="905"/>
      <c r="AL25" s="905"/>
      <c r="AM25" s="905"/>
      <c r="AN25" s="905"/>
      <c r="AO25" s="905"/>
      <c r="AP25" s="905"/>
      <c r="AQ25" s="905"/>
      <c r="AR25" s="905"/>
      <c r="AS25" s="905"/>
      <c r="AT25" s="216"/>
      <c r="AU25" s="216"/>
      <c r="AV25" s="908" t="s">
        <v>162</v>
      </c>
      <c r="AW25" s="908"/>
      <c r="AX25" s="908"/>
      <c r="AY25" s="908"/>
      <c r="AZ25" s="188"/>
      <c r="BA25" s="406"/>
      <c r="BB25" s="188"/>
      <c r="BC25" s="220"/>
      <c r="BH25" s="66" t="s">
        <v>89</v>
      </c>
      <c r="BI25" s="78" t="s">
        <v>17</v>
      </c>
      <c r="BJ25" s="78" t="s">
        <v>17</v>
      </c>
      <c r="BK25" s="78" t="s">
        <v>17</v>
      </c>
      <c r="BL25" s="78" t="s">
        <v>17</v>
      </c>
      <c r="BM25" s="78" t="s">
        <v>17</v>
      </c>
      <c r="BN25" s="135" t="str">
        <f>IF(BA25="","",IF(AND($BM$13=1,BI25&lt;&gt;""),1,IF(AND($BM$13=2,BJ25&lt;&gt;""),1,IF(AND($BM$13=3,BK25&lt;&gt;""),1,IF(AND($BM$13=4,BL25&lt;&gt;""),1,IF(AND($BM$13=5,BM25&lt;&gt;""),1,0))))))</f>
        <v/>
      </c>
      <c r="BO25" s="67">
        <f>IF(BP25=0,0,IF(OR(BA25="x",BA25=""),0,IF(BA25="Y",1,0)))</f>
        <v>0</v>
      </c>
      <c r="BP25" s="137">
        <f>SUM(BI26:BM26)</f>
        <v>1</v>
      </c>
    </row>
    <row r="26" spans="1:92" ht="12.75" customHeight="1">
      <c r="A26" s="55"/>
      <c r="B26" s="140"/>
      <c r="C26" s="170"/>
      <c r="D26" s="18"/>
      <c r="E26" s="132"/>
      <c r="G26" s="214"/>
      <c r="H26" s="213"/>
      <c r="I26" s="906"/>
      <c r="J26" s="907"/>
      <c r="K26" s="907"/>
      <c r="L26" s="907"/>
      <c r="M26" s="907"/>
      <c r="N26" s="907"/>
      <c r="O26" s="907"/>
      <c r="P26" s="907"/>
      <c r="Q26" s="907"/>
      <c r="R26" s="907"/>
      <c r="S26" s="907"/>
      <c r="T26" s="907"/>
      <c r="U26" s="907"/>
      <c r="V26" s="907"/>
      <c r="W26" s="907"/>
      <c r="X26" s="907"/>
      <c r="Y26" s="907"/>
      <c r="Z26" s="907"/>
      <c r="AA26" s="907"/>
      <c r="AB26" s="907"/>
      <c r="AC26" s="907"/>
      <c r="AD26" s="907"/>
      <c r="AE26" s="907"/>
      <c r="AF26" s="907"/>
      <c r="AG26" s="907"/>
      <c r="AH26" s="907"/>
      <c r="AI26" s="907"/>
      <c r="AJ26" s="907"/>
      <c r="AK26" s="907"/>
      <c r="AL26" s="907"/>
      <c r="AM26" s="907"/>
      <c r="AN26" s="907"/>
      <c r="AO26" s="907"/>
      <c r="AP26" s="907"/>
      <c r="AQ26" s="907"/>
      <c r="AR26" s="907"/>
      <c r="AS26" s="907"/>
      <c r="AT26" s="216"/>
      <c r="AU26" s="216"/>
      <c r="AV26" s="216"/>
      <c r="AW26" s="216"/>
      <c r="AX26" s="216"/>
      <c r="AY26" s="216"/>
      <c r="AZ26" s="212"/>
      <c r="BB26" s="188"/>
      <c r="BC26" s="220"/>
      <c r="BH26" s="136"/>
      <c r="BI26" s="137">
        <f>IF(AND($BM$13=1,BI25&lt;&gt;""),1,0)</f>
        <v>1</v>
      </c>
      <c r="BJ26" s="137">
        <f>IF(AND($BM$13=2,BJ25&lt;&gt;""),1,0)</f>
        <v>0</v>
      </c>
      <c r="BK26" s="137">
        <f>IF(AND($BM$13=3,BK25&lt;&gt;""),1,0)</f>
        <v>0</v>
      </c>
      <c r="BL26" s="137">
        <f>IF(AND($BM$13=4,BL25&lt;&gt;""),1,0)</f>
        <v>0</v>
      </c>
      <c r="BM26" s="137">
        <f>IF(AND($BM$13=5,BM25&lt;&gt;""),1,0)</f>
        <v>0</v>
      </c>
      <c r="BN26" s="80"/>
      <c r="BO26" s="80"/>
      <c r="BP26" s="86"/>
    </row>
    <row r="27" spans="1:92" ht="12.75" customHeight="1">
      <c r="A27" s="55"/>
      <c r="B27" s="140"/>
      <c r="C27" s="170"/>
      <c r="D27" s="18"/>
      <c r="E27" s="133"/>
      <c r="G27" s="210" t="s">
        <v>99</v>
      </c>
      <c r="H27" s="213"/>
      <c r="I27" s="904" t="s">
        <v>150</v>
      </c>
      <c r="J27" s="905"/>
      <c r="K27" s="905"/>
      <c r="L27" s="905"/>
      <c r="M27" s="905"/>
      <c r="N27" s="905"/>
      <c r="O27" s="905"/>
      <c r="P27" s="905"/>
      <c r="Q27" s="905"/>
      <c r="R27" s="905"/>
      <c r="S27" s="905"/>
      <c r="T27" s="905"/>
      <c r="U27" s="905"/>
      <c r="V27" s="905"/>
      <c r="W27" s="905"/>
      <c r="X27" s="905"/>
      <c r="Y27" s="905"/>
      <c r="Z27" s="905"/>
      <c r="AA27" s="905"/>
      <c r="AB27" s="905"/>
      <c r="AC27" s="905"/>
      <c r="AD27" s="905"/>
      <c r="AE27" s="905"/>
      <c r="AF27" s="905"/>
      <c r="AG27" s="905"/>
      <c r="AH27" s="905"/>
      <c r="AI27" s="905"/>
      <c r="AJ27" s="905"/>
      <c r="AK27" s="905"/>
      <c r="AL27" s="905"/>
      <c r="AM27" s="905"/>
      <c r="AN27" s="905"/>
      <c r="AO27" s="905"/>
      <c r="AP27" s="905"/>
      <c r="AQ27" s="905"/>
      <c r="AR27" s="905"/>
      <c r="AS27" s="905"/>
      <c r="AT27" s="216"/>
      <c r="AU27" s="216"/>
      <c r="AV27" s="908" t="s">
        <v>162</v>
      </c>
      <c r="AW27" s="908"/>
      <c r="AX27" s="908"/>
      <c r="AY27" s="908"/>
      <c r="AZ27" s="188"/>
      <c r="BA27" s="406"/>
      <c r="BB27" s="188"/>
      <c r="BC27" s="220"/>
      <c r="BH27" s="66" t="s">
        <v>89</v>
      </c>
      <c r="BI27" s="78" t="s">
        <v>17</v>
      </c>
      <c r="BJ27" s="78" t="s">
        <v>17</v>
      </c>
      <c r="BK27" s="78" t="s">
        <v>17</v>
      </c>
      <c r="BL27" s="78" t="s">
        <v>17</v>
      </c>
      <c r="BM27" s="78" t="s">
        <v>17</v>
      </c>
      <c r="BN27" s="135" t="str">
        <f>IF(BA27="","",IF(AND($BM$13=1,BI27&lt;&gt;""),1,IF(AND($BM$13=2,BJ27&lt;&gt;""),1,IF(AND($BM$13=3,BK27&lt;&gt;""),1,IF(AND($BM$13=4,BL27&lt;&gt;""),1,IF(AND($BM$13=5,BM27&lt;&gt;""),1,0))))))</f>
        <v/>
      </c>
      <c r="BO27" s="67">
        <f>IF(BP27=0,0,IF(OR(BA27="x",BA27=""),0,IF(BA27="Y",1,0)))</f>
        <v>0</v>
      </c>
      <c r="BP27" s="137">
        <f>SUM(BI28:BM28)</f>
        <v>1</v>
      </c>
    </row>
    <row r="28" spans="1:92" ht="12.75" customHeight="1">
      <c r="A28" s="55"/>
      <c r="B28" s="140"/>
      <c r="C28" s="170"/>
      <c r="D28" s="18"/>
      <c r="E28" s="132"/>
      <c r="G28" s="214"/>
      <c r="H28" s="213"/>
      <c r="I28" s="906"/>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216"/>
      <c r="AU28" s="216"/>
      <c r="AV28" s="216"/>
      <c r="AW28" s="216"/>
      <c r="AX28" s="216"/>
      <c r="AY28" s="216"/>
      <c r="AZ28" s="212"/>
      <c r="BB28" s="188"/>
      <c r="BC28" s="220"/>
      <c r="BH28" s="136"/>
      <c r="BI28" s="137">
        <f>IF(AND($BM$13=1,BI27&lt;&gt;""),1,0)</f>
        <v>1</v>
      </c>
      <c r="BJ28" s="137">
        <f>IF(AND($BM$13=2,BJ27&lt;&gt;""),1,0)</f>
        <v>0</v>
      </c>
      <c r="BK28" s="137">
        <f>IF(AND($BM$13=3,BK27&lt;&gt;""),1,0)</f>
        <v>0</v>
      </c>
      <c r="BL28" s="137">
        <f>IF(AND($BM$13=4,BL27&lt;&gt;""),1,0)</f>
        <v>0</v>
      </c>
      <c r="BM28" s="137">
        <f>IF(AND($BM$13=5,BM27&lt;&gt;""),1,0)</f>
        <v>0</v>
      </c>
      <c r="BN28" s="80"/>
      <c r="BO28" s="80"/>
      <c r="BP28" s="86"/>
    </row>
    <row r="29" spans="1:92" ht="12.75" customHeight="1">
      <c r="A29" s="55"/>
      <c r="B29" s="140"/>
      <c r="C29" s="170"/>
      <c r="D29" s="18"/>
      <c r="E29" s="133"/>
      <c r="G29" s="210" t="s">
        <v>100</v>
      </c>
      <c r="H29" s="213"/>
      <c r="I29" s="904" t="s">
        <v>247</v>
      </c>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216"/>
      <c r="AU29" s="216"/>
      <c r="AV29" s="908" t="s">
        <v>162</v>
      </c>
      <c r="AW29" s="908"/>
      <c r="AX29" s="908"/>
      <c r="AY29" s="908"/>
      <c r="AZ29" s="188"/>
      <c r="BA29" s="406"/>
      <c r="BB29" s="188"/>
      <c r="BC29" s="220"/>
      <c r="BH29" s="66" t="s">
        <v>89</v>
      </c>
      <c r="BI29" s="78" t="s">
        <v>17</v>
      </c>
      <c r="BJ29" s="78" t="s">
        <v>17</v>
      </c>
      <c r="BK29" s="78" t="s">
        <v>17</v>
      </c>
      <c r="BL29" s="78" t="s">
        <v>17</v>
      </c>
      <c r="BM29" s="78" t="s">
        <v>17</v>
      </c>
      <c r="BN29" s="135" t="str">
        <f>IF(BA29="","",IF(AND($BM$13=1,BI29&lt;&gt;""),1,IF(AND($BM$13=2,BJ29&lt;&gt;""),1,IF(AND($BM$13=3,BK29&lt;&gt;""),1,IF(AND($BM$13=4,BL29&lt;&gt;""),1,IF(AND($BM$13=5,BM29&lt;&gt;""),1,0))))))</f>
        <v/>
      </c>
      <c r="BO29" s="67">
        <f>IF(BP29=0,0,IF(OR(BA29="x",BA29=""),0,IF(BA29="Y",1,0)))</f>
        <v>0</v>
      </c>
      <c r="BP29" s="137">
        <f>SUM(BI30:BM30)</f>
        <v>1</v>
      </c>
    </row>
    <row r="30" spans="1:92" ht="12.75" customHeight="1">
      <c r="A30" s="55"/>
      <c r="B30" s="140"/>
      <c r="C30" s="170"/>
      <c r="D30" s="18"/>
      <c r="E30" s="132"/>
      <c r="G30" s="214"/>
      <c r="H30" s="213"/>
      <c r="I30" s="906"/>
      <c r="J30" s="907"/>
      <c r="K30" s="907"/>
      <c r="L30" s="907"/>
      <c r="M30" s="907"/>
      <c r="N30" s="907"/>
      <c r="O30" s="907"/>
      <c r="P30" s="907"/>
      <c r="Q30" s="907"/>
      <c r="R30" s="907"/>
      <c r="S30" s="907"/>
      <c r="T30" s="907"/>
      <c r="U30" s="907"/>
      <c r="V30" s="907"/>
      <c r="W30" s="907"/>
      <c r="X30" s="907"/>
      <c r="Y30" s="907"/>
      <c r="Z30" s="907"/>
      <c r="AA30" s="907"/>
      <c r="AB30" s="907"/>
      <c r="AC30" s="907"/>
      <c r="AD30" s="907"/>
      <c r="AE30" s="907"/>
      <c r="AF30" s="907"/>
      <c r="AG30" s="907"/>
      <c r="AH30" s="907"/>
      <c r="AI30" s="907"/>
      <c r="AJ30" s="907"/>
      <c r="AK30" s="907"/>
      <c r="AL30" s="907"/>
      <c r="AM30" s="907"/>
      <c r="AN30" s="907"/>
      <c r="AO30" s="907"/>
      <c r="AP30" s="907"/>
      <c r="AQ30" s="907"/>
      <c r="AR30" s="907"/>
      <c r="AS30" s="907"/>
      <c r="AT30" s="216"/>
      <c r="AU30" s="216"/>
      <c r="AV30" s="216"/>
      <c r="AW30" s="216"/>
      <c r="AX30" s="216"/>
      <c r="AY30" s="216"/>
      <c r="AZ30" s="212"/>
      <c r="BB30" s="188"/>
      <c r="BC30" s="220"/>
      <c r="BH30" s="136"/>
      <c r="BI30" s="137">
        <f>IF(AND($BM$13=1,BI29&lt;&gt;""),1,0)</f>
        <v>1</v>
      </c>
      <c r="BJ30" s="137">
        <f>IF(AND($BM$13=2,BJ29&lt;&gt;""),1,0)</f>
        <v>0</v>
      </c>
      <c r="BK30" s="137">
        <f>IF(AND($BM$13=3,BK29&lt;&gt;""),1,0)</f>
        <v>0</v>
      </c>
      <c r="BL30" s="137">
        <f>IF(AND($BM$13=4,BL29&lt;&gt;""),1,0)</f>
        <v>0</v>
      </c>
      <c r="BM30" s="137">
        <f>IF(AND($BM$13=5,BM29&lt;&gt;""),1,0)</f>
        <v>0</v>
      </c>
      <c r="BN30" s="80"/>
      <c r="BO30" s="80"/>
      <c r="BP30" s="86"/>
    </row>
    <row r="31" spans="1:92" ht="12.75" customHeight="1">
      <c r="A31" s="55"/>
      <c r="B31" s="140"/>
      <c r="C31" s="170"/>
      <c r="D31" s="18"/>
      <c r="E31" s="133"/>
      <c r="G31" s="210" t="s">
        <v>101</v>
      </c>
      <c r="H31" s="213"/>
      <c r="I31" s="909" t="s">
        <v>318</v>
      </c>
      <c r="J31" s="905"/>
      <c r="K31" s="905"/>
      <c r="L31" s="905"/>
      <c r="M31" s="905"/>
      <c r="N31" s="905"/>
      <c r="O31" s="905"/>
      <c r="P31" s="905"/>
      <c r="Q31" s="905"/>
      <c r="R31" s="905"/>
      <c r="S31" s="905"/>
      <c r="T31" s="905"/>
      <c r="U31" s="905"/>
      <c r="V31" s="905"/>
      <c r="W31" s="905"/>
      <c r="X31" s="905"/>
      <c r="Y31" s="905"/>
      <c r="Z31" s="905"/>
      <c r="AA31" s="905"/>
      <c r="AB31" s="905"/>
      <c r="AC31" s="905"/>
      <c r="AD31" s="905"/>
      <c r="AE31" s="905"/>
      <c r="AF31" s="905"/>
      <c r="AG31" s="905"/>
      <c r="AH31" s="905"/>
      <c r="AI31" s="905"/>
      <c r="AJ31" s="905"/>
      <c r="AK31" s="905"/>
      <c r="AL31" s="905"/>
      <c r="AM31" s="905"/>
      <c r="AN31" s="905"/>
      <c r="AO31" s="905"/>
      <c r="AP31" s="905"/>
      <c r="AQ31" s="905"/>
      <c r="AR31" s="905"/>
      <c r="AS31" s="905"/>
      <c r="AT31" s="216"/>
      <c r="AU31" s="216"/>
      <c r="AV31" s="908" t="s">
        <v>162</v>
      </c>
      <c r="AW31" s="908"/>
      <c r="AX31" s="908"/>
      <c r="AY31" s="908"/>
      <c r="AZ31" s="188"/>
      <c r="BA31" s="406"/>
      <c r="BB31" s="188"/>
      <c r="BC31" s="220"/>
      <c r="BH31" s="66" t="s">
        <v>89</v>
      </c>
      <c r="BI31" s="78" t="s">
        <v>17</v>
      </c>
      <c r="BJ31" s="78"/>
      <c r="BK31" s="78" t="s">
        <v>17</v>
      </c>
      <c r="BL31" s="78" t="s">
        <v>17</v>
      </c>
      <c r="BM31" s="78" t="s">
        <v>17</v>
      </c>
      <c r="BN31" s="135" t="str">
        <f>IF(BA31="","",IF(AND($BM$13=1,BI31&lt;&gt;""),1,IF(AND($BM$13=2,BJ31&lt;&gt;""),1,IF(AND($BM$13=3,BK31&lt;&gt;""),1,IF(AND($BM$13=4,BL31&lt;&gt;""),1,IF(AND($BM$13=5,BM31&lt;&gt;""),1,0))))))</f>
        <v/>
      </c>
      <c r="BO31" s="67">
        <f>IF(BP31=0,0,IF(OR(BA31="x",BA31=""),0,IF(BA31="Y",1,0)))</f>
        <v>0</v>
      </c>
      <c r="BP31" s="137">
        <f>SUM(BI32:BM32)</f>
        <v>1</v>
      </c>
      <c r="CD31" s="159"/>
      <c r="CE31" s="159"/>
      <c r="CF31" s="159"/>
      <c r="CG31" s="159"/>
      <c r="CH31" s="159"/>
      <c r="CI31" s="159"/>
      <c r="CJ31" s="159"/>
      <c r="CK31" s="159"/>
      <c r="CL31" s="159"/>
      <c r="CM31" s="159"/>
      <c r="CN31" s="159"/>
    </row>
    <row r="32" spans="1:92" ht="12.75" customHeight="1">
      <c r="A32" s="55"/>
      <c r="B32" s="140"/>
      <c r="C32" s="170"/>
      <c r="D32" s="18"/>
      <c r="E32" s="132"/>
      <c r="G32" s="214"/>
      <c r="H32" s="213"/>
      <c r="I32" s="906"/>
      <c r="J32" s="907"/>
      <c r="K32" s="907"/>
      <c r="L32" s="907"/>
      <c r="M32" s="907"/>
      <c r="N32" s="907"/>
      <c r="O32" s="907"/>
      <c r="P32" s="907"/>
      <c r="Q32" s="907"/>
      <c r="R32" s="907"/>
      <c r="S32" s="907"/>
      <c r="T32" s="907"/>
      <c r="U32" s="907"/>
      <c r="V32" s="907"/>
      <c r="W32" s="907"/>
      <c r="X32" s="907"/>
      <c r="Y32" s="907"/>
      <c r="Z32" s="907"/>
      <c r="AA32" s="907"/>
      <c r="AB32" s="907"/>
      <c r="AC32" s="907"/>
      <c r="AD32" s="907"/>
      <c r="AE32" s="907"/>
      <c r="AF32" s="907"/>
      <c r="AG32" s="907"/>
      <c r="AH32" s="907"/>
      <c r="AI32" s="907"/>
      <c r="AJ32" s="907"/>
      <c r="AK32" s="907"/>
      <c r="AL32" s="907"/>
      <c r="AM32" s="907"/>
      <c r="AN32" s="907"/>
      <c r="AO32" s="907"/>
      <c r="AP32" s="907"/>
      <c r="AQ32" s="907"/>
      <c r="AR32" s="907"/>
      <c r="AS32" s="907"/>
      <c r="AT32" s="216"/>
      <c r="AU32" s="216"/>
      <c r="AV32" s="216"/>
      <c r="AW32" s="216"/>
      <c r="AX32" s="216"/>
      <c r="AY32" s="216"/>
      <c r="AZ32" s="212"/>
      <c r="BB32" s="188"/>
      <c r="BC32" s="220"/>
      <c r="BH32" s="136"/>
      <c r="BI32" s="137">
        <f>IF(AND($BM$13=1,BI31&lt;&gt;""),1,0)</f>
        <v>1</v>
      </c>
      <c r="BJ32" s="137">
        <f>IF(AND($BM$13=2,BJ31&lt;&gt;""),1,0)</f>
        <v>0</v>
      </c>
      <c r="BK32" s="137">
        <f>IF(AND($BM$13=3,BK31&lt;&gt;""),1,0)</f>
        <v>0</v>
      </c>
      <c r="BL32" s="137">
        <f>IF(AND($BM$13=4,BL31&lt;&gt;""),1,0)</f>
        <v>0</v>
      </c>
      <c r="BM32" s="137">
        <f>IF(AND($BM$13=5,BM31&lt;&gt;""),1,0)</f>
        <v>0</v>
      </c>
      <c r="BN32" s="80"/>
      <c r="BO32" s="80"/>
      <c r="BP32" s="86"/>
      <c r="CD32" s="159"/>
      <c r="CE32" s="159"/>
      <c r="CF32" s="159"/>
      <c r="CG32" s="159"/>
      <c r="CH32" s="159"/>
      <c r="CI32" s="159"/>
      <c r="CJ32" s="159"/>
      <c r="CK32" s="159"/>
      <c r="CL32" s="159"/>
      <c r="CM32" s="159"/>
      <c r="CN32" s="159"/>
    </row>
    <row r="33" spans="1:92" ht="12.75" customHeight="1">
      <c r="A33" s="55"/>
      <c r="B33" s="140"/>
      <c r="C33" s="170"/>
      <c r="D33" s="18"/>
      <c r="E33" s="133"/>
      <c r="G33" s="210" t="s">
        <v>103</v>
      </c>
      <c r="H33" s="213"/>
      <c r="I33" s="904" t="s">
        <v>164</v>
      </c>
      <c r="J33" s="905"/>
      <c r="K33" s="905"/>
      <c r="L33" s="905"/>
      <c r="M33" s="905"/>
      <c r="N33" s="905"/>
      <c r="O33" s="905"/>
      <c r="P33" s="905"/>
      <c r="Q33" s="905"/>
      <c r="R33" s="905"/>
      <c r="S33" s="905"/>
      <c r="T33" s="905"/>
      <c r="U33" s="905"/>
      <c r="V33" s="905"/>
      <c r="W33" s="905"/>
      <c r="X33" s="905"/>
      <c r="Y33" s="905"/>
      <c r="Z33" s="905"/>
      <c r="AA33" s="905"/>
      <c r="AB33" s="905"/>
      <c r="AC33" s="905"/>
      <c r="AD33" s="905"/>
      <c r="AE33" s="905"/>
      <c r="AF33" s="905"/>
      <c r="AG33" s="905"/>
      <c r="AH33" s="905"/>
      <c r="AI33" s="905"/>
      <c r="AJ33" s="905"/>
      <c r="AK33" s="905"/>
      <c r="AL33" s="905"/>
      <c r="AM33" s="905"/>
      <c r="AN33" s="905"/>
      <c r="AO33" s="905"/>
      <c r="AP33" s="905"/>
      <c r="AQ33" s="905"/>
      <c r="AR33" s="905"/>
      <c r="AS33" s="905"/>
      <c r="AT33" s="216"/>
      <c r="AU33" s="216"/>
      <c r="AV33" s="908" t="s">
        <v>162</v>
      </c>
      <c r="AW33" s="908"/>
      <c r="AX33" s="908"/>
      <c r="AY33" s="908"/>
      <c r="AZ33" s="188"/>
      <c r="BA33" s="406"/>
      <c r="BB33" s="188"/>
      <c r="BC33" s="220"/>
      <c r="BH33" s="66" t="s">
        <v>89</v>
      </c>
      <c r="BI33" s="78" t="s">
        <v>17</v>
      </c>
      <c r="BJ33" s="78"/>
      <c r="BK33" s="78" t="s">
        <v>17</v>
      </c>
      <c r="BL33" s="78" t="s">
        <v>17</v>
      </c>
      <c r="BM33" s="78" t="s">
        <v>17</v>
      </c>
      <c r="BN33" s="135" t="str">
        <f>IF(BA33="","",IF(AND($BM$13=1,BI33&lt;&gt;""),1,IF(AND($BM$13=2,BJ33&lt;&gt;""),1,IF(AND($BM$13=3,BK33&lt;&gt;""),1,IF(AND($BM$13=4,BL33&lt;&gt;""),1,IF(AND($BM$13=5,BM33&lt;&gt;""),1,0))))))</f>
        <v/>
      </c>
      <c r="BO33" s="67">
        <f>IF(BP33=0,0,IF(OR(BA33="x",BA33=""),0,IF(BA33="Y",1,0)))</f>
        <v>0</v>
      </c>
      <c r="BP33" s="137">
        <f>SUM(BI34:BM34)</f>
        <v>1</v>
      </c>
      <c r="CD33" s="159"/>
      <c r="CE33" s="159"/>
      <c r="CF33" s="159"/>
      <c r="CG33" s="159"/>
      <c r="CH33" s="159"/>
      <c r="CI33" s="159"/>
      <c r="CJ33" s="159"/>
      <c r="CK33" s="159"/>
      <c r="CL33" s="159"/>
      <c r="CM33" s="159"/>
      <c r="CN33" s="159"/>
    </row>
    <row r="34" spans="1:92" ht="12.75" customHeight="1">
      <c r="A34" s="55"/>
      <c r="B34" s="140"/>
      <c r="C34" s="170"/>
      <c r="D34" s="18"/>
      <c r="E34" s="132"/>
      <c r="G34" s="214"/>
      <c r="H34" s="213"/>
      <c r="I34" s="906"/>
      <c r="J34" s="907"/>
      <c r="K34" s="907"/>
      <c r="L34" s="907"/>
      <c r="M34" s="907"/>
      <c r="N34" s="907"/>
      <c r="O34" s="907"/>
      <c r="P34" s="907"/>
      <c r="Q34" s="907"/>
      <c r="R34" s="907"/>
      <c r="S34" s="907"/>
      <c r="T34" s="907"/>
      <c r="U34" s="907"/>
      <c r="V34" s="907"/>
      <c r="W34" s="907"/>
      <c r="X34" s="907"/>
      <c r="Y34" s="907"/>
      <c r="Z34" s="907"/>
      <c r="AA34" s="907"/>
      <c r="AB34" s="907"/>
      <c r="AC34" s="907"/>
      <c r="AD34" s="907"/>
      <c r="AE34" s="907"/>
      <c r="AF34" s="907"/>
      <c r="AG34" s="907"/>
      <c r="AH34" s="907"/>
      <c r="AI34" s="907"/>
      <c r="AJ34" s="907"/>
      <c r="AK34" s="907"/>
      <c r="AL34" s="907"/>
      <c r="AM34" s="907"/>
      <c r="AN34" s="907"/>
      <c r="AO34" s="907"/>
      <c r="AP34" s="907"/>
      <c r="AQ34" s="907"/>
      <c r="AR34" s="907"/>
      <c r="AS34" s="907"/>
      <c r="AT34" s="216"/>
      <c r="AU34" s="216"/>
      <c r="AV34" s="216"/>
      <c r="AW34" s="216"/>
      <c r="AX34" s="216"/>
      <c r="AY34" s="216"/>
      <c r="AZ34" s="212"/>
      <c r="BB34" s="188"/>
      <c r="BC34" s="220"/>
      <c r="BH34" s="136"/>
      <c r="BI34" s="137">
        <f>IF(AND($BM$13=1,BI33&lt;&gt;""),1,0)</f>
        <v>1</v>
      </c>
      <c r="BJ34" s="137">
        <f>IF(AND($BM$13=2,BJ33&lt;&gt;""),1,0)</f>
        <v>0</v>
      </c>
      <c r="BK34" s="137">
        <f>IF(AND($BM$13=3,BK33&lt;&gt;""),1,0)</f>
        <v>0</v>
      </c>
      <c r="BL34" s="137">
        <f>IF(AND($BM$13=4,BL33&lt;&gt;""),1,0)</f>
        <v>0</v>
      </c>
      <c r="BM34" s="137">
        <f>IF(AND($BM$13=5,BM33&lt;&gt;""),1,0)</f>
        <v>0</v>
      </c>
      <c r="BN34" s="80"/>
      <c r="BO34" s="80"/>
      <c r="BP34" s="86"/>
    </row>
    <row r="35" spans="1:92" ht="12.75" customHeight="1">
      <c r="A35" s="55"/>
      <c r="B35" s="140"/>
      <c r="C35" s="218"/>
      <c r="D35" s="18"/>
      <c r="E35" s="133"/>
      <c r="G35" s="210" t="s">
        <v>104</v>
      </c>
      <c r="H35" s="211"/>
      <c r="I35" s="909" t="s">
        <v>317</v>
      </c>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216"/>
      <c r="AU35" s="216"/>
      <c r="AV35" s="908" t="s">
        <v>162</v>
      </c>
      <c r="AW35" s="908"/>
      <c r="AX35" s="908"/>
      <c r="AY35" s="908"/>
      <c r="AZ35" s="188"/>
      <c r="BA35" s="406"/>
      <c r="BB35" s="188"/>
      <c r="BC35" s="220"/>
      <c r="BH35" s="66" t="s">
        <v>89</v>
      </c>
      <c r="BI35" s="78" t="s">
        <v>17</v>
      </c>
      <c r="BJ35" s="78"/>
      <c r="BK35" s="78" t="s">
        <v>17</v>
      </c>
      <c r="BL35" s="78" t="s">
        <v>17</v>
      </c>
      <c r="BM35" s="78" t="s">
        <v>17</v>
      </c>
      <c r="BN35" s="135" t="str">
        <f>IF(BA35="","",IF(AND($BM$13=1,BI35&lt;&gt;""),1,IF(AND($BM$13=2,BJ35&lt;&gt;""),1,IF(AND($BM$13=3,BK35&lt;&gt;""),1,IF(AND($BM$13=4,BL35&lt;&gt;""),1,IF(AND($BM$13=5,BM35&lt;&gt;""),1,0))))))</f>
        <v/>
      </c>
      <c r="BO35" s="67">
        <f>IF(BP35=0,0,IF(OR(BA35="x",BA35=""),0,IF(BA35="Y",1,0)))</f>
        <v>0</v>
      </c>
      <c r="BP35" s="137">
        <f>SUM(BI36:BM36)</f>
        <v>1</v>
      </c>
    </row>
    <row r="36" spans="1:92" ht="12.75" customHeight="1">
      <c r="A36" s="55"/>
      <c r="B36" s="140"/>
      <c r="C36" s="218"/>
      <c r="D36" s="18"/>
      <c r="E36" s="132"/>
      <c r="G36" s="210"/>
      <c r="H36" s="211"/>
      <c r="I36" s="906"/>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216"/>
      <c r="AU36" s="216"/>
      <c r="AV36" s="216"/>
      <c r="AW36" s="216"/>
      <c r="AX36" s="216"/>
      <c r="AY36" s="216"/>
      <c r="AZ36" s="212"/>
      <c r="BB36" s="188"/>
      <c r="BC36" s="220"/>
      <c r="BH36" s="221"/>
      <c r="BI36" s="137">
        <f>IF(AND($BM$13=1,BI35&lt;&gt;""),1,0)</f>
        <v>1</v>
      </c>
      <c r="BJ36" s="137">
        <f>IF(AND($BM$13=2,BJ35&lt;&gt;""),1,0)</f>
        <v>0</v>
      </c>
      <c r="BK36" s="137">
        <f>IF(AND($BM$13=3,BK35&lt;&gt;""),1,0)</f>
        <v>0</v>
      </c>
      <c r="BL36" s="137">
        <f>IF(AND($BM$13=4,BL35&lt;&gt;""),1,0)</f>
        <v>0</v>
      </c>
      <c r="BM36" s="137">
        <f>IF(AND($BM$13=5,BM35&lt;&gt;""),1,0)</f>
        <v>0</v>
      </c>
      <c r="BN36" s="222"/>
      <c r="BO36" s="222"/>
      <c r="BP36" s="223"/>
    </row>
    <row r="37" spans="1:92" ht="12.75" customHeight="1">
      <c r="A37" s="208"/>
      <c r="B37" s="42"/>
      <c r="C37" s="42"/>
      <c r="G37" s="210" t="s">
        <v>170</v>
      </c>
      <c r="I37" s="904" t="s">
        <v>262</v>
      </c>
      <c r="J37" s="905"/>
      <c r="K37" s="905"/>
      <c r="L37" s="905"/>
      <c r="M37" s="905"/>
      <c r="N37" s="905"/>
      <c r="O37" s="905"/>
      <c r="P37" s="905"/>
      <c r="Q37" s="905"/>
      <c r="R37" s="905"/>
      <c r="S37" s="905"/>
      <c r="T37" s="905"/>
      <c r="U37" s="905"/>
      <c r="V37" s="905"/>
      <c r="W37" s="905"/>
      <c r="X37" s="905"/>
      <c r="Y37" s="905"/>
      <c r="Z37" s="905"/>
      <c r="AA37" s="905"/>
      <c r="AB37" s="905"/>
      <c r="AC37" s="905"/>
      <c r="AD37" s="905"/>
      <c r="AE37" s="905"/>
      <c r="AF37" s="905"/>
      <c r="AG37" s="905"/>
      <c r="AH37" s="905"/>
      <c r="AI37" s="905"/>
      <c r="AJ37" s="905"/>
      <c r="AK37" s="905"/>
      <c r="AL37" s="905"/>
      <c r="AM37" s="905"/>
      <c r="AN37" s="905"/>
      <c r="AO37" s="905"/>
      <c r="AP37" s="905"/>
      <c r="AQ37" s="905"/>
      <c r="AR37" s="905"/>
      <c r="AS37" s="905"/>
      <c r="AT37" s="216"/>
      <c r="AU37" s="216"/>
      <c r="AV37" s="908" t="s">
        <v>162</v>
      </c>
      <c r="AW37" s="908"/>
      <c r="AX37" s="908"/>
      <c r="AY37" s="908"/>
      <c r="AZ37" s="188"/>
      <c r="BA37" s="406"/>
      <c r="BB37" s="213"/>
      <c r="BC37" s="220"/>
      <c r="BH37" s="66" t="s">
        <v>89</v>
      </c>
      <c r="BI37" s="78" t="s">
        <v>17</v>
      </c>
      <c r="BJ37" s="78" t="s">
        <v>17</v>
      </c>
      <c r="BK37" s="78" t="s">
        <v>17</v>
      </c>
      <c r="BL37" s="78" t="s">
        <v>17</v>
      </c>
      <c r="BM37" s="78" t="s">
        <v>17</v>
      </c>
      <c r="BN37" s="135" t="str">
        <f>IF(BA37="","",IF(AND($BM$13=1,BI37&lt;&gt;""),1,IF(AND($BM$13=2,BJ37&lt;&gt;""),1,IF(AND($BM$13=3,BK37&lt;&gt;""),1,IF(AND($BM$13=4,BL37&lt;&gt;""),1,IF(AND($BM$13=5,BM37&lt;&gt;""),1,0))))))</f>
        <v/>
      </c>
      <c r="BO37" s="67">
        <f>IF(BP37=0,0,IF(OR(BA37="x",BA37=""),0,IF(BA37="Y",1,0)))</f>
        <v>0</v>
      </c>
      <c r="BP37" s="137">
        <f>SUM(BI38:BM38)</f>
        <v>1</v>
      </c>
    </row>
    <row r="38" spans="1:92">
      <c r="I38" s="906"/>
      <c r="J38" s="907"/>
      <c r="K38" s="907"/>
      <c r="L38" s="907"/>
      <c r="M38" s="907"/>
      <c r="N38" s="907"/>
      <c r="O38" s="907"/>
      <c r="P38" s="907"/>
      <c r="Q38" s="907"/>
      <c r="R38" s="907"/>
      <c r="S38" s="907"/>
      <c r="T38" s="907"/>
      <c r="U38" s="907"/>
      <c r="V38" s="907"/>
      <c r="W38" s="907"/>
      <c r="X38" s="907"/>
      <c r="Y38" s="907"/>
      <c r="Z38" s="907"/>
      <c r="AA38" s="907"/>
      <c r="AB38" s="907"/>
      <c r="AC38" s="907"/>
      <c r="AD38" s="907"/>
      <c r="AE38" s="907"/>
      <c r="AF38" s="907"/>
      <c r="AG38" s="907"/>
      <c r="AH38" s="907"/>
      <c r="AI38" s="907"/>
      <c r="AJ38" s="907"/>
      <c r="AK38" s="907"/>
      <c r="AL38" s="907"/>
      <c r="AM38" s="907"/>
      <c r="AN38" s="907"/>
      <c r="AO38" s="907"/>
      <c r="AP38" s="907"/>
      <c r="AQ38" s="907"/>
      <c r="AR38" s="907"/>
      <c r="AS38" s="907"/>
      <c r="BH38" s="221"/>
      <c r="BI38" s="137">
        <f>IF(AND($BM$13=1,BI37&lt;&gt;""),1,0)</f>
        <v>1</v>
      </c>
      <c r="BJ38" s="137">
        <f>IF(AND($BM$13=2,BJ37&lt;&gt;""),1,0)</f>
        <v>0</v>
      </c>
      <c r="BK38" s="137">
        <f>IF(AND($BM$13=3,BK37&lt;&gt;""),1,0)</f>
        <v>0</v>
      </c>
      <c r="BL38" s="137">
        <f>IF(AND($BM$13=4,BL37&lt;&gt;""),1,0)</f>
        <v>0</v>
      </c>
      <c r="BM38" s="137">
        <f>IF(AND($BM$13=5,BM37&lt;&gt;""),1,0)</f>
        <v>0</v>
      </c>
      <c r="BN38" s="222"/>
      <c r="BO38" s="222"/>
      <c r="BP38" s="223"/>
    </row>
    <row r="39" spans="1:92" ht="12.75" customHeight="1">
      <c r="G39" s="210" t="s">
        <v>171</v>
      </c>
      <c r="H39" s="407"/>
      <c r="I39" s="904" t="s">
        <v>261</v>
      </c>
      <c r="J39" s="905"/>
      <c r="K39" s="905"/>
      <c r="L39" s="905"/>
      <c r="M39" s="905"/>
      <c r="N39" s="905"/>
      <c r="O39" s="905"/>
      <c r="P39" s="905"/>
      <c r="Q39" s="905"/>
      <c r="R39" s="905"/>
      <c r="S39" s="905"/>
      <c r="T39" s="905"/>
      <c r="U39" s="905"/>
      <c r="V39" s="905"/>
      <c r="W39" s="905"/>
      <c r="X39" s="905"/>
      <c r="Y39" s="905"/>
      <c r="Z39" s="905"/>
      <c r="AA39" s="905"/>
      <c r="AB39" s="905"/>
      <c r="AC39" s="905"/>
      <c r="AD39" s="905"/>
      <c r="AE39" s="905"/>
      <c r="AF39" s="905"/>
      <c r="AG39" s="905"/>
      <c r="AH39" s="905"/>
      <c r="AI39" s="905"/>
      <c r="AJ39" s="905"/>
      <c r="AK39" s="905"/>
      <c r="AL39" s="905"/>
      <c r="AM39" s="905"/>
      <c r="AN39" s="905"/>
      <c r="AO39" s="905"/>
      <c r="AP39" s="905"/>
      <c r="AQ39" s="905"/>
      <c r="AR39" s="905"/>
      <c r="AS39" s="905"/>
      <c r="AT39" s="216"/>
      <c r="AU39" s="216"/>
      <c r="AV39" s="908" t="s">
        <v>162</v>
      </c>
      <c r="AW39" s="908"/>
      <c r="AX39" s="908"/>
      <c r="AY39" s="908"/>
      <c r="AZ39" s="188"/>
      <c r="BA39" s="406"/>
      <c r="BH39" s="66" t="s">
        <v>89</v>
      </c>
      <c r="BI39" s="78" t="s">
        <v>17</v>
      </c>
      <c r="BJ39" s="78" t="s">
        <v>17</v>
      </c>
      <c r="BK39" s="78" t="s">
        <v>17</v>
      </c>
      <c r="BL39" s="78" t="s">
        <v>17</v>
      </c>
      <c r="BM39" s="78" t="s">
        <v>17</v>
      </c>
      <c r="BN39" s="135" t="str">
        <f>IF(BA39="","",IF(AND($BM$13=1,BI39&lt;&gt;""),1,IF(AND($BM$13=2,BJ39&lt;&gt;""),1,IF(AND($BM$13=3,BK39&lt;&gt;""),1,IF(AND($BM$13=4,BL39&lt;&gt;""),1,IF(AND($BM$13=5,BM39&lt;&gt;""),1,0))))))</f>
        <v/>
      </c>
      <c r="BO39" s="67">
        <f>IF(BP39=0,0,IF(OR(BA39="x",BA39=""),0,IF(BA39="Y",1,0)))</f>
        <v>0</v>
      </c>
      <c r="BP39" s="137">
        <f>SUM(BI40:BM40)</f>
        <v>1</v>
      </c>
    </row>
    <row r="40" spans="1:92">
      <c r="I40" s="906"/>
      <c r="J40" s="907"/>
      <c r="K40" s="907"/>
      <c r="L40" s="907"/>
      <c r="M40" s="907"/>
      <c r="N40" s="907"/>
      <c r="O40" s="907"/>
      <c r="P40" s="907"/>
      <c r="Q40" s="907"/>
      <c r="R40" s="907"/>
      <c r="S40" s="907"/>
      <c r="T40" s="907"/>
      <c r="U40" s="907"/>
      <c r="V40" s="907"/>
      <c r="W40" s="907"/>
      <c r="X40" s="907"/>
      <c r="Y40" s="907"/>
      <c r="Z40" s="907"/>
      <c r="AA40" s="907"/>
      <c r="AB40" s="907"/>
      <c r="AC40" s="907"/>
      <c r="AD40" s="907"/>
      <c r="AE40" s="907"/>
      <c r="AF40" s="907"/>
      <c r="AG40" s="907"/>
      <c r="AH40" s="907"/>
      <c r="AI40" s="907"/>
      <c r="AJ40" s="907"/>
      <c r="AK40" s="907"/>
      <c r="AL40" s="907"/>
      <c r="AM40" s="907"/>
      <c r="AN40" s="907"/>
      <c r="AO40" s="907"/>
      <c r="AP40" s="907"/>
      <c r="AQ40" s="907"/>
      <c r="AR40" s="907"/>
      <c r="AS40" s="907"/>
      <c r="BH40" s="221"/>
      <c r="BI40" s="137">
        <f>IF(AND($BM$13=1,BI39&lt;&gt;""),1,0)</f>
        <v>1</v>
      </c>
      <c r="BJ40" s="137">
        <f>IF(AND($BM$13=2,BJ39&lt;&gt;""),1,0)</f>
        <v>0</v>
      </c>
      <c r="BK40" s="137">
        <f>IF(AND($BM$13=3,BK39&lt;&gt;""),1,0)</f>
        <v>0</v>
      </c>
      <c r="BL40" s="137">
        <f>IF(AND($BM$13=4,BL39&lt;&gt;""),1,0)</f>
        <v>0</v>
      </c>
      <c r="BM40" s="137">
        <f>IF(AND($BM$13=5,BM39&lt;&gt;""),1,0)</f>
        <v>0</v>
      </c>
      <c r="BN40" s="222"/>
      <c r="BO40" s="222"/>
      <c r="BP40" s="223"/>
    </row>
    <row r="41" spans="1:92" ht="12.75" customHeight="1">
      <c r="G41" s="525" t="s">
        <v>172</v>
      </c>
      <c r="H41" s="407"/>
      <c r="I41" s="1168" t="s">
        <v>495</v>
      </c>
      <c r="J41" s="1169"/>
      <c r="K41" s="1169"/>
      <c r="L41" s="1169"/>
      <c r="M41" s="1169"/>
      <c r="N41" s="1169"/>
      <c r="O41" s="1169"/>
      <c r="P41" s="1169"/>
      <c r="Q41" s="1169"/>
      <c r="R41" s="1169"/>
      <c r="S41" s="1169"/>
      <c r="T41" s="1169"/>
      <c r="U41" s="1169"/>
      <c r="V41" s="1169"/>
      <c r="W41" s="1169"/>
      <c r="X41" s="1169"/>
      <c r="Y41" s="1169"/>
      <c r="Z41" s="1169"/>
      <c r="AA41" s="1169"/>
      <c r="AB41" s="1169"/>
      <c r="AC41" s="1169"/>
      <c r="AD41" s="1169"/>
      <c r="AE41" s="1169"/>
      <c r="AF41" s="1169"/>
      <c r="AG41" s="1169"/>
      <c r="AH41" s="1169"/>
      <c r="AI41" s="1169"/>
      <c r="AJ41" s="1169"/>
      <c r="AK41" s="1169"/>
      <c r="AL41" s="1169"/>
      <c r="AM41" s="1169"/>
      <c r="AN41" s="1169"/>
      <c r="AO41" s="1169"/>
      <c r="AP41" s="1169"/>
      <c r="AQ41" s="1169"/>
      <c r="AR41" s="1169"/>
      <c r="AS41" s="1169"/>
      <c r="AT41" s="216"/>
      <c r="AU41" s="216"/>
      <c r="AV41" s="908" t="s">
        <v>162</v>
      </c>
      <c r="AW41" s="908"/>
      <c r="AX41" s="908"/>
      <c r="AY41" s="908"/>
      <c r="AZ41" s="188"/>
      <c r="BA41" s="406"/>
      <c r="BH41" s="66" t="s">
        <v>89</v>
      </c>
      <c r="BI41" s="78" t="s">
        <v>17</v>
      </c>
      <c r="BJ41" s="78" t="s">
        <v>17</v>
      </c>
      <c r="BK41" s="78" t="s">
        <v>17</v>
      </c>
      <c r="BL41" s="78" t="s">
        <v>17</v>
      </c>
      <c r="BM41" s="78" t="s">
        <v>17</v>
      </c>
      <c r="BN41" s="135" t="str">
        <f>IF(BA41="","",IF(AND($BM$13=1,BI41&lt;&gt;""),1,IF(AND($BM$13=2,BJ41&lt;&gt;""),1,IF(AND($BM$13=3,BK41&lt;&gt;""),1,IF(AND($BM$13=4,BL41&lt;&gt;""),1,IF(AND($BM$13=5,BM41&lt;&gt;""),1,0))))))</f>
        <v/>
      </c>
      <c r="BO41" s="67">
        <f>IF(BP41=0,0,IF(OR(BA41="x",BA41=""),0,IF(BA41="Y",1,0)))</f>
        <v>0</v>
      </c>
      <c r="BP41" s="137">
        <f>SUM(BI42:BM42)</f>
        <v>1</v>
      </c>
    </row>
    <row r="42" spans="1:92">
      <c r="I42" s="1170"/>
      <c r="J42" s="1171"/>
      <c r="K42" s="1171"/>
      <c r="L42" s="1171"/>
      <c r="M42" s="1171"/>
      <c r="N42" s="1171"/>
      <c r="O42" s="1171"/>
      <c r="P42" s="1171"/>
      <c r="Q42" s="1171"/>
      <c r="R42" s="1171"/>
      <c r="S42" s="1171"/>
      <c r="T42" s="1171"/>
      <c r="U42" s="1171"/>
      <c r="V42" s="1171"/>
      <c r="W42" s="1171"/>
      <c r="X42" s="1171"/>
      <c r="Y42" s="1171"/>
      <c r="Z42" s="1171"/>
      <c r="AA42" s="1171"/>
      <c r="AB42" s="1171"/>
      <c r="AC42" s="1171"/>
      <c r="AD42" s="1171"/>
      <c r="AE42" s="1171"/>
      <c r="AF42" s="1171"/>
      <c r="AG42" s="1171"/>
      <c r="AH42" s="1171"/>
      <c r="AI42" s="1171"/>
      <c r="AJ42" s="1171"/>
      <c r="AK42" s="1171"/>
      <c r="AL42" s="1171"/>
      <c r="AM42" s="1171"/>
      <c r="AN42" s="1171"/>
      <c r="AO42" s="1171"/>
      <c r="AP42" s="1171"/>
      <c r="AQ42" s="1171"/>
      <c r="AR42" s="1171"/>
      <c r="AS42" s="1171"/>
      <c r="BH42" s="221"/>
      <c r="BI42" s="137">
        <f>IF(AND($BM$13=1,BI41&lt;&gt;""),1,0)</f>
        <v>1</v>
      </c>
      <c r="BJ42" s="137">
        <f>IF(AND($BM$13=2,BJ41&lt;&gt;""),1,0)</f>
        <v>0</v>
      </c>
      <c r="BK42" s="137">
        <f>IF(AND($BM$13=3,BK41&lt;&gt;""),1,0)</f>
        <v>0</v>
      </c>
      <c r="BL42" s="137">
        <f>IF(AND($BM$13=4,BL41&lt;&gt;""),1,0)</f>
        <v>0</v>
      </c>
      <c r="BM42" s="137">
        <f>IF(AND($BM$13=5,BM41&lt;&gt;""),1,0)</f>
        <v>0</v>
      </c>
      <c r="BN42" s="222"/>
      <c r="BO42" s="222"/>
      <c r="BP42" s="223"/>
    </row>
    <row r="43" spans="1:92" ht="12.75" customHeight="1">
      <c r="G43" s="525" t="s">
        <v>173</v>
      </c>
      <c r="I43" s="904" t="s">
        <v>248</v>
      </c>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216"/>
      <c r="AU43" s="216"/>
      <c r="AV43" s="908" t="s">
        <v>162</v>
      </c>
      <c r="AW43" s="908"/>
      <c r="AX43" s="908"/>
      <c r="AY43" s="908"/>
      <c r="AZ43" s="188"/>
      <c r="BA43" s="406"/>
      <c r="BH43" s="66" t="s">
        <v>89</v>
      </c>
      <c r="BI43" s="78" t="s">
        <v>17</v>
      </c>
      <c r="BJ43" s="78" t="s">
        <v>17</v>
      </c>
      <c r="BK43" s="78" t="s">
        <v>17</v>
      </c>
      <c r="BL43" s="78" t="s">
        <v>17</v>
      </c>
      <c r="BM43" s="78" t="s">
        <v>17</v>
      </c>
      <c r="BN43" s="135" t="str">
        <f>IF(BA43="","",IF(AND($BM$13=1,BI43&lt;&gt;""),1,IF(AND($BM$13=2,BJ43&lt;&gt;""),1,IF(AND($BM$13=3,BK43&lt;&gt;""),1,IF(AND($BM$13=4,BL43&lt;&gt;""),1,IF(AND($BM$13=5,BM43&lt;&gt;""),1,0))))))</f>
        <v/>
      </c>
      <c r="BO43" s="67">
        <f>IF(BP43=0,0,IF(OR(BA43="x",BA43=""),0,IF(BA43="Y",1,0)))</f>
        <v>0</v>
      </c>
      <c r="BP43" s="137">
        <f>SUM(BI44:BM44)</f>
        <v>1</v>
      </c>
    </row>
    <row r="44" spans="1:92">
      <c r="I44" s="906"/>
      <c r="J44" s="907"/>
      <c r="K44" s="907"/>
      <c r="L44" s="907"/>
      <c r="M44" s="907"/>
      <c r="N44" s="907"/>
      <c r="O44" s="907"/>
      <c r="P44" s="907"/>
      <c r="Q44" s="907"/>
      <c r="R44" s="907"/>
      <c r="S44" s="907"/>
      <c r="T44" s="907"/>
      <c r="U44" s="907"/>
      <c r="V44" s="907"/>
      <c r="W44" s="907"/>
      <c r="X44" s="907"/>
      <c r="Y44" s="907"/>
      <c r="Z44" s="907"/>
      <c r="AA44" s="907"/>
      <c r="AB44" s="907"/>
      <c r="AC44" s="907"/>
      <c r="AD44" s="907"/>
      <c r="AE44" s="907"/>
      <c r="AF44" s="907"/>
      <c r="AG44" s="907"/>
      <c r="AH44" s="907"/>
      <c r="AI44" s="907"/>
      <c r="AJ44" s="907"/>
      <c r="AK44" s="907"/>
      <c r="AL44" s="907"/>
      <c r="AM44" s="907"/>
      <c r="AN44" s="907"/>
      <c r="AO44" s="907"/>
      <c r="AP44" s="907"/>
      <c r="AQ44" s="907"/>
      <c r="AR44" s="907"/>
      <c r="AS44" s="907"/>
      <c r="BA44" s="74"/>
      <c r="BH44" s="221"/>
      <c r="BI44" s="137">
        <f>IF(AND($BM$13=1,BI43&lt;&gt;""),1,0)</f>
        <v>1</v>
      </c>
      <c r="BJ44" s="137">
        <f>IF(AND($BM$13=2,BJ43&lt;&gt;""),1,0)</f>
        <v>0</v>
      </c>
      <c r="BK44" s="137">
        <f>IF(AND($BM$13=3,BK43&lt;&gt;""),1,0)</f>
        <v>0</v>
      </c>
      <c r="BL44" s="137">
        <f>IF(AND($BM$13=4,BL43&lt;&gt;""),1,0)</f>
        <v>0</v>
      </c>
      <c r="BM44" s="137">
        <f>IF(AND($BM$13=5,BM43&lt;&gt;""),1,0)</f>
        <v>0</v>
      </c>
      <c r="BN44" s="222"/>
      <c r="BO44" s="222"/>
      <c r="BP44" s="223"/>
    </row>
    <row r="45" spans="1:92">
      <c r="G45" s="525" t="s">
        <v>174</v>
      </c>
      <c r="I45" s="904" t="s">
        <v>249</v>
      </c>
      <c r="J45" s="905"/>
      <c r="K45" s="905"/>
      <c r="L45" s="905"/>
      <c r="M45" s="905"/>
      <c r="N45" s="905"/>
      <c r="O45" s="905"/>
      <c r="P45" s="905"/>
      <c r="Q45" s="905"/>
      <c r="R45" s="905"/>
      <c r="S45" s="905"/>
      <c r="T45" s="905"/>
      <c r="U45" s="905"/>
      <c r="V45" s="905"/>
      <c r="W45" s="905"/>
      <c r="X45" s="905"/>
      <c r="Y45" s="905"/>
      <c r="Z45" s="905"/>
      <c r="AA45" s="905"/>
      <c r="AB45" s="905"/>
      <c r="AC45" s="905"/>
      <c r="AD45" s="905"/>
      <c r="AE45" s="905"/>
      <c r="AF45" s="905"/>
      <c r="AG45" s="905"/>
      <c r="AH45" s="905"/>
      <c r="AI45" s="905"/>
      <c r="AJ45" s="905"/>
      <c r="AK45" s="905"/>
      <c r="AL45" s="905"/>
      <c r="AM45" s="905"/>
      <c r="AN45" s="905"/>
      <c r="AO45" s="905"/>
      <c r="AP45" s="905"/>
      <c r="AQ45" s="905"/>
      <c r="AR45" s="905"/>
      <c r="AS45" s="905"/>
      <c r="AT45" s="216"/>
      <c r="AU45" s="216"/>
      <c r="AV45" s="908" t="s">
        <v>162</v>
      </c>
      <c r="AW45" s="908"/>
      <c r="AX45" s="908"/>
      <c r="AY45" s="908"/>
      <c r="AZ45" s="188"/>
      <c r="BA45" s="406"/>
      <c r="BB45" s="18"/>
      <c r="BH45" s="66" t="s">
        <v>89</v>
      </c>
      <c r="BI45" s="78" t="s">
        <v>17</v>
      </c>
      <c r="BJ45" s="78" t="s">
        <v>17</v>
      </c>
      <c r="BK45" s="78" t="s">
        <v>17</v>
      </c>
      <c r="BL45" s="78" t="s">
        <v>17</v>
      </c>
      <c r="BM45" s="78" t="s">
        <v>17</v>
      </c>
      <c r="BN45" s="135" t="str">
        <f>IF(BA45="","",IF(AND($BM$13=1,BI45&lt;&gt;""),1,IF(AND($BM$13=2,BJ45&lt;&gt;""),1,IF(AND($BM$13=3,BK45&lt;&gt;""),1,IF(AND($BM$13=4,BL45&lt;&gt;""),1,IF(AND($BM$13=5,BM45&lt;&gt;""),1,0))))))</f>
        <v/>
      </c>
      <c r="BO45" s="67">
        <f>IF(BP45=0,0,IF(OR(BA45="x",BA45=""),0,IF(BA45="Y",1,0)))</f>
        <v>0</v>
      </c>
      <c r="BP45" s="137">
        <f>SUM(BI46:BM46)</f>
        <v>1</v>
      </c>
    </row>
    <row r="46" spans="1:92">
      <c r="I46" s="906"/>
      <c r="J46" s="907"/>
      <c r="K46" s="907"/>
      <c r="L46" s="907"/>
      <c r="M46" s="907"/>
      <c r="N46" s="907"/>
      <c r="O46" s="907"/>
      <c r="P46" s="907"/>
      <c r="Q46" s="907"/>
      <c r="R46" s="907"/>
      <c r="S46" s="907"/>
      <c r="T46" s="907"/>
      <c r="U46" s="907"/>
      <c r="V46" s="907"/>
      <c r="W46" s="907"/>
      <c r="X46" s="907"/>
      <c r="Y46" s="907"/>
      <c r="Z46" s="907"/>
      <c r="AA46" s="907"/>
      <c r="AB46" s="907"/>
      <c r="AC46" s="907"/>
      <c r="AD46" s="907"/>
      <c r="AE46" s="907"/>
      <c r="AF46" s="907"/>
      <c r="AG46" s="907"/>
      <c r="AH46" s="907"/>
      <c r="AI46" s="907"/>
      <c r="AJ46" s="907"/>
      <c r="AK46" s="907"/>
      <c r="AL46" s="907"/>
      <c r="AM46" s="907"/>
      <c r="AN46" s="907"/>
      <c r="AO46" s="907"/>
      <c r="AP46" s="907"/>
      <c r="AQ46" s="907"/>
      <c r="AR46" s="907"/>
      <c r="AS46" s="907"/>
      <c r="BA46" s="42"/>
      <c r="BH46" s="221"/>
      <c r="BI46" s="137">
        <f>IF(AND($BM$13=1,BI45&lt;&gt;""),1,0)</f>
        <v>1</v>
      </c>
      <c r="BJ46" s="137">
        <f>IF(AND($BM$13=2,BJ45&lt;&gt;""),1,0)</f>
        <v>0</v>
      </c>
      <c r="BK46" s="137">
        <f>IF(AND($BM$13=3,BK45&lt;&gt;""),1,0)</f>
        <v>0</v>
      </c>
      <c r="BL46" s="137">
        <f>IF(AND($BM$13=4,BL45&lt;&gt;""),1,0)</f>
        <v>0</v>
      </c>
      <c r="BM46" s="137">
        <f>IF(AND($BM$13=5,BM45&lt;&gt;""),1,0)</f>
        <v>0</v>
      </c>
      <c r="BN46" s="222"/>
      <c r="BO46" s="222"/>
      <c r="BP46" s="223"/>
    </row>
    <row r="47" spans="1:92" ht="12.75" customHeight="1">
      <c r="G47" s="525" t="s">
        <v>242</v>
      </c>
      <c r="I47" s="904" t="s">
        <v>250</v>
      </c>
      <c r="J47" s="905"/>
      <c r="K47" s="905"/>
      <c r="L47" s="905"/>
      <c r="M47" s="905"/>
      <c r="N47" s="905"/>
      <c r="O47" s="905"/>
      <c r="P47" s="905"/>
      <c r="Q47" s="905"/>
      <c r="R47" s="905"/>
      <c r="S47" s="905"/>
      <c r="T47" s="905"/>
      <c r="U47" s="905"/>
      <c r="V47" s="905"/>
      <c r="W47" s="905"/>
      <c r="X47" s="905"/>
      <c r="Y47" s="905"/>
      <c r="Z47" s="905"/>
      <c r="AA47" s="905"/>
      <c r="AB47" s="905"/>
      <c r="AC47" s="905"/>
      <c r="AD47" s="905"/>
      <c r="AE47" s="905"/>
      <c r="AF47" s="905"/>
      <c r="AG47" s="905"/>
      <c r="AH47" s="905"/>
      <c r="AI47" s="905"/>
      <c r="AJ47" s="905"/>
      <c r="AK47" s="905"/>
      <c r="AL47" s="905"/>
      <c r="AM47" s="905"/>
      <c r="AN47" s="905"/>
      <c r="AO47" s="905"/>
      <c r="AP47" s="905"/>
      <c r="AQ47" s="905"/>
      <c r="AR47" s="905"/>
      <c r="AS47" s="905"/>
      <c r="AT47" s="216"/>
      <c r="AU47" s="216"/>
      <c r="AV47" s="908" t="s">
        <v>162</v>
      </c>
      <c r="AW47" s="908"/>
      <c r="AX47" s="908"/>
      <c r="AY47" s="908"/>
      <c r="AZ47" s="188"/>
      <c r="BA47" s="406"/>
      <c r="BH47" s="66" t="s">
        <v>89</v>
      </c>
      <c r="BI47" s="78" t="s">
        <v>17</v>
      </c>
      <c r="BJ47" s="78"/>
      <c r="BK47" s="78" t="s">
        <v>17</v>
      </c>
      <c r="BL47" s="78" t="s">
        <v>17</v>
      </c>
      <c r="BM47" s="78" t="s">
        <v>17</v>
      </c>
      <c r="BN47" s="135" t="str">
        <f>IF(BA47="","",IF(AND($BM$13=1,BI47&lt;&gt;""),1,IF(AND($BM$13=2,BJ47&lt;&gt;""),1,IF(AND($BM$13=3,BK47&lt;&gt;""),1,IF(AND($BM$13=4,BL47&lt;&gt;""),1,IF(AND($BM$13=5,BM47&lt;&gt;""),1,0))))))</f>
        <v/>
      </c>
      <c r="BO47" s="67">
        <f>IF(BP47=0,0,IF(OR(BA47="x",BA47=""),0,IF(BA47="Y",1,0)))</f>
        <v>0</v>
      </c>
      <c r="BP47" s="137">
        <f>SUM(BI48:BM48)</f>
        <v>1</v>
      </c>
    </row>
    <row r="48" spans="1:92">
      <c r="I48" s="906"/>
      <c r="J48" s="907"/>
      <c r="K48" s="907"/>
      <c r="L48" s="907"/>
      <c r="M48" s="907"/>
      <c r="N48" s="907"/>
      <c r="O48" s="907"/>
      <c r="P48" s="907"/>
      <c r="Q48" s="907"/>
      <c r="R48" s="907"/>
      <c r="S48" s="907"/>
      <c r="T48" s="907"/>
      <c r="U48" s="907"/>
      <c r="V48" s="907"/>
      <c r="W48" s="907"/>
      <c r="X48" s="907"/>
      <c r="Y48" s="907"/>
      <c r="Z48" s="907"/>
      <c r="AA48" s="907"/>
      <c r="AB48" s="907"/>
      <c r="AC48" s="907"/>
      <c r="AD48" s="907"/>
      <c r="AE48" s="907"/>
      <c r="AF48" s="907"/>
      <c r="AG48" s="907"/>
      <c r="AH48" s="907"/>
      <c r="AI48" s="907"/>
      <c r="AJ48" s="907"/>
      <c r="AK48" s="907"/>
      <c r="AL48" s="907"/>
      <c r="AM48" s="907"/>
      <c r="AN48" s="907"/>
      <c r="AO48" s="907"/>
      <c r="AP48" s="907"/>
      <c r="AQ48" s="907"/>
      <c r="AR48" s="907"/>
      <c r="AS48" s="907"/>
      <c r="BH48" s="221"/>
      <c r="BI48" s="137">
        <f>IF(AND($BM$13=1,BI47&lt;&gt;""),1,0)</f>
        <v>1</v>
      </c>
      <c r="BJ48" s="137">
        <f>IF(AND($BM$13=2,BJ47&lt;&gt;""),1,0)</f>
        <v>0</v>
      </c>
      <c r="BK48" s="137">
        <f>IF(AND($BM$13=3,BK47&lt;&gt;""),1,0)</f>
        <v>0</v>
      </c>
      <c r="BL48" s="137">
        <f>IF(AND($BM$13=4,BL47&lt;&gt;""),1,0)</f>
        <v>0</v>
      </c>
      <c r="BM48" s="137">
        <f>IF(AND($BM$13=5,BM47&lt;&gt;""),1,0)</f>
        <v>0</v>
      </c>
      <c r="BN48" s="222"/>
      <c r="BO48" s="222"/>
      <c r="BP48" s="223"/>
    </row>
    <row r="49" spans="7:92" ht="13.15" customHeight="1">
      <c r="G49" s="530" t="s">
        <v>243</v>
      </c>
      <c r="H49" s="531"/>
      <c r="I49" s="909" t="s">
        <v>427</v>
      </c>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526"/>
      <c r="AU49" s="526"/>
      <c r="AV49" s="902" t="s">
        <v>162</v>
      </c>
      <c r="AW49" s="903"/>
      <c r="AX49" s="903"/>
      <c r="AY49" s="903"/>
      <c r="AZ49" s="528"/>
      <c r="BA49" s="406"/>
      <c r="BH49" s="66" t="s">
        <v>90</v>
      </c>
      <c r="BI49" s="78"/>
      <c r="BJ49" s="78"/>
      <c r="BK49" s="78"/>
      <c r="BL49" s="78"/>
      <c r="BM49" s="78"/>
      <c r="BN49" s="135">
        <f>IF(BA50="","",IF(AND($BM$13=1,BI49&lt;&gt;""),1,IF(AND($BM$13=2,BJ49&lt;&gt;""),1,IF(AND($BM$13=3,BK49&lt;&gt;""),1,IF(AND($BM$13=4,BL49&lt;&gt;""),1,IF(AND($BM$13=5,BM49&lt;&gt;""),1,0))))))</f>
        <v>0</v>
      </c>
      <c r="BO49" s="67">
        <f>IF(BP49=0,0,IF(OR(BA50="x",BA50=""),0,IF(BA50="Y",1,0)))</f>
        <v>0</v>
      </c>
      <c r="BP49" s="137">
        <f>SUM(BI50:BM50)</f>
        <v>0</v>
      </c>
    </row>
    <row r="50" spans="7:92">
      <c r="G50" s="531"/>
      <c r="H50" s="531"/>
      <c r="I50" s="906"/>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527"/>
      <c r="AU50" s="527"/>
      <c r="AV50" s="527"/>
      <c r="AW50" s="527"/>
      <c r="AX50" s="527"/>
      <c r="AY50" s="527"/>
      <c r="AZ50" s="527"/>
      <c r="BA50" s="529" t="s">
        <v>19</v>
      </c>
      <c r="BH50" s="221"/>
      <c r="BI50" s="137">
        <f>IF(AND($BM$13=1,BI49&lt;&gt;""),1,0)</f>
        <v>0</v>
      </c>
      <c r="BJ50" s="137">
        <f>IF(AND($BM$13=2,BJ49&lt;&gt;""),1,0)</f>
        <v>0</v>
      </c>
      <c r="BK50" s="137">
        <f>IF(AND($BM$13=3,BK49&lt;&gt;""),1,0)</f>
        <v>0</v>
      </c>
      <c r="BL50" s="137">
        <f>IF(AND($BM$13=4,BL49&lt;&gt;""),1,0)</f>
        <v>0</v>
      </c>
      <c r="BM50" s="137">
        <f>IF(AND($BM$13=5,BM49&lt;&gt;""),1,0)</f>
        <v>0</v>
      </c>
      <c r="BN50" s="222"/>
      <c r="BO50" s="222"/>
      <c r="BP50" s="223"/>
    </row>
    <row r="51" spans="7:92" ht="13.15" customHeight="1">
      <c r="G51" s="525" t="s">
        <v>244</v>
      </c>
      <c r="H51" s="527"/>
      <c r="I51" s="898" t="s">
        <v>315</v>
      </c>
      <c r="J51" s="899"/>
      <c r="K51" s="899"/>
      <c r="L51" s="899"/>
      <c r="M51" s="899"/>
      <c r="N51" s="899"/>
      <c r="O51" s="899"/>
      <c r="P51" s="899"/>
      <c r="Q51" s="899"/>
      <c r="R51" s="899"/>
      <c r="S51" s="899"/>
      <c r="T51" s="899"/>
      <c r="U51" s="899"/>
      <c r="V51" s="899"/>
      <c r="W51" s="899"/>
      <c r="X51" s="899"/>
      <c r="Y51" s="899"/>
      <c r="Z51" s="899"/>
      <c r="AA51" s="899"/>
      <c r="AB51" s="899"/>
      <c r="AC51" s="899"/>
      <c r="AD51" s="899"/>
      <c r="AE51" s="899"/>
      <c r="AF51" s="899"/>
      <c r="AG51" s="899"/>
      <c r="AH51" s="899"/>
      <c r="AI51" s="899"/>
      <c r="AJ51" s="899"/>
      <c r="AK51" s="899"/>
      <c r="AL51" s="899"/>
      <c r="AM51" s="899"/>
      <c r="AN51" s="899"/>
      <c r="AO51" s="899"/>
      <c r="AP51" s="899"/>
      <c r="AQ51" s="899"/>
      <c r="AR51" s="899"/>
      <c r="AS51" s="899"/>
      <c r="AT51" s="526"/>
      <c r="AU51" s="526"/>
      <c r="AV51" s="902" t="s">
        <v>162</v>
      </c>
      <c r="AW51" s="903"/>
      <c r="AX51" s="903"/>
      <c r="AY51" s="903"/>
      <c r="AZ51" s="528"/>
      <c r="BA51" s="406"/>
      <c r="BH51" s="66" t="s">
        <v>90</v>
      </c>
      <c r="BI51" s="78"/>
      <c r="BJ51" s="78"/>
      <c r="BK51" s="78"/>
      <c r="BL51" s="78"/>
      <c r="BM51" s="78"/>
      <c r="BN51" s="135">
        <f>IF(BA52="","",IF(AND($BM$13=1,BI51&lt;&gt;""),1,IF(AND($BM$13=2,BJ51&lt;&gt;""),1,IF(AND($BM$13=3,BK51&lt;&gt;""),1,IF(AND($BM$13=4,BL51&lt;&gt;""),1,IF(AND($BM$13=5,BM51&lt;&gt;""),1,0))))))</f>
        <v>0</v>
      </c>
      <c r="BO51" s="67">
        <f>IF(BP51=0,0,IF(OR(BA52="x",BA52=""),0,IF(BA52="Y",1,0)))</f>
        <v>0</v>
      </c>
      <c r="BP51" s="137">
        <f>SUM(BI52:BM52)</f>
        <v>0</v>
      </c>
      <c r="CD51" s="159"/>
      <c r="CE51" s="159"/>
      <c r="CF51" s="159"/>
      <c r="CG51" s="159"/>
      <c r="CH51" s="159"/>
      <c r="CI51" s="159"/>
      <c r="CJ51" s="159"/>
      <c r="CK51" s="159"/>
      <c r="CL51" s="159"/>
      <c r="CM51" s="159"/>
      <c r="CN51" s="159"/>
    </row>
    <row r="52" spans="7:92">
      <c r="G52" s="527"/>
      <c r="H52" s="527"/>
      <c r="I52" s="900"/>
      <c r="J52" s="901"/>
      <c r="K52" s="901"/>
      <c r="L52" s="901"/>
      <c r="M52" s="901"/>
      <c r="N52" s="901"/>
      <c r="O52" s="901"/>
      <c r="P52" s="901"/>
      <c r="Q52" s="901"/>
      <c r="R52" s="901"/>
      <c r="S52" s="901"/>
      <c r="T52" s="901"/>
      <c r="U52" s="901"/>
      <c r="V52" s="901"/>
      <c r="W52" s="901"/>
      <c r="X52" s="901"/>
      <c r="Y52" s="901"/>
      <c r="Z52" s="901"/>
      <c r="AA52" s="901"/>
      <c r="AB52" s="901"/>
      <c r="AC52" s="901"/>
      <c r="AD52" s="901"/>
      <c r="AE52" s="901"/>
      <c r="AF52" s="901"/>
      <c r="AG52" s="901"/>
      <c r="AH52" s="901"/>
      <c r="AI52" s="901"/>
      <c r="AJ52" s="901"/>
      <c r="AK52" s="901"/>
      <c r="AL52" s="901"/>
      <c r="AM52" s="901"/>
      <c r="AN52" s="901"/>
      <c r="AO52" s="901"/>
      <c r="AP52" s="901"/>
      <c r="AQ52" s="901"/>
      <c r="AR52" s="901"/>
      <c r="AS52" s="901"/>
      <c r="AT52" s="527"/>
      <c r="AU52" s="527"/>
      <c r="AV52" s="527"/>
      <c r="AW52" s="527"/>
      <c r="AX52" s="527"/>
      <c r="AY52" s="527"/>
      <c r="AZ52" s="527"/>
      <c r="BA52" s="529" t="s">
        <v>19</v>
      </c>
      <c r="BH52" s="221"/>
      <c r="BI52" s="137">
        <f>IF(AND($BM$13=1,BI51&lt;&gt;""),1,0)</f>
        <v>0</v>
      </c>
      <c r="BJ52" s="137">
        <f>IF(AND($BM$13=2,BJ51&lt;&gt;""),1,0)</f>
        <v>0</v>
      </c>
      <c r="BK52" s="137">
        <f>IF(AND($BM$13=3,BK51&lt;&gt;""),1,0)</f>
        <v>0</v>
      </c>
      <c r="BL52" s="137">
        <f>IF(AND($BM$13=4,BL51&lt;&gt;""),1,0)</f>
        <v>0</v>
      </c>
      <c r="BM52" s="137">
        <f>IF(AND($BM$13=5,BM51&lt;&gt;""),1,0)</f>
        <v>0</v>
      </c>
      <c r="BN52" s="222"/>
      <c r="BO52" s="222"/>
      <c r="BP52" s="223"/>
      <c r="CD52" s="159"/>
      <c r="CE52" s="159"/>
      <c r="CF52" s="159"/>
      <c r="CG52" s="159"/>
      <c r="CH52" s="159"/>
      <c r="CI52" s="159"/>
      <c r="CJ52" s="159"/>
      <c r="CK52" s="159"/>
      <c r="CL52" s="159"/>
      <c r="CM52" s="159"/>
      <c r="CN52" s="159"/>
    </row>
    <row r="53" spans="7:92" ht="13.15" customHeight="1">
      <c r="G53" s="525" t="s">
        <v>245</v>
      </c>
      <c r="H53" s="527"/>
      <c r="I53" s="898" t="s">
        <v>369</v>
      </c>
      <c r="J53" s="899"/>
      <c r="K53" s="899"/>
      <c r="L53" s="899"/>
      <c r="M53" s="899"/>
      <c r="N53" s="899"/>
      <c r="O53" s="899"/>
      <c r="P53" s="899"/>
      <c r="Q53" s="899"/>
      <c r="R53" s="899"/>
      <c r="S53" s="899"/>
      <c r="T53" s="899"/>
      <c r="U53" s="899"/>
      <c r="V53" s="899"/>
      <c r="W53" s="899"/>
      <c r="X53" s="899"/>
      <c r="Y53" s="899"/>
      <c r="Z53" s="899"/>
      <c r="AA53" s="899"/>
      <c r="AB53" s="899"/>
      <c r="AC53" s="899"/>
      <c r="AD53" s="899"/>
      <c r="AE53" s="899"/>
      <c r="AF53" s="899"/>
      <c r="AG53" s="899"/>
      <c r="AH53" s="899"/>
      <c r="AI53" s="899"/>
      <c r="AJ53" s="899"/>
      <c r="AK53" s="899"/>
      <c r="AL53" s="899"/>
      <c r="AM53" s="899"/>
      <c r="AN53" s="899"/>
      <c r="AO53" s="899"/>
      <c r="AP53" s="899"/>
      <c r="AQ53" s="899"/>
      <c r="AR53" s="899"/>
      <c r="AS53" s="899"/>
      <c r="AT53" s="526"/>
      <c r="AU53" s="526"/>
      <c r="AV53" s="902" t="s">
        <v>162</v>
      </c>
      <c r="AW53" s="903"/>
      <c r="AX53" s="903"/>
      <c r="AY53" s="903"/>
      <c r="AZ53" s="528"/>
      <c r="BA53" s="406"/>
      <c r="BH53" s="66" t="s">
        <v>90</v>
      </c>
      <c r="BI53" s="78"/>
      <c r="BJ53" s="78"/>
      <c r="BK53" s="78"/>
      <c r="BL53" s="78"/>
      <c r="BM53" s="78"/>
      <c r="BN53" s="135" t="str">
        <f>IF(BA69="","",IF(AND($BM$13=1,BI53&lt;&gt;""),1,IF(AND($BM$13=2,BJ53&lt;&gt;""),1,IF(AND($BM$13=3,BK53&lt;&gt;""),1,IF(AND($BM$13=4,BL53&lt;&gt;""),1,IF(AND($BM$13=5,BM53&lt;&gt;""),1,0))))))</f>
        <v/>
      </c>
      <c r="BO53" s="67">
        <f>IF(BP53=0,0,IF(OR(BA69="x",BA69=""),0,IF(BA69="Y",1,0)))</f>
        <v>0</v>
      </c>
      <c r="BP53" s="137">
        <f>SUM(BI54:BM54)</f>
        <v>0</v>
      </c>
      <c r="CD53" s="159"/>
      <c r="CE53" s="159"/>
      <c r="CF53" s="159"/>
      <c r="CG53" s="159"/>
      <c r="CH53" s="159"/>
      <c r="CI53" s="159"/>
      <c r="CJ53" s="159"/>
      <c r="CK53" s="159"/>
      <c r="CL53" s="159"/>
      <c r="CM53" s="159"/>
      <c r="CN53" s="159"/>
    </row>
    <row r="54" spans="7:92">
      <c r="G54" s="527"/>
      <c r="H54" s="527"/>
      <c r="I54" s="900"/>
      <c r="J54" s="901"/>
      <c r="K54" s="901"/>
      <c r="L54" s="901"/>
      <c r="M54" s="901"/>
      <c r="N54" s="901"/>
      <c r="O54" s="901"/>
      <c r="P54" s="901"/>
      <c r="Q54" s="901"/>
      <c r="R54" s="901"/>
      <c r="S54" s="901"/>
      <c r="T54" s="901"/>
      <c r="U54" s="901"/>
      <c r="V54" s="901"/>
      <c r="W54" s="901"/>
      <c r="X54" s="901"/>
      <c r="Y54" s="901"/>
      <c r="Z54" s="901"/>
      <c r="AA54" s="901"/>
      <c r="AB54" s="901"/>
      <c r="AC54" s="901"/>
      <c r="AD54" s="901"/>
      <c r="AE54" s="901"/>
      <c r="AF54" s="901"/>
      <c r="AG54" s="901"/>
      <c r="AH54" s="901"/>
      <c r="AI54" s="901"/>
      <c r="AJ54" s="901"/>
      <c r="AK54" s="901"/>
      <c r="AL54" s="901"/>
      <c r="AM54" s="901"/>
      <c r="AN54" s="901"/>
      <c r="AO54" s="901"/>
      <c r="AP54" s="901"/>
      <c r="AQ54" s="901"/>
      <c r="AR54" s="901"/>
      <c r="AS54" s="901"/>
      <c r="AT54" s="527"/>
      <c r="AU54" s="527"/>
      <c r="AV54" s="527"/>
      <c r="AW54" s="527"/>
      <c r="AX54" s="527"/>
      <c r="AY54" s="527"/>
      <c r="AZ54" s="527"/>
      <c r="BA54" s="529" t="s">
        <v>19</v>
      </c>
      <c r="BH54" s="221"/>
      <c r="BI54" s="137">
        <f>IF(AND($BM$13=1,BI53&lt;&gt;""),1,0)</f>
        <v>0</v>
      </c>
      <c r="BJ54" s="137">
        <f>IF(AND($BM$13=2,BJ53&lt;&gt;""),1,0)</f>
        <v>0</v>
      </c>
      <c r="BK54" s="137">
        <f>IF(AND($BM$13=3,BK53&lt;&gt;""),1,0)</f>
        <v>0</v>
      </c>
      <c r="BL54" s="137">
        <f>IF(AND($BM$13=4,BL53&lt;&gt;""),1,0)</f>
        <v>0</v>
      </c>
      <c r="BM54" s="137">
        <f>IF(AND($BM$13=5,BM53&lt;&gt;""),1,0)</f>
        <v>0</v>
      </c>
      <c r="BN54" s="222"/>
      <c r="BO54" s="222"/>
      <c r="BP54" s="223"/>
      <c r="CD54" s="159"/>
      <c r="CE54" s="159"/>
      <c r="CF54" s="159"/>
      <c r="CG54" s="159"/>
      <c r="CH54" s="159"/>
      <c r="CI54" s="159"/>
      <c r="CJ54" s="159"/>
      <c r="CK54" s="159"/>
      <c r="CL54" s="159"/>
      <c r="CM54" s="159"/>
      <c r="CN54" s="159"/>
    </row>
    <row r="55" spans="7:92" ht="13.15" customHeight="1">
      <c r="G55" s="525" t="s">
        <v>246</v>
      </c>
      <c r="H55" s="527"/>
      <c r="I55" s="1172" t="s">
        <v>508</v>
      </c>
      <c r="J55" s="1173"/>
      <c r="K55" s="1173"/>
      <c r="L55" s="1173"/>
      <c r="M55" s="1173"/>
      <c r="N55" s="1173"/>
      <c r="O55" s="1173"/>
      <c r="P55" s="1173"/>
      <c r="Q55" s="1173"/>
      <c r="R55" s="1173"/>
      <c r="S55" s="1173"/>
      <c r="T55" s="1173"/>
      <c r="U55" s="1173"/>
      <c r="V55" s="1173"/>
      <c r="W55" s="1173"/>
      <c r="X55" s="1173"/>
      <c r="Y55" s="1173"/>
      <c r="Z55" s="1173"/>
      <c r="AA55" s="1173"/>
      <c r="AB55" s="1173"/>
      <c r="AC55" s="1173"/>
      <c r="AD55" s="1173"/>
      <c r="AE55" s="1173"/>
      <c r="AF55" s="1173"/>
      <c r="AG55" s="1173"/>
      <c r="AH55" s="1173"/>
      <c r="AI55" s="1173"/>
      <c r="AJ55" s="1173"/>
      <c r="AK55" s="1173"/>
      <c r="AL55" s="1173"/>
      <c r="AM55" s="1173"/>
      <c r="AN55" s="1173"/>
      <c r="AO55" s="1173"/>
      <c r="AP55" s="1173"/>
      <c r="AQ55" s="1173"/>
      <c r="AR55" s="1173"/>
      <c r="AS55" s="1173"/>
      <c r="AT55" s="526"/>
      <c r="AU55" s="526"/>
      <c r="AV55" s="902" t="s">
        <v>162</v>
      </c>
      <c r="AW55" s="903"/>
      <c r="AX55" s="903"/>
      <c r="AY55" s="903"/>
      <c r="AZ55" s="528"/>
      <c r="BA55" s="406"/>
      <c r="BH55" s="66" t="s">
        <v>90</v>
      </c>
      <c r="BI55" s="78"/>
      <c r="BJ55" s="78"/>
      <c r="BK55" s="78"/>
      <c r="BL55" s="78"/>
      <c r="BM55" s="78"/>
      <c r="BN55" s="135" t="str">
        <f>IF(BA71="","",IF(AND($BM$13=1,BI55&lt;&gt;""),1,IF(AND($BM$13=2,BJ55&lt;&gt;""),1,IF(AND($BM$13=3,BK55&lt;&gt;""),1,IF(AND($BM$13=4,BL55&lt;&gt;""),1,IF(AND($BM$13=5,BM55&lt;&gt;""),1,0))))))</f>
        <v/>
      </c>
      <c r="BO55" s="67">
        <f>IF(BP55=0,0,IF(OR(BA71="x",BA71=""),0,IF(BA71="Y",1,0)))</f>
        <v>0</v>
      </c>
      <c r="BP55" s="137">
        <f>SUM(BI56:BM56)</f>
        <v>0</v>
      </c>
      <c r="CD55" s="159"/>
      <c r="CE55" s="159"/>
      <c r="CF55" s="159"/>
      <c r="CG55" s="159"/>
      <c r="CH55" s="159"/>
      <c r="CI55" s="159"/>
      <c r="CJ55" s="159"/>
      <c r="CK55" s="159"/>
      <c r="CL55" s="159"/>
      <c r="CM55" s="159"/>
      <c r="CN55" s="159"/>
    </row>
    <row r="56" spans="7:92">
      <c r="G56" s="527"/>
      <c r="H56" s="527"/>
      <c r="I56" s="1174"/>
      <c r="J56" s="1175"/>
      <c r="K56" s="1175"/>
      <c r="L56" s="1175"/>
      <c r="M56" s="1175"/>
      <c r="N56" s="1175"/>
      <c r="O56" s="1175"/>
      <c r="P56" s="1175"/>
      <c r="Q56" s="1175"/>
      <c r="R56" s="1175"/>
      <c r="S56" s="1175"/>
      <c r="T56" s="1175"/>
      <c r="U56" s="1175"/>
      <c r="V56" s="1175"/>
      <c r="W56" s="1175"/>
      <c r="X56" s="1175"/>
      <c r="Y56" s="1175"/>
      <c r="Z56" s="1175"/>
      <c r="AA56" s="1175"/>
      <c r="AB56" s="1175"/>
      <c r="AC56" s="1175"/>
      <c r="AD56" s="1175"/>
      <c r="AE56" s="1175"/>
      <c r="AF56" s="1175"/>
      <c r="AG56" s="1175"/>
      <c r="AH56" s="1175"/>
      <c r="AI56" s="1175"/>
      <c r="AJ56" s="1175"/>
      <c r="AK56" s="1175"/>
      <c r="AL56" s="1175"/>
      <c r="AM56" s="1175"/>
      <c r="AN56" s="1175"/>
      <c r="AO56" s="1175"/>
      <c r="AP56" s="1175"/>
      <c r="AQ56" s="1175"/>
      <c r="AR56" s="1175"/>
      <c r="AS56" s="1175"/>
      <c r="AT56" s="527"/>
      <c r="AU56" s="527"/>
      <c r="AV56" s="527"/>
      <c r="AW56" s="527"/>
      <c r="AX56" s="527"/>
      <c r="AY56" s="527"/>
      <c r="AZ56" s="527"/>
      <c r="BA56" s="529" t="s">
        <v>19</v>
      </c>
      <c r="BH56" s="221"/>
      <c r="BI56" s="137">
        <f>IF(AND($BM$13=1,BI55&lt;&gt;""),1,0)</f>
        <v>0</v>
      </c>
      <c r="BJ56" s="137">
        <f>IF(AND($BM$13=2,BJ55&lt;&gt;""),1,0)</f>
        <v>0</v>
      </c>
      <c r="BK56" s="137">
        <f>IF(AND($BM$13=3,BK55&lt;&gt;""),1,0)</f>
        <v>0</v>
      </c>
      <c r="BL56" s="137">
        <f>IF(AND($BM$13=4,BL55&lt;&gt;""),1,0)</f>
        <v>0</v>
      </c>
      <c r="BM56" s="137">
        <f>IF(AND($BM$13=5,BM55&lt;&gt;""),1,0)</f>
        <v>0</v>
      </c>
      <c r="BN56" s="222"/>
      <c r="BO56" s="222"/>
      <c r="BP56" s="223"/>
      <c r="CD56" s="159"/>
      <c r="CE56" s="159"/>
      <c r="CF56" s="159"/>
      <c r="CG56" s="159"/>
      <c r="CH56" s="159"/>
      <c r="CI56" s="159"/>
      <c r="CJ56" s="159"/>
      <c r="CK56" s="159"/>
      <c r="CL56" s="159"/>
      <c r="CM56" s="159"/>
      <c r="CN56" s="159"/>
    </row>
    <row r="57" spans="7:92" ht="13.15" customHeight="1">
      <c r="G57" s="525" t="s">
        <v>496</v>
      </c>
      <c r="H57" s="527"/>
      <c r="I57" s="1172" t="s">
        <v>500</v>
      </c>
      <c r="J57" s="1173"/>
      <c r="K57" s="1173"/>
      <c r="L57" s="1173"/>
      <c r="M57" s="1173"/>
      <c r="N57" s="1173"/>
      <c r="O57" s="1173"/>
      <c r="P57" s="1173"/>
      <c r="Q57" s="1173"/>
      <c r="R57" s="1173"/>
      <c r="S57" s="1173"/>
      <c r="T57" s="1173"/>
      <c r="U57" s="1173"/>
      <c r="V57" s="1173"/>
      <c r="W57" s="1173"/>
      <c r="X57" s="1173"/>
      <c r="Y57" s="1173"/>
      <c r="Z57" s="1173"/>
      <c r="AA57" s="1173"/>
      <c r="AB57" s="1173"/>
      <c r="AC57" s="1173"/>
      <c r="AD57" s="1173"/>
      <c r="AE57" s="1173"/>
      <c r="AF57" s="1173"/>
      <c r="AG57" s="1173"/>
      <c r="AH57" s="1173"/>
      <c r="AI57" s="1173"/>
      <c r="AJ57" s="1173"/>
      <c r="AK57" s="1173"/>
      <c r="AL57" s="1173"/>
      <c r="AM57" s="1173"/>
      <c r="AN57" s="1173"/>
      <c r="AO57" s="1173"/>
      <c r="AP57" s="1173"/>
      <c r="AQ57" s="1173"/>
      <c r="AR57" s="1173"/>
      <c r="AS57" s="1173"/>
      <c r="AT57" s="526"/>
      <c r="AU57" s="526"/>
      <c r="AV57" s="902" t="s">
        <v>162</v>
      </c>
      <c r="AW57" s="903"/>
      <c r="AX57" s="903"/>
      <c r="AY57" s="903"/>
      <c r="AZ57" s="528"/>
      <c r="BA57" s="406"/>
      <c r="BH57" s="66" t="s">
        <v>90</v>
      </c>
      <c r="BI57" s="78"/>
      <c r="BJ57" s="78"/>
      <c r="BK57" s="78"/>
      <c r="BL57" s="78"/>
      <c r="BM57" s="78"/>
      <c r="BN57" s="135" t="str">
        <f>IF(BA73="","",IF(AND($BM$13=1,BI57&lt;&gt;""),1,IF(AND($BM$13=2,BJ57&lt;&gt;""),1,IF(AND($BM$13=3,BK57&lt;&gt;""),1,IF(AND($BM$13=4,BL57&lt;&gt;""),1,IF(AND($BM$13=5,BM57&lt;&gt;""),1,0))))))</f>
        <v/>
      </c>
      <c r="BO57" s="67">
        <f>IF(BP57=0,0,IF(OR(BA73="x",BA73=""),0,IF(BA73="Y",1,0)))</f>
        <v>0</v>
      </c>
      <c r="BP57" s="137">
        <f>SUM(BI58:BM58)</f>
        <v>0</v>
      </c>
      <c r="CD57" s="159"/>
      <c r="CE57" s="159"/>
      <c r="CF57" s="159"/>
      <c r="CG57" s="159"/>
      <c r="CH57" s="159"/>
      <c r="CI57" s="159"/>
      <c r="CJ57" s="159"/>
      <c r="CK57" s="159"/>
      <c r="CL57" s="159"/>
      <c r="CM57" s="159"/>
      <c r="CN57" s="159"/>
    </row>
    <row r="58" spans="7:92">
      <c r="G58" s="527"/>
      <c r="H58" s="527"/>
      <c r="I58" s="1174"/>
      <c r="J58" s="1175"/>
      <c r="K58" s="1175"/>
      <c r="L58" s="1175"/>
      <c r="M58" s="1175"/>
      <c r="N58" s="1175"/>
      <c r="O58" s="1175"/>
      <c r="P58" s="1175"/>
      <c r="Q58" s="1175"/>
      <c r="R58" s="1175"/>
      <c r="S58" s="1175"/>
      <c r="T58" s="1175"/>
      <c r="U58" s="1175"/>
      <c r="V58" s="1175"/>
      <c r="W58" s="1175"/>
      <c r="X58" s="1175"/>
      <c r="Y58" s="1175"/>
      <c r="Z58" s="1175"/>
      <c r="AA58" s="1175"/>
      <c r="AB58" s="1175"/>
      <c r="AC58" s="1175"/>
      <c r="AD58" s="1175"/>
      <c r="AE58" s="1175"/>
      <c r="AF58" s="1175"/>
      <c r="AG58" s="1175"/>
      <c r="AH58" s="1175"/>
      <c r="AI58" s="1175"/>
      <c r="AJ58" s="1175"/>
      <c r="AK58" s="1175"/>
      <c r="AL58" s="1175"/>
      <c r="AM58" s="1175"/>
      <c r="AN58" s="1175"/>
      <c r="AO58" s="1175"/>
      <c r="AP58" s="1175"/>
      <c r="AQ58" s="1175"/>
      <c r="AR58" s="1175"/>
      <c r="AS58" s="1175"/>
      <c r="AT58" s="527"/>
      <c r="AU58" s="527"/>
      <c r="AV58" s="527"/>
      <c r="AW58" s="527"/>
      <c r="AX58" s="527"/>
      <c r="AY58" s="527"/>
      <c r="AZ58" s="527"/>
      <c r="BA58" s="529" t="s">
        <v>19</v>
      </c>
      <c r="BH58" s="221"/>
      <c r="BI58" s="137">
        <f>IF(AND($BM$13=1,BI57&lt;&gt;""),1,0)</f>
        <v>0</v>
      </c>
      <c r="BJ58" s="137">
        <f>IF(AND($BM$13=2,BJ57&lt;&gt;""),1,0)</f>
        <v>0</v>
      </c>
      <c r="BK58" s="137">
        <f>IF(AND($BM$13=3,BK57&lt;&gt;""),1,0)</f>
        <v>0</v>
      </c>
      <c r="BL58" s="137">
        <f>IF(AND($BM$13=4,BL57&lt;&gt;""),1,0)</f>
        <v>0</v>
      </c>
      <c r="BM58" s="137">
        <f>IF(AND($BM$13=5,BM57&lt;&gt;""),1,0)</f>
        <v>0</v>
      </c>
      <c r="BN58" s="222"/>
      <c r="BO58" s="222"/>
      <c r="BP58" s="223"/>
      <c r="CD58" s="159"/>
      <c r="CE58" s="159"/>
      <c r="CF58" s="159"/>
      <c r="CG58" s="159"/>
      <c r="CH58" s="159"/>
      <c r="CI58" s="159"/>
      <c r="CJ58" s="159"/>
      <c r="CK58" s="159"/>
      <c r="CL58" s="159"/>
      <c r="CM58" s="159"/>
      <c r="CN58" s="159"/>
    </row>
    <row r="59" spans="7:92" ht="13.15" customHeight="1">
      <c r="G59" s="525" t="s">
        <v>497</v>
      </c>
      <c r="H59" s="527"/>
      <c r="I59" s="1172" t="s">
        <v>501</v>
      </c>
      <c r="J59" s="1173"/>
      <c r="K59" s="1173"/>
      <c r="L59" s="1173"/>
      <c r="M59" s="1173"/>
      <c r="N59" s="1173"/>
      <c r="O59" s="1173"/>
      <c r="P59" s="1173"/>
      <c r="Q59" s="1173"/>
      <c r="R59" s="1173"/>
      <c r="S59" s="1173"/>
      <c r="T59" s="1173"/>
      <c r="U59" s="1173"/>
      <c r="V59" s="1173"/>
      <c r="W59" s="1173"/>
      <c r="X59" s="1173"/>
      <c r="Y59" s="1173"/>
      <c r="Z59" s="1173"/>
      <c r="AA59" s="1173"/>
      <c r="AB59" s="1173"/>
      <c r="AC59" s="1173"/>
      <c r="AD59" s="1173"/>
      <c r="AE59" s="1173"/>
      <c r="AF59" s="1173"/>
      <c r="AG59" s="1173"/>
      <c r="AH59" s="1173"/>
      <c r="AI59" s="1173"/>
      <c r="AJ59" s="1173"/>
      <c r="AK59" s="1173"/>
      <c r="AL59" s="1173"/>
      <c r="AM59" s="1173"/>
      <c r="AN59" s="1173"/>
      <c r="AO59" s="1173"/>
      <c r="AP59" s="1173"/>
      <c r="AQ59" s="1173"/>
      <c r="AR59" s="1173"/>
      <c r="AS59" s="1173"/>
      <c r="AT59" s="526"/>
      <c r="AU59" s="526"/>
      <c r="AV59" s="902" t="s">
        <v>162</v>
      </c>
      <c r="AW59" s="903"/>
      <c r="AX59" s="903"/>
      <c r="AY59" s="903"/>
      <c r="AZ59" s="528"/>
      <c r="BA59" s="406"/>
      <c r="BH59" s="66" t="s">
        <v>90</v>
      </c>
      <c r="BI59" s="78"/>
      <c r="BJ59" s="78"/>
      <c r="BK59" s="78"/>
      <c r="BL59" s="78"/>
      <c r="BM59" s="78"/>
      <c r="BN59" s="135" t="str">
        <f>IF(BA75="","",IF(AND($BM$13=1,BI59&lt;&gt;""),1,IF(AND($BM$13=2,BJ59&lt;&gt;""),1,IF(AND($BM$13=3,BK59&lt;&gt;""),1,IF(AND($BM$13=4,BL59&lt;&gt;""),1,IF(AND($BM$13=5,BM59&lt;&gt;""),1,0))))))</f>
        <v/>
      </c>
      <c r="BO59" s="67">
        <f>IF(BP59=0,0,IF(OR(BA75="x",BA75=""),0,IF(BA75="Y",1,0)))</f>
        <v>0</v>
      </c>
      <c r="BP59" s="137">
        <f>SUM(BI60:BM60)</f>
        <v>0</v>
      </c>
      <c r="CD59" s="159"/>
      <c r="CE59" s="159"/>
      <c r="CF59" s="159"/>
      <c r="CG59" s="159"/>
      <c r="CH59" s="159"/>
      <c r="CI59" s="159"/>
      <c r="CJ59" s="159"/>
      <c r="CK59" s="159"/>
      <c r="CL59" s="159"/>
      <c r="CM59" s="159"/>
      <c r="CN59" s="159"/>
    </row>
    <row r="60" spans="7:92">
      <c r="G60" s="527"/>
      <c r="H60" s="527"/>
      <c r="I60" s="1174"/>
      <c r="J60" s="1175"/>
      <c r="K60" s="1175"/>
      <c r="L60" s="1175"/>
      <c r="M60" s="1175"/>
      <c r="N60" s="1175"/>
      <c r="O60" s="1175"/>
      <c r="P60" s="1175"/>
      <c r="Q60" s="1175"/>
      <c r="R60" s="1175"/>
      <c r="S60" s="1175"/>
      <c r="T60" s="1175"/>
      <c r="U60" s="1175"/>
      <c r="V60" s="1175"/>
      <c r="W60" s="1175"/>
      <c r="X60" s="1175"/>
      <c r="Y60" s="1175"/>
      <c r="Z60" s="1175"/>
      <c r="AA60" s="1175"/>
      <c r="AB60" s="1175"/>
      <c r="AC60" s="1175"/>
      <c r="AD60" s="1175"/>
      <c r="AE60" s="1175"/>
      <c r="AF60" s="1175"/>
      <c r="AG60" s="1175"/>
      <c r="AH60" s="1175"/>
      <c r="AI60" s="1175"/>
      <c r="AJ60" s="1175"/>
      <c r="AK60" s="1175"/>
      <c r="AL60" s="1175"/>
      <c r="AM60" s="1175"/>
      <c r="AN60" s="1175"/>
      <c r="AO60" s="1175"/>
      <c r="AP60" s="1175"/>
      <c r="AQ60" s="1175"/>
      <c r="AR60" s="1175"/>
      <c r="AS60" s="1175"/>
      <c r="AT60" s="527"/>
      <c r="AU60" s="527"/>
      <c r="AV60" s="527"/>
      <c r="AW60" s="527"/>
      <c r="AX60" s="527"/>
      <c r="AY60" s="527"/>
      <c r="AZ60" s="527"/>
      <c r="BA60" s="529" t="s">
        <v>19</v>
      </c>
      <c r="BH60" s="221"/>
      <c r="BI60" s="137">
        <f>IF(AND($BM$13=1,BI59&lt;&gt;""),1,0)</f>
        <v>0</v>
      </c>
      <c r="BJ60" s="137">
        <f>IF(AND($BM$13=2,BJ59&lt;&gt;""),1,0)</f>
        <v>0</v>
      </c>
      <c r="BK60" s="137">
        <f>IF(AND($BM$13=3,BK59&lt;&gt;""),1,0)</f>
        <v>0</v>
      </c>
      <c r="BL60" s="137">
        <f>IF(AND($BM$13=4,BL59&lt;&gt;""),1,0)</f>
        <v>0</v>
      </c>
      <c r="BM60" s="137">
        <f>IF(AND($BM$13=5,BM59&lt;&gt;""),1,0)</f>
        <v>0</v>
      </c>
      <c r="BN60" s="222"/>
      <c r="BO60" s="222"/>
      <c r="BP60" s="223"/>
      <c r="CD60" s="159"/>
      <c r="CE60" s="159"/>
      <c r="CF60" s="159"/>
      <c r="CG60" s="159"/>
      <c r="CH60" s="159"/>
      <c r="CI60" s="159"/>
      <c r="CJ60" s="159"/>
      <c r="CK60" s="159"/>
      <c r="CL60" s="159"/>
      <c r="CM60" s="159"/>
      <c r="CN60" s="159"/>
    </row>
    <row r="61" spans="7:92" ht="13.15" customHeight="1">
      <c r="G61" s="525" t="s">
        <v>498</v>
      </c>
      <c r="H61" s="527"/>
      <c r="I61" s="1172" t="s">
        <v>502</v>
      </c>
      <c r="J61" s="1173"/>
      <c r="K61" s="1173"/>
      <c r="L61" s="1173"/>
      <c r="M61" s="1173"/>
      <c r="N61" s="1173"/>
      <c r="O61" s="1173"/>
      <c r="P61" s="1173"/>
      <c r="Q61" s="1173"/>
      <c r="R61" s="1173"/>
      <c r="S61" s="1173"/>
      <c r="T61" s="1173"/>
      <c r="U61" s="1173"/>
      <c r="V61" s="1173"/>
      <c r="W61" s="1173"/>
      <c r="X61" s="1173"/>
      <c r="Y61" s="1173"/>
      <c r="Z61" s="1173"/>
      <c r="AA61" s="1173"/>
      <c r="AB61" s="1173"/>
      <c r="AC61" s="1173"/>
      <c r="AD61" s="1173"/>
      <c r="AE61" s="1173"/>
      <c r="AF61" s="1173"/>
      <c r="AG61" s="1173"/>
      <c r="AH61" s="1173"/>
      <c r="AI61" s="1173"/>
      <c r="AJ61" s="1173"/>
      <c r="AK61" s="1173"/>
      <c r="AL61" s="1173"/>
      <c r="AM61" s="1173"/>
      <c r="AN61" s="1173"/>
      <c r="AO61" s="1173"/>
      <c r="AP61" s="1173"/>
      <c r="AQ61" s="1173"/>
      <c r="AR61" s="1173"/>
      <c r="AS61" s="1173"/>
      <c r="AT61" s="526"/>
      <c r="AU61" s="526"/>
      <c r="AV61" s="902" t="s">
        <v>162</v>
      </c>
      <c r="AW61" s="903"/>
      <c r="AX61" s="903"/>
      <c r="AY61" s="903"/>
      <c r="AZ61" s="528"/>
      <c r="BA61" s="406"/>
      <c r="BH61" s="66" t="s">
        <v>90</v>
      </c>
      <c r="BI61" s="78"/>
      <c r="BJ61" s="78"/>
      <c r="BK61" s="78"/>
      <c r="BL61" s="78"/>
      <c r="BM61" s="78"/>
      <c r="BN61" s="135" t="str">
        <f>IF(BA77="","",IF(AND($BM$13=1,BI61&lt;&gt;""),1,IF(AND($BM$13=2,BJ61&lt;&gt;""),1,IF(AND($BM$13=3,BK61&lt;&gt;""),1,IF(AND($BM$13=4,BL61&lt;&gt;""),1,IF(AND($BM$13=5,BM61&lt;&gt;""),1,0))))))</f>
        <v/>
      </c>
      <c r="BO61" s="67">
        <f>IF(BP61=0,0,IF(OR(BA77="x",BA77=""),0,IF(BA77="Y",1,0)))</f>
        <v>0</v>
      </c>
      <c r="BP61" s="137">
        <f>SUM(BI62:BM62)</f>
        <v>0</v>
      </c>
      <c r="CD61" s="159"/>
      <c r="CE61" s="159"/>
      <c r="CF61" s="159"/>
      <c r="CG61" s="159"/>
      <c r="CH61" s="159"/>
      <c r="CI61" s="159"/>
      <c r="CJ61" s="159"/>
      <c r="CK61" s="159"/>
      <c r="CL61" s="159"/>
      <c r="CM61" s="159"/>
      <c r="CN61" s="159"/>
    </row>
    <row r="62" spans="7:92">
      <c r="G62" s="527"/>
      <c r="H62" s="527"/>
      <c r="I62" s="1174"/>
      <c r="J62" s="1175"/>
      <c r="K62" s="1175"/>
      <c r="L62" s="1175"/>
      <c r="M62" s="1175"/>
      <c r="N62" s="1175"/>
      <c r="O62" s="1175"/>
      <c r="P62" s="1175"/>
      <c r="Q62" s="1175"/>
      <c r="R62" s="1175"/>
      <c r="S62" s="1175"/>
      <c r="T62" s="1175"/>
      <c r="U62" s="1175"/>
      <c r="V62" s="1175"/>
      <c r="W62" s="1175"/>
      <c r="X62" s="1175"/>
      <c r="Y62" s="1175"/>
      <c r="Z62" s="1175"/>
      <c r="AA62" s="1175"/>
      <c r="AB62" s="1175"/>
      <c r="AC62" s="1175"/>
      <c r="AD62" s="1175"/>
      <c r="AE62" s="1175"/>
      <c r="AF62" s="1175"/>
      <c r="AG62" s="1175"/>
      <c r="AH62" s="1175"/>
      <c r="AI62" s="1175"/>
      <c r="AJ62" s="1175"/>
      <c r="AK62" s="1175"/>
      <c r="AL62" s="1175"/>
      <c r="AM62" s="1175"/>
      <c r="AN62" s="1175"/>
      <c r="AO62" s="1175"/>
      <c r="AP62" s="1175"/>
      <c r="AQ62" s="1175"/>
      <c r="AR62" s="1175"/>
      <c r="AS62" s="1175"/>
      <c r="AT62" s="527"/>
      <c r="AU62" s="527"/>
      <c r="AV62" s="527"/>
      <c r="AW62" s="527"/>
      <c r="AX62" s="527"/>
      <c r="AY62" s="527"/>
      <c r="AZ62" s="527"/>
      <c r="BA62" s="529" t="s">
        <v>19</v>
      </c>
      <c r="BH62" s="221"/>
      <c r="BI62" s="137">
        <f>IF(AND($BM$13=1,BI61&lt;&gt;""),1,0)</f>
        <v>0</v>
      </c>
      <c r="BJ62" s="137">
        <f>IF(AND($BM$13=2,BJ61&lt;&gt;""),1,0)</f>
        <v>0</v>
      </c>
      <c r="BK62" s="137">
        <f>IF(AND($BM$13=3,BK61&lt;&gt;""),1,0)</f>
        <v>0</v>
      </c>
      <c r="BL62" s="137">
        <f>IF(AND($BM$13=4,BL61&lt;&gt;""),1,0)</f>
        <v>0</v>
      </c>
      <c r="BM62" s="137">
        <f>IF(AND($BM$13=5,BM61&lt;&gt;""),1,0)</f>
        <v>0</v>
      </c>
      <c r="BN62" s="222"/>
      <c r="BO62" s="222"/>
      <c r="BP62" s="223"/>
      <c r="CD62" s="159"/>
      <c r="CE62" s="159"/>
      <c r="CF62" s="159"/>
      <c r="CG62" s="159"/>
      <c r="CH62" s="159"/>
      <c r="CI62" s="159"/>
      <c r="CJ62" s="159"/>
      <c r="CK62" s="159"/>
      <c r="CL62" s="159"/>
      <c r="CM62" s="159"/>
      <c r="CN62" s="159"/>
    </row>
    <row r="63" spans="7:92" ht="13.15" customHeight="1">
      <c r="G63" s="525" t="s">
        <v>499</v>
      </c>
      <c r="H63" s="527"/>
      <c r="I63" s="1172" t="s">
        <v>503</v>
      </c>
      <c r="J63" s="1173"/>
      <c r="K63" s="1173"/>
      <c r="L63" s="1173"/>
      <c r="M63" s="1173"/>
      <c r="N63" s="1173"/>
      <c r="O63" s="1173"/>
      <c r="P63" s="1173"/>
      <c r="Q63" s="1173"/>
      <c r="R63" s="1173"/>
      <c r="S63" s="1173"/>
      <c r="T63" s="1173"/>
      <c r="U63" s="1173"/>
      <c r="V63" s="1173"/>
      <c r="W63" s="1173"/>
      <c r="X63" s="1173"/>
      <c r="Y63" s="1173"/>
      <c r="Z63" s="1173"/>
      <c r="AA63" s="1173"/>
      <c r="AB63" s="1173"/>
      <c r="AC63" s="1173"/>
      <c r="AD63" s="1173"/>
      <c r="AE63" s="1173"/>
      <c r="AF63" s="1173"/>
      <c r="AG63" s="1173"/>
      <c r="AH63" s="1173"/>
      <c r="AI63" s="1173"/>
      <c r="AJ63" s="1173"/>
      <c r="AK63" s="1173"/>
      <c r="AL63" s="1173"/>
      <c r="AM63" s="1173"/>
      <c r="AN63" s="1173"/>
      <c r="AO63" s="1173"/>
      <c r="AP63" s="1173"/>
      <c r="AQ63" s="1173"/>
      <c r="AR63" s="1173"/>
      <c r="AS63" s="1173"/>
      <c r="AT63" s="526"/>
      <c r="AU63" s="526"/>
      <c r="AV63" s="902" t="s">
        <v>162</v>
      </c>
      <c r="AW63" s="903"/>
      <c r="AX63" s="903"/>
      <c r="AY63" s="903"/>
      <c r="AZ63" s="528"/>
      <c r="BA63" s="406"/>
      <c r="BH63" s="66" t="s">
        <v>90</v>
      </c>
      <c r="BI63" s="78"/>
      <c r="BJ63" s="78"/>
      <c r="BK63" s="78"/>
      <c r="BL63" s="78"/>
      <c r="BM63" s="78"/>
      <c r="BN63" s="135" t="str">
        <f>IF(BA79="","",IF(AND($BM$13=1,BI63&lt;&gt;""),1,IF(AND($BM$13=2,BJ63&lt;&gt;""),1,IF(AND($BM$13=3,BK63&lt;&gt;""),1,IF(AND($BM$13=4,BL63&lt;&gt;""),1,IF(AND($BM$13=5,BM63&lt;&gt;""),1,0))))))</f>
        <v/>
      </c>
      <c r="BO63" s="67">
        <f>IF(BP63=0,0,IF(OR(BA79="x",BA79=""),0,IF(BA79="Y",1,0)))</f>
        <v>0</v>
      </c>
      <c r="BP63" s="137">
        <f>SUM(BI64:BM64)</f>
        <v>0</v>
      </c>
      <c r="CD63" s="159"/>
      <c r="CE63" s="159"/>
      <c r="CF63" s="159"/>
      <c r="CG63" s="159"/>
      <c r="CH63" s="159"/>
      <c r="CI63" s="159"/>
      <c r="CJ63" s="159"/>
      <c r="CK63" s="159"/>
      <c r="CL63" s="159"/>
      <c r="CM63" s="159"/>
      <c r="CN63" s="159"/>
    </row>
    <row r="64" spans="7:92">
      <c r="G64" s="527"/>
      <c r="H64" s="527"/>
      <c r="I64" s="1174"/>
      <c r="J64" s="1175"/>
      <c r="K64" s="1175"/>
      <c r="L64" s="1175"/>
      <c r="M64" s="1175"/>
      <c r="N64" s="1175"/>
      <c r="O64" s="1175"/>
      <c r="P64" s="1175"/>
      <c r="Q64" s="1175"/>
      <c r="R64" s="1175"/>
      <c r="S64" s="1175"/>
      <c r="T64" s="1175"/>
      <c r="U64" s="1175"/>
      <c r="V64" s="1175"/>
      <c r="W64" s="1175"/>
      <c r="X64" s="1175"/>
      <c r="Y64" s="1175"/>
      <c r="Z64" s="1175"/>
      <c r="AA64" s="1175"/>
      <c r="AB64" s="1175"/>
      <c r="AC64" s="1175"/>
      <c r="AD64" s="1175"/>
      <c r="AE64" s="1175"/>
      <c r="AF64" s="1175"/>
      <c r="AG64" s="1175"/>
      <c r="AH64" s="1175"/>
      <c r="AI64" s="1175"/>
      <c r="AJ64" s="1175"/>
      <c r="AK64" s="1175"/>
      <c r="AL64" s="1175"/>
      <c r="AM64" s="1175"/>
      <c r="AN64" s="1175"/>
      <c r="AO64" s="1175"/>
      <c r="AP64" s="1175"/>
      <c r="AQ64" s="1175"/>
      <c r="AR64" s="1175"/>
      <c r="AS64" s="1175"/>
      <c r="AT64" s="527"/>
      <c r="AU64" s="527"/>
      <c r="AV64" s="527"/>
      <c r="AW64" s="527"/>
      <c r="AX64" s="527"/>
      <c r="AY64" s="527"/>
      <c r="AZ64" s="527"/>
      <c r="BA64" s="529" t="s">
        <v>19</v>
      </c>
      <c r="BH64" s="221"/>
      <c r="BI64" s="137">
        <f>IF(AND($BM$13=1,BI63&lt;&gt;""),1,0)</f>
        <v>0</v>
      </c>
      <c r="BJ64" s="137">
        <f>IF(AND($BM$13=2,BJ63&lt;&gt;""),1,0)</f>
        <v>0</v>
      </c>
      <c r="BK64" s="137">
        <f>IF(AND($BM$13=3,BK63&lt;&gt;""),1,0)</f>
        <v>0</v>
      </c>
      <c r="BL64" s="137">
        <f>IF(AND($BM$13=4,BL63&lt;&gt;""),1,0)</f>
        <v>0</v>
      </c>
      <c r="BM64" s="137">
        <f>IF(AND($BM$13=5,BM63&lt;&gt;""),1,0)</f>
        <v>0</v>
      </c>
      <c r="BN64" s="222"/>
      <c r="BO64" s="222"/>
      <c r="BP64" s="223"/>
      <c r="CD64" s="159"/>
      <c r="CE64" s="159"/>
      <c r="CF64" s="159"/>
      <c r="CG64" s="159"/>
      <c r="CH64" s="159"/>
      <c r="CI64" s="159"/>
      <c r="CJ64" s="159"/>
      <c r="CK64" s="159"/>
      <c r="CL64" s="159"/>
      <c r="CM64" s="159"/>
      <c r="CN64" s="159"/>
    </row>
    <row r="65" spans="7:92" ht="13.15" customHeight="1">
      <c r="G65" s="525" t="s">
        <v>504</v>
      </c>
      <c r="H65" s="527"/>
      <c r="I65" s="1172" t="s">
        <v>506</v>
      </c>
      <c r="J65" s="1173"/>
      <c r="K65" s="1173"/>
      <c r="L65" s="1173"/>
      <c r="M65" s="1173"/>
      <c r="N65" s="1173"/>
      <c r="O65" s="1173"/>
      <c r="P65" s="1173"/>
      <c r="Q65" s="1173"/>
      <c r="R65" s="1173"/>
      <c r="S65" s="1173"/>
      <c r="T65" s="1173"/>
      <c r="U65" s="1173"/>
      <c r="V65" s="1173"/>
      <c r="W65" s="1173"/>
      <c r="X65" s="1173"/>
      <c r="Y65" s="1173"/>
      <c r="Z65" s="1173"/>
      <c r="AA65" s="1173"/>
      <c r="AB65" s="1173"/>
      <c r="AC65" s="1173"/>
      <c r="AD65" s="1173"/>
      <c r="AE65" s="1173"/>
      <c r="AF65" s="1173"/>
      <c r="AG65" s="1173"/>
      <c r="AH65" s="1173"/>
      <c r="AI65" s="1173"/>
      <c r="AJ65" s="1173"/>
      <c r="AK65" s="1173"/>
      <c r="AL65" s="1173"/>
      <c r="AM65" s="1173"/>
      <c r="AN65" s="1173"/>
      <c r="AO65" s="1173"/>
      <c r="AP65" s="1173"/>
      <c r="AQ65" s="1173"/>
      <c r="AR65" s="1173"/>
      <c r="AS65" s="1173"/>
      <c r="AT65" s="526"/>
      <c r="AU65" s="526"/>
      <c r="AV65" s="902" t="s">
        <v>162</v>
      </c>
      <c r="AW65" s="903"/>
      <c r="AX65" s="903"/>
      <c r="AY65" s="903"/>
      <c r="AZ65" s="528"/>
      <c r="BA65" s="406"/>
      <c r="BH65" s="66" t="s">
        <v>90</v>
      </c>
      <c r="BI65" s="78"/>
      <c r="BJ65" s="78"/>
      <c r="BK65" s="78"/>
      <c r="BL65" s="78"/>
      <c r="BM65" s="78"/>
      <c r="BN65" s="135" t="str">
        <f>IF(BA81="","",IF(AND($BM$13=1,BI65&lt;&gt;""),1,IF(AND($BM$13=2,BJ65&lt;&gt;""),1,IF(AND($BM$13=3,BK65&lt;&gt;""),1,IF(AND($BM$13=4,BL65&lt;&gt;""),1,IF(AND($BM$13=5,BM65&lt;&gt;""),1,0))))))</f>
        <v/>
      </c>
      <c r="BO65" s="67">
        <f>IF(BP65=0,0,IF(OR(BA81="x",BA81=""),0,IF(BA81="Y",1,0)))</f>
        <v>0</v>
      </c>
      <c r="BP65" s="137">
        <f>SUM(BI66:BM66)</f>
        <v>0</v>
      </c>
      <c r="CD65" s="159"/>
      <c r="CE65" s="159"/>
      <c r="CF65" s="159"/>
      <c r="CG65" s="159"/>
      <c r="CH65" s="159"/>
      <c r="CI65" s="159"/>
      <c r="CJ65" s="159"/>
      <c r="CK65" s="159"/>
      <c r="CL65" s="159"/>
      <c r="CM65" s="159"/>
      <c r="CN65" s="159"/>
    </row>
    <row r="66" spans="7:92">
      <c r="G66" s="527"/>
      <c r="H66" s="527"/>
      <c r="I66" s="1174"/>
      <c r="J66" s="1175"/>
      <c r="K66" s="1175"/>
      <c r="L66" s="1175"/>
      <c r="M66" s="1175"/>
      <c r="N66" s="1175"/>
      <c r="O66" s="1175"/>
      <c r="P66" s="1175"/>
      <c r="Q66" s="1175"/>
      <c r="R66" s="1175"/>
      <c r="S66" s="1175"/>
      <c r="T66" s="1175"/>
      <c r="U66" s="1175"/>
      <c r="V66" s="1175"/>
      <c r="W66" s="1175"/>
      <c r="X66" s="1175"/>
      <c r="Y66" s="1175"/>
      <c r="Z66" s="1175"/>
      <c r="AA66" s="1175"/>
      <c r="AB66" s="1175"/>
      <c r="AC66" s="1175"/>
      <c r="AD66" s="1175"/>
      <c r="AE66" s="1175"/>
      <c r="AF66" s="1175"/>
      <c r="AG66" s="1175"/>
      <c r="AH66" s="1175"/>
      <c r="AI66" s="1175"/>
      <c r="AJ66" s="1175"/>
      <c r="AK66" s="1175"/>
      <c r="AL66" s="1175"/>
      <c r="AM66" s="1175"/>
      <c r="AN66" s="1175"/>
      <c r="AO66" s="1175"/>
      <c r="AP66" s="1175"/>
      <c r="AQ66" s="1175"/>
      <c r="AR66" s="1175"/>
      <c r="AS66" s="1175"/>
      <c r="AT66" s="527"/>
      <c r="AU66" s="527"/>
      <c r="AV66" s="527"/>
      <c r="AW66" s="527"/>
      <c r="AX66" s="527"/>
      <c r="AY66" s="527"/>
      <c r="AZ66" s="527"/>
      <c r="BA66" s="529" t="s">
        <v>19</v>
      </c>
      <c r="BH66" s="221"/>
      <c r="BI66" s="137">
        <f>IF(AND($BM$13=1,BI65&lt;&gt;""),1,0)</f>
        <v>0</v>
      </c>
      <c r="BJ66" s="137">
        <f>IF(AND($BM$13=2,BJ65&lt;&gt;""),1,0)</f>
        <v>0</v>
      </c>
      <c r="BK66" s="137">
        <f>IF(AND($BM$13=3,BK65&lt;&gt;""),1,0)</f>
        <v>0</v>
      </c>
      <c r="BL66" s="137">
        <f>IF(AND($BM$13=4,BL65&lt;&gt;""),1,0)</f>
        <v>0</v>
      </c>
      <c r="BM66" s="137">
        <f>IF(AND($BM$13=5,BM65&lt;&gt;""),1,0)</f>
        <v>0</v>
      </c>
      <c r="BN66" s="222"/>
      <c r="BO66" s="222"/>
      <c r="BP66" s="223"/>
      <c r="CD66" s="159"/>
      <c r="CE66" s="159"/>
      <c r="CF66" s="159"/>
      <c r="CG66" s="159"/>
      <c r="CH66" s="159"/>
      <c r="CI66" s="159"/>
      <c r="CJ66" s="159"/>
      <c r="CK66" s="159"/>
      <c r="CL66" s="159"/>
      <c r="CM66" s="159"/>
      <c r="CN66" s="159"/>
    </row>
    <row r="67" spans="7:92" ht="13.15" customHeight="1">
      <c r="G67" s="525" t="s">
        <v>505</v>
      </c>
      <c r="H67" s="527"/>
      <c r="I67" s="1172" t="s">
        <v>507</v>
      </c>
      <c r="J67" s="1173"/>
      <c r="K67" s="1173"/>
      <c r="L67" s="1173"/>
      <c r="M67" s="1173"/>
      <c r="N67" s="1173"/>
      <c r="O67" s="1173"/>
      <c r="P67" s="1173"/>
      <c r="Q67" s="1173"/>
      <c r="R67" s="1173"/>
      <c r="S67" s="1173"/>
      <c r="T67" s="1173"/>
      <c r="U67" s="1173"/>
      <c r="V67" s="1173"/>
      <c r="W67" s="1173"/>
      <c r="X67" s="1173"/>
      <c r="Y67" s="1173"/>
      <c r="Z67" s="1173"/>
      <c r="AA67" s="1173"/>
      <c r="AB67" s="1173"/>
      <c r="AC67" s="1173"/>
      <c r="AD67" s="1173"/>
      <c r="AE67" s="1173"/>
      <c r="AF67" s="1173"/>
      <c r="AG67" s="1173"/>
      <c r="AH67" s="1173"/>
      <c r="AI67" s="1173"/>
      <c r="AJ67" s="1173"/>
      <c r="AK67" s="1173"/>
      <c r="AL67" s="1173"/>
      <c r="AM67" s="1173"/>
      <c r="AN67" s="1173"/>
      <c r="AO67" s="1173"/>
      <c r="AP67" s="1173"/>
      <c r="AQ67" s="1173"/>
      <c r="AR67" s="1173"/>
      <c r="AS67" s="1173"/>
      <c r="AT67" s="526"/>
      <c r="AU67" s="526"/>
      <c r="AV67" s="902" t="s">
        <v>162</v>
      </c>
      <c r="AW67" s="903"/>
      <c r="AX67" s="903"/>
      <c r="AY67" s="903"/>
      <c r="AZ67" s="528"/>
      <c r="BA67" s="406"/>
      <c r="BH67" s="66" t="s">
        <v>90</v>
      </c>
      <c r="BI67" s="78"/>
      <c r="BJ67" s="78"/>
      <c r="BK67" s="78"/>
      <c r="BL67" s="78"/>
      <c r="BM67" s="78"/>
      <c r="BN67" s="135" t="str">
        <f>IF(BA83="","",IF(AND($BM$13=1,BI67&lt;&gt;""),1,IF(AND($BM$13=2,BJ67&lt;&gt;""),1,IF(AND($BM$13=3,BK67&lt;&gt;""),1,IF(AND($BM$13=4,BL67&lt;&gt;""),1,IF(AND($BM$13=5,BM67&lt;&gt;""),1,0))))))</f>
        <v/>
      </c>
      <c r="BO67" s="67">
        <f>IF(BP67=0,0,IF(OR(BA83="x",BA83=""),0,IF(BA83="Y",1,0)))</f>
        <v>0</v>
      </c>
      <c r="BP67" s="137">
        <f>SUM(BI68:BM68)</f>
        <v>0</v>
      </c>
      <c r="CD67" s="159"/>
      <c r="CE67" s="159"/>
      <c r="CF67" s="159"/>
      <c r="CG67" s="159"/>
      <c r="CH67" s="159"/>
      <c r="CI67" s="159"/>
      <c r="CJ67" s="159"/>
      <c r="CK67" s="159"/>
      <c r="CL67" s="159"/>
      <c r="CM67" s="159"/>
      <c r="CN67" s="159"/>
    </row>
    <row r="68" spans="7:92">
      <c r="G68" s="527"/>
      <c r="H68" s="527"/>
      <c r="I68" s="1174"/>
      <c r="J68" s="1175"/>
      <c r="K68" s="1175"/>
      <c r="L68" s="1175"/>
      <c r="M68" s="1175"/>
      <c r="N68" s="1175"/>
      <c r="O68" s="1175"/>
      <c r="P68" s="1175"/>
      <c r="Q68" s="1175"/>
      <c r="R68" s="1175"/>
      <c r="S68" s="1175"/>
      <c r="T68" s="1175"/>
      <c r="U68" s="1175"/>
      <c r="V68" s="1175"/>
      <c r="W68" s="1175"/>
      <c r="X68" s="1175"/>
      <c r="Y68" s="1175"/>
      <c r="Z68" s="1175"/>
      <c r="AA68" s="1175"/>
      <c r="AB68" s="1175"/>
      <c r="AC68" s="1175"/>
      <c r="AD68" s="1175"/>
      <c r="AE68" s="1175"/>
      <c r="AF68" s="1175"/>
      <c r="AG68" s="1175"/>
      <c r="AH68" s="1175"/>
      <c r="AI68" s="1175"/>
      <c r="AJ68" s="1175"/>
      <c r="AK68" s="1175"/>
      <c r="AL68" s="1175"/>
      <c r="AM68" s="1175"/>
      <c r="AN68" s="1175"/>
      <c r="AO68" s="1175"/>
      <c r="AP68" s="1175"/>
      <c r="AQ68" s="1175"/>
      <c r="AR68" s="1175"/>
      <c r="AS68" s="1175"/>
      <c r="AT68" s="527"/>
      <c r="AU68" s="527"/>
      <c r="AV68" s="527"/>
      <c r="AW68" s="527"/>
      <c r="AX68" s="527"/>
      <c r="AY68" s="527"/>
      <c r="AZ68" s="527"/>
      <c r="BA68" s="529" t="s">
        <v>19</v>
      </c>
      <c r="BH68" s="221"/>
      <c r="BI68" s="137">
        <f>IF(AND($BM$13=1,BI67&lt;&gt;""),1,0)</f>
        <v>0</v>
      </c>
      <c r="BJ68" s="137">
        <f>IF(AND($BM$13=2,BJ67&lt;&gt;""),1,0)</f>
        <v>0</v>
      </c>
      <c r="BK68" s="137">
        <f>IF(AND($BM$13=3,BK67&lt;&gt;""),1,0)</f>
        <v>0</v>
      </c>
      <c r="BL68" s="137">
        <f>IF(AND($BM$13=4,BL67&lt;&gt;""),1,0)</f>
        <v>0</v>
      </c>
      <c r="BM68" s="137">
        <f>IF(AND($BM$13=5,BM67&lt;&gt;""),1,0)</f>
        <v>0</v>
      </c>
      <c r="BN68" s="222"/>
      <c r="BO68" s="222"/>
      <c r="BP68" s="223"/>
      <c r="CD68" s="159"/>
      <c r="CE68" s="159"/>
      <c r="CF68" s="159"/>
      <c r="CG68" s="159"/>
      <c r="CH68" s="159"/>
      <c r="CI68" s="159"/>
      <c r="CJ68" s="159"/>
      <c r="CK68" s="159"/>
      <c r="CL68" s="159"/>
      <c r="CM68" s="159"/>
      <c r="CN68" s="159"/>
    </row>
    <row r="69" spans="7:92">
      <c r="G69" s="536"/>
      <c r="H69" s="527"/>
      <c r="I69" s="898"/>
      <c r="J69" s="899"/>
      <c r="K69" s="899"/>
      <c r="L69" s="899"/>
      <c r="M69" s="899"/>
      <c r="N69" s="899"/>
      <c r="O69" s="899"/>
      <c r="P69" s="899"/>
      <c r="Q69" s="899"/>
      <c r="R69" s="899"/>
      <c r="S69" s="899"/>
      <c r="T69" s="899"/>
      <c r="U69" s="899"/>
      <c r="V69" s="899"/>
      <c r="W69" s="899"/>
      <c r="X69" s="899"/>
      <c r="Y69" s="899"/>
      <c r="Z69" s="899"/>
      <c r="AA69" s="899"/>
      <c r="AB69" s="899"/>
      <c r="AC69" s="899"/>
      <c r="AD69" s="899"/>
      <c r="AE69" s="899"/>
      <c r="AF69" s="899"/>
      <c r="AG69" s="899"/>
      <c r="AH69" s="899"/>
      <c r="AI69" s="899"/>
      <c r="AJ69" s="899"/>
      <c r="AK69" s="899"/>
      <c r="AL69" s="899"/>
      <c r="AM69" s="899"/>
      <c r="AN69" s="899"/>
      <c r="AO69" s="899"/>
      <c r="AP69" s="899"/>
      <c r="AQ69" s="899"/>
      <c r="AR69" s="899"/>
      <c r="AS69" s="899"/>
      <c r="AT69" s="526"/>
      <c r="AU69" s="526"/>
      <c r="AV69" s="902"/>
      <c r="AW69" s="903"/>
      <c r="AX69" s="903"/>
      <c r="AY69" s="903"/>
      <c r="AZ69" s="528"/>
      <c r="BA69" s="529"/>
      <c r="BH69" s="66" t="s">
        <v>90</v>
      </c>
      <c r="BI69" s="78"/>
      <c r="BJ69" s="78"/>
      <c r="BK69" s="78"/>
      <c r="BL69" s="78"/>
      <c r="BM69" s="78"/>
      <c r="BN69" s="135" t="str">
        <f>IF(BA71="","",IF(AND($BM$13=1,BI69&lt;&gt;""),1,IF(AND($BM$13=2,BJ69&lt;&gt;""),1,IF(AND($BM$13=3,BK69&lt;&gt;""),1,IF(AND($BM$13=4,BL69&lt;&gt;""),1,IF(AND($BM$13=5,BM69&lt;&gt;""),1,0))))))</f>
        <v/>
      </c>
      <c r="BO69" s="67">
        <f>IF(BP69=0,0,IF(OR(BA71="x",BA71=""),0,IF(BA71="Y",1,0)))</f>
        <v>0</v>
      </c>
      <c r="BP69" s="137">
        <f>SUM(BI70:BM70)</f>
        <v>0</v>
      </c>
      <c r="CD69" s="159"/>
      <c r="CE69" s="159"/>
      <c r="CF69" s="159"/>
      <c r="CG69" s="159"/>
      <c r="CH69" s="159"/>
      <c r="CI69" s="159"/>
      <c r="CJ69" s="159"/>
      <c r="CK69" s="159"/>
      <c r="CL69" s="159"/>
      <c r="CM69" s="159"/>
      <c r="CN69" s="159"/>
    </row>
    <row r="70" spans="7:92">
      <c r="G70" s="527"/>
      <c r="H70" s="527"/>
      <c r="I70" s="900"/>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527"/>
      <c r="AU70" s="527"/>
      <c r="AV70" s="527"/>
      <c r="AW70" s="527"/>
      <c r="AX70" s="527"/>
      <c r="AY70" s="527"/>
      <c r="AZ70" s="527"/>
      <c r="BA70" s="42"/>
      <c r="BH70" s="221"/>
      <c r="BI70" s="137">
        <f>IF(AND($BM$13=1,BI69&lt;&gt;""),1,0)</f>
        <v>0</v>
      </c>
      <c r="BJ70" s="137">
        <f>IF(AND($BM$13=2,BJ69&lt;&gt;""),1,0)</f>
        <v>0</v>
      </c>
      <c r="BK70" s="137">
        <f>IF(AND($BM$13=3,BK69&lt;&gt;""),1,0)</f>
        <v>0</v>
      </c>
      <c r="BL70" s="137">
        <f>IF(AND($BM$13=4,BL69&lt;&gt;""),1,0)</f>
        <v>0</v>
      </c>
      <c r="BM70" s="137">
        <f>IF(AND($BM$13=5,BM69&lt;&gt;""),1,0)</f>
        <v>0</v>
      </c>
      <c r="BN70" s="222"/>
      <c r="BO70" s="222"/>
      <c r="BP70" s="223"/>
    </row>
    <row r="71" spans="7:92">
      <c r="G71" s="210" t="s">
        <v>245</v>
      </c>
      <c r="I71" s="904"/>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216"/>
      <c r="AU71" s="216"/>
      <c r="AV71" s="908" t="s">
        <v>162</v>
      </c>
      <c r="AW71" s="908"/>
      <c r="AX71" s="908"/>
      <c r="AY71" s="908"/>
      <c r="AZ71" s="188"/>
      <c r="BA71" s="406"/>
      <c r="BH71" s="66" t="s">
        <v>90</v>
      </c>
      <c r="BI71" s="78"/>
      <c r="BJ71" s="78"/>
      <c r="BK71" s="78"/>
      <c r="BL71" s="78"/>
      <c r="BM71" s="78"/>
      <c r="BN71" s="135" t="str">
        <f>IF(BA73="","",IF(AND($BM$13=1,BI71&lt;&gt;""),1,IF(AND($BM$13=2,BJ71&lt;&gt;""),1,IF(AND($BM$13=3,BK71&lt;&gt;""),1,IF(AND($BM$13=4,BL71&lt;&gt;""),1,IF(AND($BM$13=5,BM71&lt;&gt;""),1,0))))))</f>
        <v/>
      </c>
      <c r="BO71" s="67">
        <f>IF(BP71=0,0,IF(OR(BA73="x",BA73=""),0,IF(BA73="Y",1,0)))</f>
        <v>0</v>
      </c>
      <c r="BP71" s="137">
        <f>SUM(BI72:BM72)</f>
        <v>0</v>
      </c>
    </row>
    <row r="72" spans="7:92">
      <c r="I72" s="906"/>
      <c r="J72" s="907"/>
      <c r="K72" s="907"/>
      <c r="L72" s="907"/>
      <c r="M72" s="907"/>
      <c r="N72" s="907"/>
      <c r="O72" s="907"/>
      <c r="P72" s="907"/>
      <c r="Q72" s="907"/>
      <c r="R72" s="907"/>
      <c r="S72" s="907"/>
      <c r="T72" s="907"/>
      <c r="U72" s="907"/>
      <c r="V72" s="907"/>
      <c r="W72" s="907"/>
      <c r="X72" s="907"/>
      <c r="Y72" s="907"/>
      <c r="Z72" s="907"/>
      <c r="AA72" s="907"/>
      <c r="AB72" s="907"/>
      <c r="AC72" s="907"/>
      <c r="AD72" s="907"/>
      <c r="AE72" s="907"/>
      <c r="AF72" s="907"/>
      <c r="AG72" s="907"/>
      <c r="AH72" s="907"/>
      <c r="AI72" s="907"/>
      <c r="AJ72" s="907"/>
      <c r="AK72" s="907"/>
      <c r="AL72" s="907"/>
      <c r="AM72" s="907"/>
      <c r="AN72" s="907"/>
      <c r="AO72" s="907"/>
      <c r="AP72" s="907"/>
      <c r="AQ72" s="907"/>
      <c r="AR72" s="907"/>
      <c r="AS72" s="907"/>
      <c r="BA72" s="42"/>
      <c r="BH72" s="221"/>
      <c r="BI72" s="137">
        <f>IF(AND($BM$13=1,BI71&lt;&gt;""),1,0)</f>
        <v>0</v>
      </c>
      <c r="BJ72" s="137">
        <f>IF(AND($BM$13=2,BJ71&lt;&gt;""),1,0)</f>
        <v>0</v>
      </c>
      <c r="BK72" s="137">
        <f>IF(AND($BM$13=3,BK71&lt;&gt;""),1,0)</f>
        <v>0</v>
      </c>
      <c r="BL72" s="137">
        <f>IF(AND($BM$13=4,BL71&lt;&gt;""),1,0)</f>
        <v>0</v>
      </c>
      <c r="BM72" s="137">
        <f>IF(AND($BM$13=5,BM71&lt;&gt;""),1,0)</f>
        <v>0</v>
      </c>
      <c r="BN72" s="222"/>
      <c r="BO72" s="222"/>
      <c r="BP72" s="223"/>
    </row>
    <row r="73" spans="7:92">
      <c r="G73" s="210" t="s">
        <v>246</v>
      </c>
      <c r="I73" s="904"/>
      <c r="J73" s="905"/>
      <c r="K73" s="905"/>
      <c r="L73" s="905"/>
      <c r="M73" s="905"/>
      <c r="N73" s="905"/>
      <c r="O73" s="905"/>
      <c r="P73" s="905"/>
      <c r="Q73" s="905"/>
      <c r="R73" s="905"/>
      <c r="S73" s="905"/>
      <c r="T73" s="905"/>
      <c r="U73" s="905"/>
      <c r="V73" s="905"/>
      <c r="W73" s="905"/>
      <c r="X73" s="905"/>
      <c r="Y73" s="905"/>
      <c r="Z73" s="905"/>
      <c r="AA73" s="905"/>
      <c r="AB73" s="905"/>
      <c r="AC73" s="905"/>
      <c r="AD73" s="905"/>
      <c r="AE73" s="905"/>
      <c r="AF73" s="905"/>
      <c r="AG73" s="905"/>
      <c r="AH73" s="905"/>
      <c r="AI73" s="905"/>
      <c r="AJ73" s="905"/>
      <c r="AK73" s="905"/>
      <c r="AL73" s="905"/>
      <c r="AM73" s="905"/>
      <c r="AN73" s="905"/>
      <c r="AO73" s="905"/>
      <c r="AP73" s="905"/>
      <c r="AQ73" s="905"/>
      <c r="AR73" s="905"/>
      <c r="AS73" s="905"/>
      <c r="AT73" s="216"/>
      <c r="AU73" s="216"/>
      <c r="AV73" s="908" t="s">
        <v>162</v>
      </c>
      <c r="AW73" s="908"/>
      <c r="AX73" s="908"/>
      <c r="AY73" s="908"/>
      <c r="AZ73" s="188"/>
      <c r="BA73" s="406"/>
    </row>
    <row r="74" spans="7:92">
      <c r="I74" s="906"/>
      <c r="J74" s="907"/>
      <c r="K74" s="907"/>
      <c r="L74" s="907"/>
      <c r="M74" s="907"/>
      <c r="N74" s="907"/>
      <c r="O74" s="907"/>
      <c r="P74" s="907"/>
      <c r="Q74" s="907"/>
      <c r="R74" s="907"/>
      <c r="S74" s="907"/>
      <c r="T74" s="907"/>
      <c r="U74" s="907"/>
      <c r="V74" s="907"/>
      <c r="W74" s="907"/>
      <c r="X74" s="907"/>
      <c r="Y74" s="907"/>
      <c r="Z74" s="907"/>
      <c r="AA74" s="907"/>
      <c r="AB74" s="907"/>
      <c r="AC74" s="907"/>
      <c r="AD74" s="907"/>
      <c r="AE74" s="907"/>
      <c r="AF74" s="907"/>
      <c r="AG74" s="907"/>
      <c r="AH74" s="907"/>
      <c r="AI74" s="907"/>
      <c r="AJ74" s="907"/>
      <c r="AK74" s="907"/>
      <c r="AL74" s="907"/>
      <c r="AM74" s="907"/>
      <c r="AN74" s="907"/>
      <c r="AO74" s="907"/>
      <c r="AP74" s="907"/>
      <c r="AQ74" s="907"/>
      <c r="AR74" s="907"/>
      <c r="AS74" s="907"/>
      <c r="BA74" s="42"/>
    </row>
    <row r="75" spans="7:92">
      <c r="I75" s="904"/>
      <c r="J75" s="905"/>
      <c r="K75" s="905"/>
      <c r="L75" s="905"/>
      <c r="M75" s="905"/>
      <c r="N75" s="905"/>
      <c r="O75" s="905"/>
      <c r="P75" s="905"/>
      <c r="Q75" s="905"/>
      <c r="R75" s="905"/>
      <c r="S75" s="905"/>
      <c r="T75" s="905"/>
      <c r="U75" s="905"/>
      <c r="V75" s="905"/>
      <c r="W75" s="905"/>
      <c r="X75" s="905"/>
      <c r="Y75" s="905"/>
      <c r="Z75" s="905"/>
      <c r="AA75" s="905"/>
      <c r="AB75" s="905"/>
      <c r="AC75" s="905"/>
      <c r="AD75" s="905"/>
      <c r="AE75" s="905"/>
      <c r="AF75" s="905"/>
      <c r="AG75" s="905"/>
      <c r="AH75" s="905"/>
      <c r="AI75" s="905"/>
      <c r="AJ75" s="905"/>
      <c r="AK75" s="905"/>
      <c r="AL75" s="905"/>
      <c r="AM75" s="905"/>
      <c r="AN75" s="905"/>
      <c r="AO75" s="905"/>
      <c r="AP75" s="905"/>
      <c r="AQ75" s="905"/>
      <c r="AR75" s="905"/>
      <c r="AS75" s="905"/>
    </row>
    <row r="76" spans="7:92">
      <c r="I76" s="906"/>
      <c r="J76" s="907"/>
      <c r="K76" s="907"/>
      <c r="L76" s="907"/>
      <c r="M76" s="907"/>
      <c r="N76" s="907"/>
      <c r="O76" s="907"/>
      <c r="P76" s="907"/>
      <c r="Q76" s="907"/>
      <c r="R76" s="907"/>
      <c r="S76" s="907"/>
      <c r="T76" s="907"/>
      <c r="U76" s="907"/>
      <c r="V76" s="907"/>
      <c r="W76" s="907"/>
      <c r="X76" s="907"/>
      <c r="Y76" s="907"/>
      <c r="Z76" s="907"/>
      <c r="AA76" s="907"/>
      <c r="AB76" s="907"/>
      <c r="AC76" s="907"/>
      <c r="AD76" s="907"/>
      <c r="AE76" s="907"/>
      <c r="AF76" s="907"/>
      <c r="AG76" s="907"/>
      <c r="AH76" s="907"/>
      <c r="AI76" s="907"/>
      <c r="AJ76" s="907"/>
      <c r="AK76" s="907"/>
      <c r="AL76" s="907"/>
      <c r="AM76" s="907"/>
      <c r="AN76" s="907"/>
      <c r="AO76" s="907"/>
      <c r="AP76" s="907"/>
      <c r="AQ76" s="907"/>
      <c r="AR76" s="907"/>
      <c r="AS76" s="907"/>
    </row>
    <row r="81" spans="82:92">
      <c r="CD81" s="159"/>
      <c r="CE81" s="159"/>
      <c r="CF81" s="159"/>
      <c r="CG81" s="159"/>
      <c r="CH81" s="159"/>
      <c r="CI81" s="159"/>
      <c r="CJ81" s="159"/>
      <c r="CK81" s="159"/>
      <c r="CL81" s="159"/>
      <c r="CM81" s="159"/>
      <c r="CN81" s="159"/>
    </row>
    <row r="82" spans="82:92">
      <c r="CD82" s="159"/>
      <c r="CE82" s="159"/>
      <c r="CF82" s="159"/>
      <c r="CG82" s="159"/>
      <c r="CH82" s="159"/>
      <c r="CI82" s="159"/>
      <c r="CJ82" s="159"/>
      <c r="CK82" s="159"/>
      <c r="CL82" s="159"/>
      <c r="CM82" s="159"/>
      <c r="CN82" s="159"/>
    </row>
    <row r="83" spans="82:92">
      <c r="CD83" s="159"/>
      <c r="CE83" s="159"/>
      <c r="CF83" s="159"/>
      <c r="CG83" s="159"/>
      <c r="CH83" s="159"/>
      <c r="CI83" s="159"/>
      <c r="CJ83" s="159"/>
      <c r="CK83" s="159"/>
      <c r="CL83" s="159"/>
      <c r="CM83" s="159"/>
      <c r="CN83" s="159"/>
    </row>
    <row r="84" spans="82:92">
      <c r="CD84" s="159"/>
      <c r="CE84" s="159"/>
      <c r="CF84" s="159"/>
      <c r="CG84" s="159"/>
      <c r="CH84" s="159"/>
      <c r="CI84" s="159"/>
      <c r="CJ84" s="159"/>
      <c r="CK84" s="159"/>
      <c r="CL84" s="159"/>
      <c r="CM84" s="159"/>
      <c r="CN84" s="159"/>
    </row>
    <row r="85" spans="82:92">
      <c r="CD85" s="159"/>
      <c r="CE85" s="159"/>
      <c r="CF85" s="159"/>
      <c r="CG85" s="159"/>
      <c r="CH85" s="159"/>
      <c r="CI85" s="159"/>
      <c r="CJ85" s="159"/>
      <c r="CK85" s="159"/>
      <c r="CL85" s="159"/>
      <c r="CM85" s="159"/>
      <c r="CN85" s="159"/>
    </row>
    <row r="97" spans="82:92">
      <c r="CD97" s="159"/>
      <c r="CE97" s="159"/>
      <c r="CF97" s="159"/>
      <c r="CG97" s="159"/>
      <c r="CH97" s="159"/>
      <c r="CI97" s="159"/>
      <c r="CJ97" s="159"/>
      <c r="CK97" s="159"/>
      <c r="CL97" s="159"/>
      <c r="CM97" s="159"/>
      <c r="CN97" s="159"/>
    </row>
    <row r="98" spans="82:92">
      <c r="CD98" s="159"/>
      <c r="CE98" s="159"/>
      <c r="CF98" s="159"/>
      <c r="CG98" s="159"/>
      <c r="CH98" s="159"/>
      <c r="CI98" s="159"/>
      <c r="CJ98" s="159"/>
      <c r="CK98" s="159"/>
      <c r="CL98" s="159"/>
      <c r="CM98" s="159"/>
      <c r="CN98" s="159"/>
    </row>
    <row r="99" spans="82:92">
      <c r="CD99" s="159"/>
      <c r="CE99" s="159"/>
      <c r="CF99" s="159"/>
      <c r="CG99" s="159"/>
      <c r="CH99" s="159"/>
      <c r="CI99" s="159"/>
      <c r="CJ99" s="159"/>
      <c r="CK99" s="159"/>
      <c r="CL99" s="159"/>
      <c r="CM99" s="159"/>
      <c r="CN99" s="159"/>
    </row>
    <row r="100" spans="82:92">
      <c r="CD100" s="159"/>
      <c r="CE100" s="159"/>
      <c r="CF100" s="159"/>
      <c r="CG100" s="159"/>
      <c r="CH100" s="159"/>
      <c r="CI100" s="159"/>
      <c r="CJ100" s="159"/>
      <c r="CK100" s="159"/>
      <c r="CL100" s="159"/>
      <c r="CM100" s="159"/>
      <c r="CN100" s="159"/>
    </row>
    <row r="101" spans="82:92">
      <c r="CD101" s="159"/>
      <c r="CE101" s="159"/>
      <c r="CF101" s="159"/>
      <c r="CG101" s="159"/>
      <c r="CH101" s="159"/>
      <c r="CI101" s="159"/>
      <c r="CJ101" s="159"/>
      <c r="CK101" s="159"/>
      <c r="CL101" s="159"/>
      <c r="CM101" s="159"/>
      <c r="CN101" s="159"/>
    </row>
    <row r="113" spans="82:92">
      <c r="CD113" s="159"/>
      <c r="CE113" s="159"/>
      <c r="CF113" s="159"/>
      <c r="CG113" s="159"/>
      <c r="CH113" s="159"/>
      <c r="CI113" s="159"/>
      <c r="CJ113" s="159"/>
      <c r="CK113" s="159"/>
      <c r="CL113" s="159"/>
      <c r="CM113" s="159"/>
      <c r="CN113" s="159"/>
    </row>
    <row r="114" spans="82:92">
      <c r="CD114" s="159"/>
      <c r="CE114" s="159"/>
      <c r="CF114" s="159"/>
      <c r="CG114" s="159"/>
      <c r="CH114" s="159"/>
      <c r="CI114" s="159"/>
      <c r="CJ114" s="159"/>
      <c r="CK114" s="159"/>
      <c r="CL114" s="159"/>
      <c r="CM114" s="159"/>
      <c r="CN114" s="159"/>
    </row>
    <row r="115" spans="82:92">
      <c r="CD115" s="159"/>
      <c r="CE115" s="159"/>
      <c r="CF115" s="159"/>
      <c r="CG115" s="159"/>
      <c r="CH115" s="159"/>
      <c r="CI115" s="159"/>
      <c r="CJ115" s="159"/>
      <c r="CK115" s="159"/>
      <c r="CL115" s="159"/>
      <c r="CM115" s="159"/>
      <c r="CN115" s="159"/>
    </row>
    <row r="116" spans="82:92">
      <c r="CD116" s="159"/>
      <c r="CE116" s="159"/>
      <c r="CF116" s="159"/>
      <c r="CG116" s="159"/>
      <c r="CH116" s="159"/>
      <c r="CI116" s="159"/>
      <c r="CJ116" s="159"/>
      <c r="CK116" s="159"/>
      <c r="CL116" s="159"/>
      <c r="CM116" s="159"/>
      <c r="CN116" s="159"/>
    </row>
    <row r="117" spans="82:92">
      <c r="CD117" s="159"/>
      <c r="CE117" s="159"/>
      <c r="CF117" s="159"/>
      <c r="CG117" s="159"/>
      <c r="CH117" s="159"/>
      <c r="CI117" s="159"/>
      <c r="CJ117" s="159"/>
      <c r="CK117" s="159"/>
      <c r="CL117" s="159"/>
      <c r="CM117" s="159"/>
      <c r="CN117" s="159"/>
    </row>
  </sheetData>
  <sheetProtection password="FAE0" sheet="1" selectLockedCells="1"/>
  <mergeCells count="83">
    <mergeCell ref="I65:AS66"/>
    <mergeCell ref="AV65:AY65"/>
    <mergeCell ref="I67:AS68"/>
    <mergeCell ref="AV67:AY67"/>
    <mergeCell ref="AV59:AY59"/>
    <mergeCell ref="I61:AS62"/>
    <mergeCell ref="AV61:AY61"/>
    <mergeCell ref="I63:AS64"/>
    <mergeCell ref="AV63:AY63"/>
    <mergeCell ref="I41:AS42"/>
    <mergeCell ref="AV41:AY41"/>
    <mergeCell ref="I55:AS56"/>
    <mergeCell ref="AV55:AY55"/>
    <mergeCell ref="AV39:AY39"/>
    <mergeCell ref="I39:AS40"/>
    <mergeCell ref="I43:AS44"/>
    <mergeCell ref="AV43:AY43"/>
    <mergeCell ref="AV45:AY45"/>
    <mergeCell ref="I45:AS46"/>
    <mergeCell ref="I47:AS48"/>
    <mergeCell ref="AV47:AY47"/>
    <mergeCell ref="I49:AS50"/>
    <mergeCell ref="AV51:AY51"/>
    <mergeCell ref="I51:AS52"/>
    <mergeCell ref="AV49:AY49"/>
    <mergeCell ref="AV37:AY37"/>
    <mergeCell ref="AO11:AR12"/>
    <mergeCell ref="AS11:AU12"/>
    <mergeCell ref="AV11:AX12"/>
    <mergeCell ref="AY11:BB12"/>
    <mergeCell ref="AV19:AY19"/>
    <mergeCell ref="I23:AS24"/>
    <mergeCell ref="I21:AS22"/>
    <mergeCell ref="I19:AS20"/>
    <mergeCell ref="AA11:AD12"/>
    <mergeCell ref="B11:J12"/>
    <mergeCell ref="K11:Z12"/>
    <mergeCell ref="I37:AS38"/>
    <mergeCell ref="I27:AS28"/>
    <mergeCell ref="I31:AS32"/>
    <mergeCell ref="AV25:AY25"/>
    <mergeCell ref="AY7:BA7"/>
    <mergeCell ref="BN13:BP13"/>
    <mergeCell ref="AP15:BB15"/>
    <mergeCell ref="G15:AO15"/>
    <mergeCell ref="I17:AS18"/>
    <mergeCell ref="BH13:BL13"/>
    <mergeCell ref="AV17:AY17"/>
    <mergeCell ref="AE11:AN12"/>
    <mergeCell ref="B9:J10"/>
    <mergeCell ref="AY5:BA5"/>
    <mergeCell ref="AV29:AY29"/>
    <mergeCell ref="AV31:AY31"/>
    <mergeCell ref="I25:AS26"/>
    <mergeCell ref="AV21:AY21"/>
    <mergeCell ref="AV23:AY23"/>
    <mergeCell ref="Q3:AP5"/>
    <mergeCell ref="AS9:BB10"/>
    <mergeCell ref="Q6:AP7"/>
    <mergeCell ref="AO9:AR10"/>
    <mergeCell ref="AA9:AF10"/>
    <mergeCell ref="AG9:AN10"/>
    <mergeCell ref="AY3:BA3"/>
    <mergeCell ref="K9:Z10"/>
    <mergeCell ref="J7:K7"/>
    <mergeCell ref="I29:AS30"/>
    <mergeCell ref="I35:AS36"/>
    <mergeCell ref="I33:AS34"/>
    <mergeCell ref="AV33:AY33"/>
    <mergeCell ref="AV35:AY35"/>
    <mergeCell ref="AV27:AY27"/>
    <mergeCell ref="I75:AS76"/>
    <mergeCell ref="AV73:AY73"/>
    <mergeCell ref="I71:AS72"/>
    <mergeCell ref="AV69:AY69"/>
    <mergeCell ref="I73:AS74"/>
    <mergeCell ref="AV71:AY71"/>
    <mergeCell ref="I69:AS70"/>
    <mergeCell ref="I53:AS54"/>
    <mergeCell ref="AV53:AY53"/>
    <mergeCell ref="I57:AS58"/>
    <mergeCell ref="AV57:AY57"/>
    <mergeCell ref="I59:AS60"/>
  </mergeCells>
  <phoneticPr fontId="9" type="noConversion"/>
  <conditionalFormatting sqref="AV45:AY45 AV47:AY47 AV43:AY43 AV39:AY39 AV37:AY37 AV35:AY35 AV33:AY33 AV31:AY31 AV29:AY29 AV27:AY27 AV25:AY25 AV23:AY23 AV21:AY21 AV19:AY19 AV17:AY17">
    <cfRule type="expression" dxfId="466" priority="97" stopIfTrue="1">
      <formula>IF(BH17="No",TRUE,FALSE)</formula>
    </cfRule>
  </conditionalFormatting>
  <conditionalFormatting sqref="G45 G47 G43 G39 G37 G35 G33 G31 G29 G27 G25 G23 G21 G19 G17">
    <cfRule type="expression" dxfId="465" priority="101" stopIfTrue="1">
      <formula>IF(BH17="No",TRUE,FALSE)</formula>
    </cfRule>
  </conditionalFormatting>
  <conditionalFormatting sqref="I17:AS40 I43:AS48">
    <cfRule type="expression" dxfId="464" priority="102" stopIfTrue="1">
      <formula>IF(BH17="No",TRUE,FALSE)</formula>
    </cfRule>
  </conditionalFormatting>
  <conditionalFormatting sqref="BI33:BM33 BI31:BM31 BI29:BM29 BI27:BM27 BI25:BM25 BI23:BM23 BI21:BM21 BI19:BM19 BI17:BM17 BI35:BM35 BI37:BM37 BI39:BM39 BI43:BM43 BI45:BM45 BI47:BM47 BI49:BM49 BI51:BM51 BI53:BM53 BI69:BM69 BI71:BM71">
    <cfRule type="cellIs" dxfId="463" priority="103" stopIfTrue="1" operator="equal">
      <formula>""</formula>
    </cfRule>
  </conditionalFormatting>
  <conditionalFormatting sqref="AS7">
    <cfRule type="cellIs" dxfId="462" priority="104" stopIfTrue="1" operator="equal">
      <formula>"X"</formula>
    </cfRule>
  </conditionalFormatting>
  <conditionalFormatting sqref="AY5:BA5">
    <cfRule type="cellIs" dxfId="461" priority="105" stopIfTrue="1" operator="between">
      <formula>0.85</formula>
      <formula>1.1</formula>
    </cfRule>
    <cfRule type="cellIs" dxfId="460" priority="106" stopIfTrue="1" operator="between">
      <formula>0.75</formula>
      <formula>0.8499</formula>
    </cfRule>
    <cfRule type="cellIs" dxfId="459" priority="107" stopIfTrue="1" operator="between">
      <formula>0</formula>
      <formula>0.7499</formula>
    </cfRule>
  </conditionalFormatting>
  <conditionalFormatting sqref="I73:AS76">
    <cfRule type="expression" dxfId="458" priority="109" stopIfTrue="1">
      <formula>IF(BH69="No",TRUE,FALSE)</formula>
    </cfRule>
  </conditionalFormatting>
  <conditionalFormatting sqref="BA50 BA52">
    <cfRule type="expression" dxfId="457" priority="110" stopIfTrue="1">
      <formula>IF(BH49="No",TRUE,FALSE)</formula>
    </cfRule>
    <cfRule type="expression" dxfId="456" priority="111" stopIfTrue="1">
      <formula>IF(BA50="x",TRUE,FALSE)</formula>
    </cfRule>
    <cfRule type="expression" dxfId="455" priority="112" stopIfTrue="1">
      <formula>IF(AND(BA50&lt;&gt;"Y",BA50&lt;&gt;"N",BA50&lt;&gt;""),TRUE,FALSE)</formula>
    </cfRule>
  </conditionalFormatting>
  <conditionalFormatting sqref="BA17 BA19 BA21 BA23 BA25 BA27 BA29 BA31 BA33 BA35 BA37 BA39 BA43 BA45 BA47 BA49 BA51 BA53">
    <cfRule type="cellIs" dxfId="454" priority="90" stopIfTrue="1" operator="equal">
      <formula>""</formula>
    </cfRule>
  </conditionalFormatting>
  <conditionalFormatting sqref="BA17 BA29 BA51 BA49 BA47 BA45 BA43 BA53">
    <cfRule type="cellIs" dxfId="453" priority="87" stopIfTrue="1" operator="equal">
      <formula>"N"</formula>
    </cfRule>
  </conditionalFormatting>
  <conditionalFormatting sqref="BA51 BA49 BA47 BA45 BA43 BA39 BA37 BA35 BA33 BA31 BA29 BA27 BA25 BA23 BA21 BA19 BA17 BA53">
    <cfRule type="cellIs" dxfId="452" priority="89" stopIfTrue="1" operator="equal">
      <formula>"x"</formula>
    </cfRule>
  </conditionalFormatting>
  <conditionalFormatting sqref="BA33">
    <cfRule type="cellIs" dxfId="451" priority="86" operator="equal">
      <formula>"Y"</formula>
    </cfRule>
  </conditionalFormatting>
  <conditionalFormatting sqref="AV71:AY71 AV73:AY73">
    <cfRule type="expression" dxfId="450" priority="113" stopIfTrue="1">
      <formula>IF(BH69="No",TRUE,FALSE)</formula>
    </cfRule>
  </conditionalFormatting>
  <conditionalFormatting sqref="G71 G73">
    <cfRule type="expression" dxfId="449" priority="116" stopIfTrue="1">
      <formula>IF(BH69="No",TRUE,FALSE)</formula>
    </cfRule>
  </conditionalFormatting>
  <conditionalFormatting sqref="BA53:BA54">
    <cfRule type="expression" dxfId="448" priority="119" stopIfTrue="1">
      <formula>IF(BH50="No",TRUE,FALSE)</formula>
    </cfRule>
    <cfRule type="expression" dxfId="447" priority="120" stopIfTrue="1">
      <formula>IF(BA53="x",TRUE,FALSE)</formula>
    </cfRule>
    <cfRule type="expression" dxfId="446" priority="121" stopIfTrue="1">
      <formula>IF(AND(BA53&lt;&gt;"Y",BA53&lt;&gt;"N",BA53&lt;&gt;""),TRUE,FALSE)</formula>
    </cfRule>
  </conditionalFormatting>
  <conditionalFormatting sqref="BA54">
    <cfRule type="expression" dxfId="445" priority="80" stopIfTrue="1">
      <formula>IF(BH53="No",TRUE,FALSE)</formula>
    </cfRule>
    <cfRule type="expression" dxfId="444" priority="81" stopIfTrue="1">
      <formula>IF(BA54="x",TRUE,FALSE)</formula>
    </cfRule>
    <cfRule type="expression" dxfId="443" priority="82" stopIfTrue="1">
      <formula>IF(AND(BA54&lt;&gt;"Y",BA54&lt;&gt;"N",BA54&lt;&gt;""),TRUE,FALSE)</formula>
    </cfRule>
  </conditionalFormatting>
  <conditionalFormatting sqref="BA71 BA73">
    <cfRule type="expression" dxfId="442" priority="188" stopIfTrue="1">
      <formula>IF(BH69="No",TRUE,FALSE)</formula>
    </cfRule>
    <cfRule type="expression" dxfId="441" priority="189" stopIfTrue="1">
      <formula>IF(BA71="x",TRUE,FALSE)</formula>
    </cfRule>
    <cfRule type="expression" dxfId="440" priority="190" stopIfTrue="1">
      <formula>IF(AND(BA71&lt;&gt;"Y",BA71&lt;&gt;"N",BA71&lt;&gt;""),TRUE,FALSE)</formula>
    </cfRule>
  </conditionalFormatting>
  <conditionalFormatting sqref="AV41:AY41">
    <cfRule type="expression" dxfId="439" priority="73" stopIfTrue="1">
      <formula>IF(BH41="No",TRUE,FALSE)</formula>
    </cfRule>
  </conditionalFormatting>
  <conditionalFormatting sqref="G41">
    <cfRule type="expression" dxfId="438" priority="74" stopIfTrue="1">
      <formula>IF(BH41="No",TRUE,FALSE)</formula>
    </cfRule>
  </conditionalFormatting>
  <conditionalFormatting sqref="I41:AS42">
    <cfRule type="expression" dxfId="437" priority="75" stopIfTrue="1">
      <formula>IF(BH41="No",TRUE,FALSE)</formula>
    </cfRule>
  </conditionalFormatting>
  <conditionalFormatting sqref="BI41:BM41">
    <cfRule type="cellIs" dxfId="436" priority="76" stopIfTrue="1" operator="equal">
      <formula>""</formula>
    </cfRule>
  </conditionalFormatting>
  <conditionalFormatting sqref="BA41">
    <cfRule type="cellIs" dxfId="435" priority="72" stopIfTrue="1" operator="equal">
      <formula>""</formula>
    </cfRule>
  </conditionalFormatting>
  <conditionalFormatting sqref="BA41">
    <cfRule type="cellIs" dxfId="434" priority="71" stopIfTrue="1" operator="equal">
      <formula>"x"</formula>
    </cfRule>
  </conditionalFormatting>
  <conditionalFormatting sqref="I69:AS72">
    <cfRule type="expression" dxfId="433" priority="191" stopIfTrue="1">
      <formula>IF(BH51="No",TRUE,FALSE)</formula>
    </cfRule>
  </conditionalFormatting>
  <conditionalFormatting sqref="AV69:AY69">
    <cfRule type="expression" dxfId="432" priority="193" stopIfTrue="1">
      <formula>IF(BH53="No",TRUE,FALSE)</formula>
    </cfRule>
  </conditionalFormatting>
  <conditionalFormatting sqref="G69">
    <cfRule type="expression" dxfId="431" priority="194" stopIfTrue="1">
      <formula>IF(BH53="No",TRUE,FALSE)</formula>
    </cfRule>
  </conditionalFormatting>
  <conditionalFormatting sqref="BA69">
    <cfRule type="expression" dxfId="430" priority="195" stopIfTrue="1">
      <formula>IF(BH53="No",TRUE,FALSE)</formula>
    </cfRule>
    <cfRule type="expression" dxfId="429" priority="196" stopIfTrue="1">
      <formula>IF(BA69="x",TRUE,FALSE)</formula>
    </cfRule>
    <cfRule type="expression" dxfId="428" priority="197" stopIfTrue="1">
      <formula>IF(AND(BA69&lt;&gt;"Y",BA69&lt;&gt;"N",BA69&lt;&gt;""),TRUE,FALSE)</formula>
    </cfRule>
  </conditionalFormatting>
  <conditionalFormatting sqref="BI55:BM55">
    <cfRule type="cellIs" dxfId="427" priority="67" stopIfTrue="1" operator="equal">
      <formula>""</formula>
    </cfRule>
  </conditionalFormatting>
  <conditionalFormatting sqref="BA55">
    <cfRule type="cellIs" dxfId="426" priority="66" stopIfTrue="1" operator="equal">
      <formula>""</formula>
    </cfRule>
  </conditionalFormatting>
  <conditionalFormatting sqref="BA55">
    <cfRule type="cellIs" dxfId="425" priority="64" stopIfTrue="1" operator="equal">
      <formula>"N"</formula>
    </cfRule>
  </conditionalFormatting>
  <conditionalFormatting sqref="BA55">
    <cfRule type="cellIs" dxfId="424" priority="65" stopIfTrue="1" operator="equal">
      <formula>"x"</formula>
    </cfRule>
  </conditionalFormatting>
  <conditionalFormatting sqref="BA55:BA56">
    <cfRule type="expression" dxfId="423" priority="68" stopIfTrue="1">
      <formula>IF(BH52="No",TRUE,FALSE)</formula>
    </cfRule>
    <cfRule type="expression" dxfId="422" priority="69" stopIfTrue="1">
      <formula>IF(BA55="x",TRUE,FALSE)</formula>
    </cfRule>
    <cfRule type="expression" dxfId="421" priority="70" stopIfTrue="1">
      <formula>IF(AND(BA55&lt;&gt;"Y",BA55&lt;&gt;"N",BA55&lt;&gt;""),TRUE,FALSE)</formula>
    </cfRule>
  </conditionalFormatting>
  <conditionalFormatting sqref="BA56">
    <cfRule type="expression" dxfId="420" priority="61" stopIfTrue="1">
      <formula>IF(BH55="No",TRUE,FALSE)</formula>
    </cfRule>
    <cfRule type="expression" dxfId="419" priority="62" stopIfTrue="1">
      <formula>IF(BA56="x",TRUE,FALSE)</formula>
    </cfRule>
    <cfRule type="expression" dxfId="418" priority="63" stopIfTrue="1">
      <formula>IF(AND(BA56&lt;&gt;"Y",BA56&lt;&gt;"N",BA56&lt;&gt;""),TRUE,FALSE)</formula>
    </cfRule>
  </conditionalFormatting>
  <conditionalFormatting sqref="BI57:BM57">
    <cfRule type="cellIs" dxfId="417" priority="57" stopIfTrue="1" operator="equal">
      <formula>""</formula>
    </cfRule>
  </conditionalFormatting>
  <conditionalFormatting sqref="BA57">
    <cfRule type="cellIs" dxfId="416" priority="56" stopIfTrue="1" operator="equal">
      <formula>""</formula>
    </cfRule>
  </conditionalFormatting>
  <conditionalFormatting sqref="BA57">
    <cfRule type="cellIs" dxfId="415" priority="54" stopIfTrue="1" operator="equal">
      <formula>"N"</formula>
    </cfRule>
  </conditionalFormatting>
  <conditionalFormatting sqref="BA57">
    <cfRule type="cellIs" dxfId="414" priority="55" stopIfTrue="1" operator="equal">
      <formula>"x"</formula>
    </cfRule>
  </conditionalFormatting>
  <conditionalFormatting sqref="BA57:BA58">
    <cfRule type="expression" dxfId="413" priority="58" stopIfTrue="1">
      <formula>IF(BH54="No",TRUE,FALSE)</formula>
    </cfRule>
    <cfRule type="expression" dxfId="412" priority="59" stopIfTrue="1">
      <formula>IF(BA57="x",TRUE,FALSE)</formula>
    </cfRule>
    <cfRule type="expression" dxfId="411" priority="60" stopIfTrue="1">
      <formula>IF(AND(BA57&lt;&gt;"Y",BA57&lt;&gt;"N",BA57&lt;&gt;""),TRUE,FALSE)</formula>
    </cfRule>
  </conditionalFormatting>
  <conditionalFormatting sqref="BA58">
    <cfRule type="expression" dxfId="410" priority="51" stopIfTrue="1">
      <formula>IF(BH57="No",TRUE,FALSE)</formula>
    </cfRule>
    <cfRule type="expression" dxfId="409" priority="52" stopIfTrue="1">
      <formula>IF(BA58="x",TRUE,FALSE)</formula>
    </cfRule>
    <cfRule type="expression" dxfId="408" priority="53" stopIfTrue="1">
      <formula>IF(AND(BA58&lt;&gt;"Y",BA58&lt;&gt;"N",BA58&lt;&gt;""),TRUE,FALSE)</formula>
    </cfRule>
  </conditionalFormatting>
  <conditionalFormatting sqref="BI59:BM59">
    <cfRule type="cellIs" dxfId="407" priority="47" stopIfTrue="1" operator="equal">
      <formula>""</formula>
    </cfRule>
  </conditionalFormatting>
  <conditionalFormatting sqref="BA59">
    <cfRule type="cellIs" dxfId="406" priority="46" stopIfTrue="1" operator="equal">
      <formula>""</formula>
    </cfRule>
  </conditionalFormatting>
  <conditionalFormatting sqref="BA59">
    <cfRule type="cellIs" dxfId="405" priority="44" stopIfTrue="1" operator="equal">
      <formula>"N"</formula>
    </cfRule>
  </conditionalFormatting>
  <conditionalFormatting sqref="BA59">
    <cfRule type="cellIs" dxfId="404" priority="45" stopIfTrue="1" operator="equal">
      <formula>"x"</formula>
    </cfRule>
  </conditionalFormatting>
  <conditionalFormatting sqref="BA59:BA60">
    <cfRule type="expression" dxfId="403" priority="48" stopIfTrue="1">
      <formula>IF(BH56="No",TRUE,FALSE)</formula>
    </cfRule>
    <cfRule type="expression" dxfId="402" priority="49" stopIfTrue="1">
      <formula>IF(BA59="x",TRUE,FALSE)</formula>
    </cfRule>
    <cfRule type="expression" dxfId="401" priority="50" stopIfTrue="1">
      <formula>IF(AND(BA59&lt;&gt;"Y",BA59&lt;&gt;"N",BA59&lt;&gt;""),TRUE,FALSE)</formula>
    </cfRule>
  </conditionalFormatting>
  <conditionalFormatting sqref="BA60">
    <cfRule type="expression" dxfId="400" priority="41" stopIfTrue="1">
      <formula>IF(BH59="No",TRUE,FALSE)</formula>
    </cfRule>
    <cfRule type="expression" dxfId="399" priority="42" stopIfTrue="1">
      <formula>IF(BA60="x",TRUE,FALSE)</formula>
    </cfRule>
    <cfRule type="expression" dxfId="398" priority="43" stopIfTrue="1">
      <formula>IF(AND(BA60&lt;&gt;"Y",BA60&lt;&gt;"N",BA60&lt;&gt;""),TRUE,FALSE)</formula>
    </cfRule>
  </conditionalFormatting>
  <conditionalFormatting sqref="BI61:BM61">
    <cfRule type="cellIs" dxfId="397" priority="37" stopIfTrue="1" operator="equal">
      <formula>""</formula>
    </cfRule>
  </conditionalFormatting>
  <conditionalFormatting sqref="BA61">
    <cfRule type="cellIs" dxfId="396" priority="36" stopIfTrue="1" operator="equal">
      <formula>""</formula>
    </cfRule>
  </conditionalFormatting>
  <conditionalFormatting sqref="BA61">
    <cfRule type="cellIs" dxfId="395" priority="34" stopIfTrue="1" operator="equal">
      <formula>"N"</formula>
    </cfRule>
  </conditionalFormatting>
  <conditionalFormatting sqref="BA61">
    <cfRule type="cellIs" dxfId="394" priority="35" stopIfTrue="1" operator="equal">
      <formula>"x"</formula>
    </cfRule>
  </conditionalFormatting>
  <conditionalFormatting sqref="BA61:BA62">
    <cfRule type="expression" dxfId="393" priority="38" stopIfTrue="1">
      <formula>IF(BH58="No",TRUE,FALSE)</formula>
    </cfRule>
    <cfRule type="expression" dxfId="392" priority="39" stopIfTrue="1">
      <formula>IF(BA61="x",TRUE,FALSE)</formula>
    </cfRule>
    <cfRule type="expression" dxfId="391" priority="40" stopIfTrue="1">
      <formula>IF(AND(BA61&lt;&gt;"Y",BA61&lt;&gt;"N",BA61&lt;&gt;""),TRUE,FALSE)</formula>
    </cfRule>
  </conditionalFormatting>
  <conditionalFormatting sqref="BA62">
    <cfRule type="expression" dxfId="390" priority="31" stopIfTrue="1">
      <formula>IF(BH61="No",TRUE,FALSE)</formula>
    </cfRule>
    <cfRule type="expression" dxfId="389" priority="32" stopIfTrue="1">
      <formula>IF(BA62="x",TRUE,FALSE)</formula>
    </cfRule>
    <cfRule type="expression" dxfId="388" priority="33" stopIfTrue="1">
      <formula>IF(AND(BA62&lt;&gt;"Y",BA62&lt;&gt;"N",BA62&lt;&gt;""),TRUE,FALSE)</formula>
    </cfRule>
  </conditionalFormatting>
  <conditionalFormatting sqref="BI63:BM63">
    <cfRule type="cellIs" dxfId="387" priority="27" stopIfTrue="1" operator="equal">
      <formula>""</formula>
    </cfRule>
  </conditionalFormatting>
  <conditionalFormatting sqref="BA63">
    <cfRule type="cellIs" dxfId="386" priority="26" stopIfTrue="1" operator="equal">
      <formula>""</formula>
    </cfRule>
  </conditionalFormatting>
  <conditionalFormatting sqref="BA63">
    <cfRule type="cellIs" dxfId="385" priority="24" stopIfTrue="1" operator="equal">
      <formula>"N"</formula>
    </cfRule>
  </conditionalFormatting>
  <conditionalFormatting sqref="BA63">
    <cfRule type="cellIs" dxfId="384" priority="25" stopIfTrue="1" operator="equal">
      <formula>"x"</formula>
    </cfRule>
  </conditionalFormatting>
  <conditionalFormatting sqref="BA63:BA64">
    <cfRule type="expression" dxfId="383" priority="28" stopIfTrue="1">
      <formula>IF(BH60="No",TRUE,FALSE)</formula>
    </cfRule>
    <cfRule type="expression" dxfId="382" priority="29" stopIfTrue="1">
      <formula>IF(BA63="x",TRUE,FALSE)</formula>
    </cfRule>
    <cfRule type="expression" dxfId="381" priority="30" stopIfTrue="1">
      <formula>IF(AND(BA63&lt;&gt;"Y",BA63&lt;&gt;"N",BA63&lt;&gt;""),TRUE,FALSE)</formula>
    </cfRule>
  </conditionalFormatting>
  <conditionalFormatting sqref="BA64">
    <cfRule type="expression" dxfId="380" priority="21" stopIfTrue="1">
      <formula>IF(BH63="No",TRUE,FALSE)</formula>
    </cfRule>
    <cfRule type="expression" dxfId="379" priority="22" stopIfTrue="1">
      <formula>IF(BA64="x",TRUE,FALSE)</formula>
    </cfRule>
    <cfRule type="expression" dxfId="378" priority="23" stopIfTrue="1">
      <formula>IF(AND(BA64&lt;&gt;"Y",BA64&lt;&gt;"N",BA64&lt;&gt;""),TRUE,FALSE)</formula>
    </cfRule>
  </conditionalFormatting>
  <conditionalFormatting sqref="BI65:BM65">
    <cfRule type="cellIs" dxfId="377" priority="17" stopIfTrue="1" operator="equal">
      <formula>""</formula>
    </cfRule>
  </conditionalFormatting>
  <conditionalFormatting sqref="BA65">
    <cfRule type="cellIs" dxfId="376" priority="16" stopIfTrue="1" operator="equal">
      <formula>""</formula>
    </cfRule>
  </conditionalFormatting>
  <conditionalFormatting sqref="BA65">
    <cfRule type="cellIs" dxfId="375" priority="14" stopIfTrue="1" operator="equal">
      <formula>"N"</formula>
    </cfRule>
  </conditionalFormatting>
  <conditionalFormatting sqref="BA65">
    <cfRule type="cellIs" dxfId="374" priority="15" stopIfTrue="1" operator="equal">
      <formula>"x"</formula>
    </cfRule>
  </conditionalFormatting>
  <conditionalFormatting sqref="BA65:BA66">
    <cfRule type="expression" dxfId="373" priority="18" stopIfTrue="1">
      <formula>IF(BH62="No",TRUE,FALSE)</formula>
    </cfRule>
    <cfRule type="expression" dxfId="372" priority="19" stopIfTrue="1">
      <formula>IF(BA65="x",TRUE,FALSE)</formula>
    </cfRule>
    <cfRule type="expression" dxfId="371" priority="20" stopIfTrue="1">
      <formula>IF(AND(BA65&lt;&gt;"Y",BA65&lt;&gt;"N",BA65&lt;&gt;""),TRUE,FALSE)</formula>
    </cfRule>
  </conditionalFormatting>
  <conditionalFormatting sqref="BA66">
    <cfRule type="expression" dxfId="370" priority="11" stopIfTrue="1">
      <formula>IF(BH65="No",TRUE,FALSE)</formula>
    </cfRule>
    <cfRule type="expression" dxfId="369" priority="12" stopIfTrue="1">
      <formula>IF(BA66="x",TRUE,FALSE)</formula>
    </cfRule>
    <cfRule type="expression" dxfId="368" priority="13" stopIfTrue="1">
      <formula>IF(AND(BA66&lt;&gt;"Y",BA66&lt;&gt;"N",BA66&lt;&gt;""),TRUE,FALSE)</formula>
    </cfRule>
  </conditionalFormatting>
  <conditionalFormatting sqref="BI67:BM67">
    <cfRule type="cellIs" dxfId="367" priority="7" stopIfTrue="1" operator="equal">
      <formula>""</formula>
    </cfRule>
  </conditionalFormatting>
  <conditionalFormatting sqref="BA67">
    <cfRule type="cellIs" dxfId="366" priority="6" stopIfTrue="1" operator="equal">
      <formula>""</formula>
    </cfRule>
  </conditionalFormatting>
  <conditionalFormatting sqref="BA67">
    <cfRule type="cellIs" dxfId="365" priority="4" stopIfTrue="1" operator="equal">
      <formula>"N"</formula>
    </cfRule>
  </conditionalFormatting>
  <conditionalFormatting sqref="BA67">
    <cfRule type="cellIs" dxfId="364" priority="5" stopIfTrue="1" operator="equal">
      <formula>"x"</formula>
    </cfRule>
  </conditionalFormatting>
  <conditionalFormatting sqref="BA67:BA68">
    <cfRule type="expression" dxfId="363" priority="8" stopIfTrue="1">
      <formula>IF(BH64="No",TRUE,FALSE)</formula>
    </cfRule>
    <cfRule type="expression" dxfId="362" priority="9" stopIfTrue="1">
      <formula>IF(BA67="x",TRUE,FALSE)</formula>
    </cfRule>
    <cfRule type="expression" dxfId="361" priority="10" stopIfTrue="1">
      <formula>IF(AND(BA67&lt;&gt;"Y",BA67&lt;&gt;"N",BA67&lt;&gt;""),TRUE,FALSE)</formula>
    </cfRule>
  </conditionalFormatting>
  <conditionalFormatting sqref="BA68">
    <cfRule type="expression" dxfId="360" priority="1" stopIfTrue="1">
      <formula>IF(BH67="No",TRUE,FALSE)</formula>
    </cfRule>
    <cfRule type="expression" dxfId="359" priority="2" stopIfTrue="1">
      <formula>IF(BA68="x",TRUE,FALSE)</formula>
    </cfRule>
    <cfRule type="expression" dxfId="358" priority="3" stopIfTrue="1">
      <formula>IF(AND(BA68&lt;&gt;"Y",BA68&lt;&gt;"N",BA68&lt;&gt;""),TRUE,FALSE)</formula>
    </cfRule>
  </conditionalFormatting>
  <dataValidations count="1">
    <dataValidation type="list" allowBlank="1" showInputMessage="1" showErrorMessage="1" errorTitle="Invalid Selection" error="Please specify &quot;Y&quot;, &quot;N&quot; or &quot;X&quot;" sqref="BA17 BA53 BA51 BA49 BA47 BA45 BA43 BA39 BA37 BA35 BA33 BA31 BA29 BA27 BA25 BA23 BA21 BA19 BA41 BA55 BA57 BA59 BA61 BA63 BA65 BA67">
      <formula1>"Y,N,X"</formula1>
    </dataValidation>
  </dataValidations>
  <printOptions horizontalCentered="1"/>
  <pageMargins left="0.5" right="0.5" top="0.5" bottom="0.75" header="0.5" footer="0.5"/>
  <pageSetup orientation="portrait" r:id="rId1"/>
  <headerFooter alignWithMargins="0">
    <oddFooter xml:space="preserve">&amp;L&amp;8&amp;A&amp;C&amp;8PAGE &amp;P OF &amp;N&amp;R&amp;8Printed : &amp;D &amp;T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17"/>
  </sheetPr>
  <dimension ref="A1:CP322"/>
  <sheetViews>
    <sheetView zoomScaleNormal="100" workbookViewId="0">
      <selection activeCell="BA34" sqref="BA34:BC34"/>
    </sheetView>
  </sheetViews>
  <sheetFormatPr baseColWidth="10" defaultColWidth="9.140625" defaultRowHeight="12.75"/>
  <cols>
    <col min="1" max="1" width="1" style="99" customWidth="1"/>
    <col min="2" max="2" width="0.85546875" style="19" customWidth="1"/>
    <col min="3" max="3" width="2.7109375" style="19" customWidth="1"/>
    <col min="4" max="4" width="0.85546875" style="19" customWidth="1"/>
    <col min="5" max="5" width="2.7109375" style="19" customWidth="1"/>
    <col min="6" max="6" width="0.85546875" style="19" customWidth="1"/>
    <col min="7" max="7" width="2.7109375" style="19" customWidth="1"/>
    <col min="8" max="8" width="0.85546875" style="19" customWidth="1"/>
    <col min="9" max="9" width="2.7109375" style="19" customWidth="1"/>
    <col min="10" max="10" width="0.85546875" style="19" customWidth="1"/>
    <col min="11" max="11" width="2.7109375" style="19" customWidth="1"/>
    <col min="12" max="12" width="0.85546875" style="19" customWidth="1"/>
    <col min="13" max="13" width="2.7109375" style="19" customWidth="1"/>
    <col min="14" max="14" width="0.85546875" style="19" customWidth="1"/>
    <col min="15" max="15" width="2.7109375" style="19" customWidth="1"/>
    <col min="16" max="16" width="0.85546875" style="19" customWidth="1"/>
    <col min="17" max="17" width="2.7109375" style="19" customWidth="1"/>
    <col min="18" max="18" width="0.85546875" style="19" customWidth="1"/>
    <col min="19" max="19" width="2.7109375" style="19" customWidth="1"/>
    <col min="20" max="20" width="0.85546875" style="19" customWidth="1"/>
    <col min="21" max="21" width="2.7109375" style="19" customWidth="1"/>
    <col min="22" max="22" width="0.85546875" style="19" customWidth="1"/>
    <col min="23" max="23" width="2.7109375" style="19" customWidth="1"/>
    <col min="24" max="24" width="0.85546875" style="19" customWidth="1"/>
    <col min="25" max="25" width="2.7109375" style="19" customWidth="1"/>
    <col min="26" max="26" width="0.85546875" style="19" customWidth="1"/>
    <col min="27" max="27" width="2.7109375" style="19" customWidth="1"/>
    <col min="28" max="28" width="0.85546875" style="19" customWidth="1"/>
    <col min="29" max="29" width="2.7109375" style="19" customWidth="1"/>
    <col min="30" max="30" width="0.85546875" style="19" customWidth="1"/>
    <col min="31" max="31" width="2.7109375" style="19" customWidth="1"/>
    <col min="32" max="32" width="0.85546875" style="19" customWidth="1"/>
    <col min="33" max="33" width="2.7109375" style="19" customWidth="1"/>
    <col min="34" max="34" width="0.85546875" style="19" customWidth="1"/>
    <col min="35" max="35" width="2.7109375" style="19" customWidth="1"/>
    <col min="36" max="36" width="0.85546875" style="19" customWidth="1"/>
    <col min="37" max="37" width="2.7109375" style="19" customWidth="1"/>
    <col min="38" max="38" width="0.85546875" style="19" customWidth="1"/>
    <col min="39" max="39" width="2.7109375" style="19" customWidth="1"/>
    <col min="40" max="40" width="0.85546875" style="19" customWidth="1"/>
    <col min="41" max="41" width="2.7109375" style="19" customWidth="1"/>
    <col min="42" max="42" width="0.85546875" style="19" customWidth="1"/>
    <col min="43" max="43" width="2.7109375" style="19" customWidth="1"/>
    <col min="44" max="44" width="0.85546875" style="19" customWidth="1"/>
    <col min="45" max="45" width="2.7109375" style="19" customWidth="1"/>
    <col min="46" max="46" width="0.85546875" style="19" customWidth="1"/>
    <col min="47" max="47" width="2.7109375" style="19" customWidth="1"/>
    <col min="48" max="48" width="0.85546875" style="19" customWidth="1"/>
    <col min="49" max="49" width="2.7109375" style="19" customWidth="1"/>
    <col min="50" max="50" width="0.85546875" style="19" customWidth="1"/>
    <col min="51" max="51" width="2.7109375" style="19" customWidth="1"/>
    <col min="52" max="52" width="0.85546875" style="19" customWidth="1"/>
    <col min="53" max="53" width="2.7109375" style="19" customWidth="1"/>
    <col min="54" max="54" width="0.85546875" style="19" customWidth="1"/>
    <col min="55" max="55" width="2.7109375" style="19" customWidth="1"/>
    <col min="56" max="56" width="0.85546875" style="19" customWidth="1"/>
    <col min="57" max="57" width="0.85546875" style="46" customWidth="1"/>
    <col min="58" max="58" width="4.42578125" style="64" hidden="1" customWidth="1"/>
    <col min="59" max="61" width="4.42578125" style="59" hidden="1" customWidth="1"/>
    <col min="62" max="62" width="10.7109375" style="59" hidden="1" customWidth="1"/>
    <col min="63" max="64" width="4.42578125" style="59" hidden="1" customWidth="1"/>
    <col min="65" max="67" width="4.42578125" style="60" hidden="1" customWidth="1"/>
    <col min="68" max="68" width="4.42578125" style="59" hidden="1" customWidth="1"/>
    <col min="69" max="69" width="4.42578125" style="63" hidden="1" customWidth="1"/>
    <col min="70" max="70" width="8.42578125" style="63" hidden="1" customWidth="1"/>
    <col min="71" max="74" width="4.42578125" style="59" customWidth="1"/>
    <col min="75" max="91" width="9.140625" style="59"/>
    <col min="92" max="16384" width="9.140625" style="19"/>
  </cols>
  <sheetData>
    <row r="1" spans="1:94" ht="4.5" customHeight="1">
      <c r="A1" s="204"/>
      <c r="B1" s="169"/>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32"/>
      <c r="AT1" s="32"/>
      <c r="AU1" s="32"/>
      <c r="AV1" s="32"/>
      <c r="AW1" s="32"/>
      <c r="AX1" s="32"/>
      <c r="AY1" s="32"/>
      <c r="AZ1" s="32"/>
      <c r="BA1" s="32"/>
      <c r="BB1" s="42"/>
      <c r="BC1" s="42"/>
      <c r="BD1" s="219"/>
      <c r="BL1" s="60"/>
      <c r="BQ1" s="59"/>
      <c r="BR1" s="59"/>
      <c r="CN1" s="59"/>
      <c r="CO1" s="59"/>
      <c r="CP1" s="59"/>
    </row>
    <row r="2" spans="1:94" ht="4.5" customHeight="1">
      <c r="A2" s="204"/>
      <c r="B2" s="14"/>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6"/>
      <c r="AT2" s="16"/>
      <c r="AU2" s="16"/>
      <c r="AV2" s="16"/>
      <c r="AW2" s="16"/>
      <c r="AX2" s="16"/>
      <c r="AY2" s="16"/>
      <c r="AZ2" s="16"/>
      <c r="BA2" s="16"/>
      <c r="BB2" s="15"/>
      <c r="BC2" s="15"/>
      <c r="BD2" s="17"/>
      <c r="BE2" s="240"/>
    </row>
    <row r="3" spans="1:94" ht="12.75" customHeight="1">
      <c r="A3" s="190"/>
      <c r="B3" s="20"/>
      <c r="C3" s="21"/>
      <c r="D3" s="21"/>
      <c r="E3" s="21"/>
      <c r="F3" s="21"/>
      <c r="G3" s="21"/>
      <c r="H3" s="21"/>
      <c r="I3" s="21"/>
      <c r="J3" s="21"/>
      <c r="K3" s="21"/>
      <c r="L3" s="21"/>
      <c r="M3" s="21"/>
      <c r="N3" s="21"/>
      <c r="O3" s="21"/>
      <c r="P3" s="21"/>
      <c r="Q3" s="770" t="s">
        <v>56</v>
      </c>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P3" s="771"/>
      <c r="AQ3" s="95"/>
      <c r="AR3" s="102"/>
      <c r="AS3" s="102"/>
      <c r="AT3" s="102"/>
      <c r="AU3" s="102"/>
      <c r="AV3" s="102"/>
      <c r="AW3" s="103" t="s">
        <v>57</v>
      </c>
      <c r="AX3" s="102"/>
      <c r="AY3" s="928" t="str">
        <f>IF('Cover Page'!AY3="","",'Cover Page'!AY3)</f>
        <v/>
      </c>
      <c r="AZ3" s="929"/>
      <c r="BA3" s="929"/>
      <c r="BB3" s="929"/>
      <c r="BC3" s="930"/>
      <c r="BD3" s="22"/>
      <c r="BE3" s="240"/>
    </row>
    <row r="4" spans="1:94" ht="4.5" customHeight="1">
      <c r="A4" s="190"/>
      <c r="B4" s="20"/>
      <c r="C4" s="21"/>
      <c r="D4" s="21"/>
      <c r="E4" s="21"/>
      <c r="F4" s="21"/>
      <c r="G4" s="21"/>
      <c r="H4" s="21"/>
      <c r="I4" s="21"/>
      <c r="J4" s="21"/>
      <c r="K4" s="21"/>
      <c r="L4" s="21"/>
      <c r="M4" s="21"/>
      <c r="N4" s="21"/>
      <c r="O4" s="21"/>
      <c r="P4" s="21"/>
      <c r="Q4" s="772"/>
      <c r="R4" s="773"/>
      <c r="S4" s="773"/>
      <c r="T4" s="773"/>
      <c r="U4" s="773"/>
      <c r="V4" s="773"/>
      <c r="W4" s="773"/>
      <c r="X4" s="773"/>
      <c r="Y4" s="773"/>
      <c r="Z4" s="773"/>
      <c r="AA4" s="773"/>
      <c r="AB4" s="773"/>
      <c r="AC4" s="773"/>
      <c r="AD4" s="773"/>
      <c r="AE4" s="773"/>
      <c r="AF4" s="773"/>
      <c r="AG4" s="773"/>
      <c r="AH4" s="773"/>
      <c r="AI4" s="773"/>
      <c r="AJ4" s="773"/>
      <c r="AK4" s="773"/>
      <c r="AL4" s="773"/>
      <c r="AM4" s="773"/>
      <c r="AN4" s="773"/>
      <c r="AO4" s="773"/>
      <c r="AP4" s="773"/>
      <c r="AQ4" s="97"/>
      <c r="AR4" s="104"/>
      <c r="AS4" s="105"/>
      <c r="AT4" s="105"/>
      <c r="AU4" s="105"/>
      <c r="AV4" s="105"/>
      <c r="AW4" s="105"/>
      <c r="AX4" s="105"/>
      <c r="AY4" s="105"/>
      <c r="AZ4" s="105"/>
      <c r="BA4" s="105"/>
      <c r="BB4" s="105"/>
      <c r="BC4" s="105"/>
      <c r="BD4" s="22"/>
      <c r="BE4" s="240"/>
    </row>
    <row r="5" spans="1:94" ht="12.75" customHeight="1">
      <c r="A5" s="190"/>
      <c r="B5" s="20"/>
      <c r="C5" s="21"/>
      <c r="D5" s="21"/>
      <c r="E5" s="21"/>
      <c r="F5" s="21"/>
      <c r="G5" s="21"/>
      <c r="H5" s="21"/>
      <c r="I5" s="21"/>
      <c r="J5" s="21"/>
      <c r="K5" s="21"/>
      <c r="L5" s="21"/>
      <c r="M5" s="21"/>
      <c r="N5" s="21"/>
      <c r="O5" s="21"/>
      <c r="P5" s="21"/>
      <c r="Q5" s="772"/>
      <c r="R5" s="773"/>
      <c r="S5" s="773"/>
      <c r="T5" s="773"/>
      <c r="U5" s="773"/>
      <c r="V5" s="773"/>
      <c r="W5" s="773"/>
      <c r="X5" s="773"/>
      <c r="Y5" s="773"/>
      <c r="Z5" s="773"/>
      <c r="AA5" s="773"/>
      <c r="AB5" s="773"/>
      <c r="AC5" s="773"/>
      <c r="AD5" s="773"/>
      <c r="AE5" s="773"/>
      <c r="AF5" s="773"/>
      <c r="AG5" s="773"/>
      <c r="AH5" s="773"/>
      <c r="AI5" s="773"/>
      <c r="AJ5" s="773"/>
      <c r="AK5" s="773"/>
      <c r="AL5" s="773"/>
      <c r="AM5" s="773"/>
      <c r="AN5" s="773"/>
      <c r="AO5" s="773"/>
      <c r="AP5" s="773"/>
      <c r="AQ5" s="88"/>
      <c r="AR5" s="106"/>
      <c r="AS5" s="107"/>
      <c r="AT5" s="106"/>
      <c r="AU5" s="107"/>
      <c r="AV5" s="106"/>
      <c r="AW5" s="92" t="s">
        <v>51</v>
      </c>
      <c r="AX5" s="106"/>
      <c r="AY5" s="767" t="str">
        <f>'Cover Page'!AY5</f>
        <v/>
      </c>
      <c r="AZ5" s="768"/>
      <c r="BA5" s="768"/>
      <c r="BB5" s="768"/>
      <c r="BC5" s="769"/>
      <c r="BD5" s="22"/>
      <c r="BE5" s="240"/>
      <c r="BJ5" s="951" t="s">
        <v>88</v>
      </c>
      <c r="BK5" s="952"/>
      <c r="BL5" s="952"/>
      <c r="BM5" s="952"/>
      <c r="BN5" s="952"/>
      <c r="BO5" s="952"/>
      <c r="BP5" s="264">
        <f>IF(BR24="",0,IF(MIN(BR17:BR23)&lt;0.75,1,0))</f>
        <v>0</v>
      </c>
      <c r="BQ5" s="59"/>
      <c r="BR5" s="59"/>
    </row>
    <row r="6" spans="1:94" ht="4.5" customHeight="1">
      <c r="A6" s="190"/>
      <c r="B6" s="20"/>
      <c r="C6" s="21"/>
      <c r="D6" s="21"/>
      <c r="E6" s="21"/>
      <c r="F6" s="21"/>
      <c r="G6" s="21"/>
      <c r="H6" s="21"/>
      <c r="I6" s="21"/>
      <c r="J6" s="21"/>
      <c r="K6" s="21"/>
      <c r="L6" s="21"/>
      <c r="M6" s="21"/>
      <c r="N6" s="21"/>
      <c r="O6" s="21"/>
      <c r="P6" s="21"/>
      <c r="Q6" s="774"/>
      <c r="R6" s="775"/>
      <c r="S6" s="775"/>
      <c r="T6" s="775"/>
      <c r="U6" s="775"/>
      <c r="V6" s="775"/>
      <c r="W6" s="775"/>
      <c r="X6" s="775"/>
      <c r="Y6" s="775"/>
      <c r="Z6" s="775"/>
      <c r="AA6" s="775"/>
      <c r="AB6" s="775"/>
      <c r="AC6" s="775"/>
      <c r="AD6" s="775"/>
      <c r="AE6" s="775"/>
      <c r="AF6" s="775"/>
      <c r="AG6" s="775"/>
      <c r="AH6" s="775"/>
      <c r="AI6" s="775"/>
      <c r="AJ6" s="775"/>
      <c r="AK6" s="775"/>
      <c r="AL6" s="775"/>
      <c r="AM6" s="775"/>
      <c r="AN6" s="775"/>
      <c r="AO6" s="775"/>
      <c r="AP6" s="775"/>
      <c r="AQ6" s="55"/>
      <c r="AR6" s="91"/>
      <c r="AS6" s="91"/>
      <c r="AT6" s="91"/>
      <c r="AU6" s="91"/>
      <c r="AV6" s="91"/>
      <c r="AW6" s="91"/>
      <c r="AX6" s="91"/>
      <c r="AY6" s="91"/>
      <c r="AZ6" s="108" t="str">
        <f>IF(AND($BH$7="",$BH$9=""),"",IF($BH$9="",#REF!,#REF!))</f>
        <v/>
      </c>
      <c r="BA6" s="108"/>
      <c r="BB6" s="108"/>
      <c r="BC6" s="108"/>
      <c r="BD6" s="22"/>
      <c r="BE6" s="240"/>
      <c r="BQ6" s="59"/>
      <c r="BR6" s="59"/>
    </row>
    <row r="7" spans="1:94" ht="12.75" customHeight="1">
      <c r="A7" s="190"/>
      <c r="B7" s="20"/>
      <c r="C7" s="21"/>
      <c r="D7" s="21"/>
      <c r="E7" s="21"/>
      <c r="F7" s="21"/>
      <c r="G7" s="21"/>
      <c r="H7" s="21"/>
      <c r="I7" s="109" t="s">
        <v>39</v>
      </c>
      <c r="J7" s="953">
        <f>'Cover Page'!J7</f>
        <v>5</v>
      </c>
      <c r="K7" s="953"/>
      <c r="L7" s="21"/>
      <c r="M7" s="21"/>
      <c r="N7" s="21"/>
      <c r="O7" s="21"/>
      <c r="P7" s="21"/>
      <c r="Q7" s="774"/>
      <c r="R7" s="775"/>
      <c r="S7" s="775"/>
      <c r="T7" s="775"/>
      <c r="U7" s="775"/>
      <c r="V7" s="775"/>
      <c r="W7" s="775"/>
      <c r="X7" s="775"/>
      <c r="Y7" s="775"/>
      <c r="Z7" s="775"/>
      <c r="AA7" s="775"/>
      <c r="AB7" s="775"/>
      <c r="AC7" s="775"/>
      <c r="AD7" s="775"/>
      <c r="AE7" s="775"/>
      <c r="AF7" s="775"/>
      <c r="AG7" s="775"/>
      <c r="AH7" s="775"/>
      <c r="AI7" s="775"/>
      <c r="AJ7" s="775"/>
      <c r="AK7" s="775"/>
      <c r="AL7" s="775"/>
      <c r="AM7" s="775"/>
      <c r="AN7" s="775"/>
      <c r="AO7" s="775"/>
      <c r="AP7" s="775"/>
      <c r="AQ7" s="92"/>
      <c r="AR7" s="91"/>
      <c r="AS7" s="90"/>
      <c r="AT7" s="91"/>
      <c r="AU7" s="91"/>
      <c r="AV7" s="91"/>
      <c r="AW7" s="89" t="s">
        <v>407</v>
      </c>
      <c r="AX7" s="55"/>
      <c r="AY7" s="933" t="str">
        <f>IF('Cover Page'!AY7="","",'Cover Page'!AY7)</f>
        <v/>
      </c>
      <c r="AZ7" s="934"/>
      <c r="BA7" s="934"/>
      <c r="BB7" s="934"/>
      <c r="BC7" s="935"/>
      <c r="BD7" s="22"/>
      <c r="BE7" s="240"/>
      <c r="BR7" s="59"/>
    </row>
    <row r="8" spans="1:94" ht="4.5" customHeight="1">
      <c r="A8" s="205"/>
      <c r="B8" s="24"/>
      <c r="C8" s="25"/>
      <c r="D8" s="25"/>
      <c r="E8" s="25"/>
      <c r="F8" s="25"/>
      <c r="G8" s="25"/>
      <c r="H8" s="25"/>
      <c r="I8" s="25"/>
      <c r="J8" s="23"/>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6"/>
      <c r="AP8" s="25"/>
      <c r="AQ8" s="25"/>
      <c r="AR8" s="25"/>
      <c r="AS8" s="26"/>
      <c r="AT8" s="25"/>
      <c r="AU8" s="25"/>
      <c r="AV8" s="25"/>
      <c r="AW8" s="26"/>
      <c r="AX8" s="25"/>
      <c r="AY8" s="26"/>
      <c r="AZ8" s="26"/>
      <c r="BA8" s="26"/>
      <c r="BB8" s="26"/>
      <c r="BC8" s="26"/>
      <c r="BD8" s="27"/>
      <c r="BE8" s="240"/>
      <c r="BQ8" s="59"/>
      <c r="BR8" s="59"/>
    </row>
    <row r="9" spans="1:94">
      <c r="A9" s="55"/>
      <c r="B9" s="916" t="s">
        <v>71</v>
      </c>
      <c r="C9" s="917"/>
      <c r="D9" s="917"/>
      <c r="E9" s="917"/>
      <c r="F9" s="917"/>
      <c r="G9" s="917"/>
      <c r="H9" s="917"/>
      <c r="I9" s="917"/>
      <c r="J9" s="917"/>
      <c r="K9" s="910" t="str">
        <f>IF('Cover Page'!K9="","",'Cover Page'!K9)</f>
        <v/>
      </c>
      <c r="L9" s="911"/>
      <c r="M9" s="911"/>
      <c r="N9" s="911"/>
      <c r="O9" s="911"/>
      <c r="P9" s="911"/>
      <c r="Q9" s="911"/>
      <c r="R9" s="911"/>
      <c r="S9" s="911"/>
      <c r="T9" s="911"/>
      <c r="U9" s="911"/>
      <c r="V9" s="911"/>
      <c r="W9" s="911"/>
      <c r="X9" s="911"/>
      <c r="Y9" s="911"/>
      <c r="Z9" s="912"/>
      <c r="AA9" s="917" t="s">
        <v>208</v>
      </c>
      <c r="AB9" s="917"/>
      <c r="AC9" s="917"/>
      <c r="AD9" s="917"/>
      <c r="AE9" s="917"/>
      <c r="AF9" s="917"/>
      <c r="AG9" s="922" t="str">
        <f>IF('Cover Page'!AK9="","",'Cover Page'!AK9)</f>
        <v/>
      </c>
      <c r="AH9" s="923"/>
      <c r="AI9" s="923"/>
      <c r="AJ9" s="923"/>
      <c r="AK9" s="923"/>
      <c r="AL9" s="923"/>
      <c r="AM9" s="923"/>
      <c r="AN9" s="924"/>
      <c r="AO9" s="916" t="s">
        <v>81</v>
      </c>
      <c r="AP9" s="917"/>
      <c r="AQ9" s="917"/>
      <c r="AR9" s="918"/>
      <c r="AS9" s="910" t="str">
        <f>IF('Cover Page'!F53="","",'Cover Page'!F53)</f>
        <v/>
      </c>
      <c r="AT9" s="911"/>
      <c r="AU9" s="911"/>
      <c r="AV9" s="911"/>
      <c r="AW9" s="911"/>
      <c r="AX9" s="911"/>
      <c r="AY9" s="911"/>
      <c r="AZ9" s="911"/>
      <c r="BA9" s="911"/>
      <c r="BB9" s="911"/>
      <c r="BC9" s="911"/>
      <c r="BD9" s="912"/>
      <c r="BE9" s="240"/>
      <c r="BQ9" s="59"/>
      <c r="BR9" s="59"/>
    </row>
    <row r="10" spans="1:94" ht="4.5" customHeight="1">
      <c r="A10" s="55"/>
      <c r="B10" s="919"/>
      <c r="C10" s="920"/>
      <c r="D10" s="920"/>
      <c r="E10" s="920"/>
      <c r="F10" s="920"/>
      <c r="G10" s="920"/>
      <c r="H10" s="920"/>
      <c r="I10" s="920"/>
      <c r="J10" s="920"/>
      <c r="K10" s="913"/>
      <c r="L10" s="914"/>
      <c r="M10" s="914"/>
      <c r="N10" s="914"/>
      <c r="O10" s="914"/>
      <c r="P10" s="914"/>
      <c r="Q10" s="914"/>
      <c r="R10" s="914"/>
      <c r="S10" s="914"/>
      <c r="T10" s="914"/>
      <c r="U10" s="914"/>
      <c r="V10" s="914"/>
      <c r="W10" s="914"/>
      <c r="X10" s="914"/>
      <c r="Y10" s="914"/>
      <c r="Z10" s="915"/>
      <c r="AA10" s="920"/>
      <c r="AB10" s="920"/>
      <c r="AC10" s="920"/>
      <c r="AD10" s="920"/>
      <c r="AE10" s="920"/>
      <c r="AF10" s="920"/>
      <c r="AG10" s="925"/>
      <c r="AH10" s="926"/>
      <c r="AI10" s="926"/>
      <c r="AJ10" s="926"/>
      <c r="AK10" s="926"/>
      <c r="AL10" s="926"/>
      <c r="AM10" s="926"/>
      <c r="AN10" s="927"/>
      <c r="AO10" s="919"/>
      <c r="AP10" s="920"/>
      <c r="AQ10" s="920"/>
      <c r="AR10" s="921"/>
      <c r="AS10" s="913"/>
      <c r="AT10" s="914"/>
      <c r="AU10" s="914"/>
      <c r="AV10" s="914"/>
      <c r="AW10" s="914"/>
      <c r="AX10" s="914"/>
      <c r="AY10" s="914"/>
      <c r="AZ10" s="914"/>
      <c r="BA10" s="914"/>
      <c r="BB10" s="914"/>
      <c r="BC10" s="914"/>
      <c r="BD10" s="915"/>
      <c r="BE10" s="240"/>
    </row>
    <row r="11" spans="1:94" ht="4.5" customHeight="1">
      <c r="A11" s="98"/>
      <c r="B11" s="916" t="s">
        <v>72</v>
      </c>
      <c r="C11" s="917"/>
      <c r="D11" s="917"/>
      <c r="E11" s="917"/>
      <c r="F11" s="917"/>
      <c r="G11" s="917"/>
      <c r="H11" s="917"/>
      <c r="I11" s="917"/>
      <c r="J11" s="918"/>
      <c r="K11" s="910" t="str">
        <f>IF('Cover Page'!K10="","",'Cover Page'!K10)</f>
        <v/>
      </c>
      <c r="L11" s="911"/>
      <c r="M11" s="911"/>
      <c r="N11" s="911"/>
      <c r="O11" s="911"/>
      <c r="P11" s="911"/>
      <c r="Q11" s="911"/>
      <c r="R11" s="911"/>
      <c r="S11" s="911"/>
      <c r="T11" s="911"/>
      <c r="U11" s="911"/>
      <c r="V11" s="911"/>
      <c r="W11" s="911"/>
      <c r="X11" s="911"/>
      <c r="Y11" s="911"/>
      <c r="Z11" s="912"/>
      <c r="AA11" s="916" t="s">
        <v>73</v>
      </c>
      <c r="AB11" s="917"/>
      <c r="AC11" s="917"/>
      <c r="AD11" s="918"/>
      <c r="AE11" s="910" t="str">
        <f>IF('Cover Page'!AE10="","",'Cover Page'!AE10)</f>
        <v/>
      </c>
      <c r="AF11" s="911"/>
      <c r="AG11" s="911"/>
      <c r="AH11" s="911"/>
      <c r="AI11" s="911"/>
      <c r="AJ11" s="911"/>
      <c r="AK11" s="911"/>
      <c r="AL11" s="911"/>
      <c r="AM11" s="911"/>
      <c r="AN11" s="912"/>
      <c r="AO11" s="916" t="s">
        <v>74</v>
      </c>
      <c r="AP11" s="917"/>
      <c r="AQ11" s="917"/>
      <c r="AR11" s="918"/>
      <c r="AS11" s="922" t="str">
        <f>IF('Cover Page'!AS10="","",'Cover Page'!AS10)</f>
        <v/>
      </c>
      <c r="AT11" s="923"/>
      <c r="AU11" s="924"/>
      <c r="AV11" s="916" t="s">
        <v>75</v>
      </c>
      <c r="AW11" s="917"/>
      <c r="AX11" s="918"/>
      <c r="AY11" s="945" t="str">
        <f>IF('Cover Page'!AY10:BD10="","",'Cover Page'!AY10)</f>
        <v/>
      </c>
      <c r="AZ11" s="946"/>
      <c r="BA11" s="946"/>
      <c r="BB11" s="946"/>
      <c r="BC11" s="946"/>
      <c r="BD11" s="947"/>
      <c r="BE11" s="240"/>
    </row>
    <row r="12" spans="1:94" ht="12.75" customHeight="1">
      <c r="A12" s="193"/>
      <c r="B12" s="919"/>
      <c r="C12" s="920"/>
      <c r="D12" s="920"/>
      <c r="E12" s="920"/>
      <c r="F12" s="920"/>
      <c r="G12" s="920"/>
      <c r="H12" s="920"/>
      <c r="I12" s="920"/>
      <c r="J12" s="921"/>
      <c r="K12" s="913"/>
      <c r="L12" s="914"/>
      <c r="M12" s="914"/>
      <c r="N12" s="914"/>
      <c r="O12" s="914"/>
      <c r="P12" s="914"/>
      <c r="Q12" s="914"/>
      <c r="R12" s="914"/>
      <c r="S12" s="914"/>
      <c r="T12" s="914"/>
      <c r="U12" s="914"/>
      <c r="V12" s="914"/>
      <c r="W12" s="914"/>
      <c r="X12" s="914"/>
      <c r="Y12" s="914"/>
      <c r="Z12" s="915"/>
      <c r="AA12" s="919"/>
      <c r="AB12" s="920"/>
      <c r="AC12" s="920"/>
      <c r="AD12" s="921"/>
      <c r="AE12" s="913"/>
      <c r="AF12" s="914"/>
      <c r="AG12" s="914"/>
      <c r="AH12" s="914"/>
      <c r="AI12" s="914"/>
      <c r="AJ12" s="914"/>
      <c r="AK12" s="914"/>
      <c r="AL12" s="914"/>
      <c r="AM12" s="914"/>
      <c r="AN12" s="915"/>
      <c r="AO12" s="919"/>
      <c r="AP12" s="920"/>
      <c r="AQ12" s="920"/>
      <c r="AR12" s="921"/>
      <c r="AS12" s="925"/>
      <c r="AT12" s="926"/>
      <c r="AU12" s="927"/>
      <c r="AV12" s="919"/>
      <c r="AW12" s="920"/>
      <c r="AX12" s="921"/>
      <c r="AY12" s="948"/>
      <c r="AZ12" s="949"/>
      <c r="BA12" s="949"/>
      <c r="BB12" s="949"/>
      <c r="BC12" s="949"/>
      <c r="BD12" s="950"/>
      <c r="BE12" s="240"/>
    </row>
    <row r="13" spans="1:94" ht="4.5" customHeight="1">
      <c r="A13" s="55"/>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240"/>
    </row>
    <row r="14" spans="1:94" s="1" customFormat="1" ht="15">
      <c r="A14" s="55"/>
      <c r="B14" s="979" t="s">
        <v>111</v>
      </c>
      <c r="C14" s="980"/>
      <c r="D14" s="980"/>
      <c r="E14" s="980"/>
      <c r="F14" s="980"/>
      <c r="G14" s="980"/>
      <c r="H14" s="980"/>
      <c r="I14" s="980"/>
      <c r="J14" s="980"/>
      <c r="K14" s="980"/>
      <c r="L14" s="980"/>
      <c r="M14" s="980"/>
      <c r="N14" s="980"/>
      <c r="O14" s="980"/>
      <c r="P14" s="980"/>
      <c r="Q14" s="980"/>
      <c r="R14" s="980"/>
      <c r="S14" s="980"/>
      <c r="T14" s="980"/>
      <c r="U14" s="980"/>
      <c r="V14" s="980"/>
      <c r="W14" s="980"/>
      <c r="X14" s="980"/>
      <c r="Y14" s="980"/>
      <c r="Z14" s="980"/>
      <c r="AA14" s="980"/>
      <c r="AB14" s="980"/>
      <c r="AC14" s="980"/>
      <c r="AD14" s="980"/>
      <c r="AE14" s="980"/>
      <c r="AF14" s="980"/>
      <c r="AG14" s="980"/>
      <c r="AH14" s="980"/>
      <c r="AI14" s="980"/>
      <c r="AJ14" s="980"/>
      <c r="AK14" s="980"/>
      <c r="AL14" s="980"/>
      <c r="AM14" s="980"/>
      <c r="AN14" s="980"/>
      <c r="AO14" s="980"/>
      <c r="AP14" s="980"/>
      <c r="AQ14" s="980"/>
      <c r="AR14" s="980"/>
      <c r="AS14" s="980"/>
      <c r="AT14" s="980"/>
      <c r="AU14" s="980"/>
      <c r="AV14" s="980"/>
      <c r="AW14" s="980"/>
      <c r="AX14" s="980"/>
      <c r="AY14" s="980"/>
      <c r="AZ14" s="980"/>
      <c r="BA14" s="980"/>
      <c r="BB14" s="980"/>
      <c r="BC14" s="980"/>
      <c r="BD14" s="981"/>
      <c r="BE14" s="4"/>
      <c r="BF14" s="54"/>
      <c r="BG14" s="51"/>
      <c r="BH14" s="51"/>
      <c r="BI14" s="51"/>
      <c r="BJ14" s="69" t="s">
        <v>18</v>
      </c>
      <c r="BK14" s="70"/>
      <c r="BL14" s="70"/>
      <c r="BM14" s="70"/>
      <c r="BN14" s="70"/>
      <c r="BO14" s="70"/>
      <c r="BP14" s="70"/>
      <c r="BQ14" s="70"/>
      <c r="BR14" s="71"/>
      <c r="BS14" s="51"/>
      <c r="BT14" s="51"/>
      <c r="BU14" s="51"/>
      <c r="BV14" s="51"/>
      <c r="BW14" s="51"/>
      <c r="BX14" s="51"/>
      <c r="BY14" s="51"/>
      <c r="BZ14" s="51"/>
      <c r="CA14" s="51"/>
      <c r="CB14" s="51"/>
      <c r="CC14" s="51"/>
      <c r="CD14" s="51"/>
      <c r="CE14" s="51"/>
      <c r="CF14" s="51"/>
      <c r="CG14" s="51"/>
      <c r="CH14" s="51"/>
      <c r="CI14" s="51"/>
      <c r="CJ14" s="51"/>
      <c r="CK14" s="51"/>
      <c r="CL14" s="51"/>
      <c r="CM14" s="51"/>
    </row>
    <row r="15" spans="1:94" s="1" customFormat="1" ht="12" customHeight="1">
      <c r="A15" s="55"/>
      <c r="B15" s="970" t="s">
        <v>84</v>
      </c>
      <c r="C15" s="971"/>
      <c r="D15" s="971"/>
      <c r="E15" s="972"/>
      <c r="F15" s="965" t="s">
        <v>20</v>
      </c>
      <c r="G15" s="966"/>
      <c r="H15" s="966"/>
      <c r="I15" s="966"/>
      <c r="J15" s="966"/>
      <c r="K15" s="966"/>
      <c r="L15" s="966"/>
      <c r="M15" s="966"/>
      <c r="N15" s="966"/>
      <c r="O15" s="966"/>
      <c r="P15" s="966"/>
      <c r="Q15" s="966"/>
      <c r="R15" s="966"/>
      <c r="S15" s="966"/>
      <c r="T15" s="966"/>
      <c r="U15" s="966"/>
      <c r="V15" s="966"/>
      <c r="W15" s="966"/>
      <c r="X15" s="966"/>
      <c r="Y15" s="966"/>
      <c r="Z15" s="966"/>
      <c r="AA15" s="966"/>
      <c r="AB15" s="966"/>
      <c r="AC15" s="966"/>
      <c r="AD15" s="966"/>
      <c r="AE15" s="966"/>
      <c r="AF15" s="966"/>
      <c r="AG15" s="966" t="s">
        <v>76</v>
      </c>
      <c r="AH15" s="966"/>
      <c r="AI15" s="966"/>
      <c r="AJ15" s="966"/>
      <c r="AK15" s="966"/>
      <c r="AL15" s="966"/>
      <c r="AM15" s="966"/>
      <c r="AN15" s="966"/>
      <c r="AO15" s="966"/>
      <c r="AP15" s="966"/>
      <c r="AQ15" s="966"/>
      <c r="AR15" s="966"/>
      <c r="AS15" s="966" t="s">
        <v>15</v>
      </c>
      <c r="AT15" s="966"/>
      <c r="AU15" s="966"/>
      <c r="AV15" s="966"/>
      <c r="AW15" s="966"/>
      <c r="AX15" s="966"/>
      <c r="AY15" s="966"/>
      <c r="AZ15" s="992" t="s">
        <v>78</v>
      </c>
      <c r="BA15" s="992"/>
      <c r="BB15" s="992"/>
      <c r="BC15" s="992"/>
      <c r="BD15" s="993"/>
      <c r="BE15" s="4"/>
      <c r="BF15" s="54"/>
      <c r="BG15" s="51"/>
      <c r="BH15" s="51"/>
      <c r="BI15" s="51"/>
      <c r="BJ15" s="111"/>
      <c r="BK15" s="112"/>
      <c r="BL15" s="113"/>
      <c r="BM15" s="113"/>
      <c r="BN15" s="113"/>
      <c r="BO15" s="113"/>
      <c r="BP15" s="989"/>
      <c r="BQ15" s="990"/>
      <c r="BR15" s="991"/>
      <c r="BS15" s="51"/>
      <c r="BT15" s="51"/>
      <c r="BU15" s="51"/>
      <c r="BV15" s="51"/>
      <c r="BW15" s="51"/>
      <c r="BX15" s="51"/>
      <c r="BY15" s="51"/>
      <c r="BZ15" s="51"/>
      <c r="CA15" s="51"/>
      <c r="CB15" s="51"/>
      <c r="CC15" s="51"/>
      <c r="CD15" s="51"/>
      <c r="CE15" s="51"/>
      <c r="CF15" s="51"/>
      <c r="CG15" s="51"/>
      <c r="CH15" s="51"/>
      <c r="CI15" s="51"/>
      <c r="CJ15" s="51"/>
      <c r="CK15" s="51"/>
      <c r="CL15" s="51"/>
      <c r="CM15" s="51"/>
    </row>
    <row r="16" spans="1:94" s="1" customFormat="1" ht="8.25" customHeight="1">
      <c r="A16" s="98"/>
      <c r="B16" s="973"/>
      <c r="C16" s="974"/>
      <c r="D16" s="974"/>
      <c r="E16" s="975"/>
      <c r="F16" s="967"/>
      <c r="G16" s="968"/>
      <c r="H16" s="968"/>
      <c r="I16" s="968"/>
      <c r="J16" s="968"/>
      <c r="K16" s="968"/>
      <c r="L16" s="968"/>
      <c r="M16" s="968"/>
      <c r="N16" s="968"/>
      <c r="O16" s="968"/>
      <c r="P16" s="968"/>
      <c r="Q16" s="968"/>
      <c r="R16" s="968"/>
      <c r="S16" s="968"/>
      <c r="T16" s="968"/>
      <c r="U16" s="968"/>
      <c r="V16" s="968"/>
      <c r="W16" s="968"/>
      <c r="X16" s="968"/>
      <c r="Y16" s="968"/>
      <c r="Z16" s="968"/>
      <c r="AA16" s="968"/>
      <c r="AB16" s="968"/>
      <c r="AC16" s="968"/>
      <c r="AD16" s="968"/>
      <c r="AE16" s="968"/>
      <c r="AF16" s="968"/>
      <c r="AG16" s="968" t="s">
        <v>86</v>
      </c>
      <c r="AH16" s="968"/>
      <c r="AI16" s="968"/>
      <c r="AJ16" s="968"/>
      <c r="AK16" s="968" t="s">
        <v>85</v>
      </c>
      <c r="AL16" s="968"/>
      <c r="AM16" s="968"/>
      <c r="AN16" s="968"/>
      <c r="AO16" s="968" t="s">
        <v>14</v>
      </c>
      <c r="AP16" s="968"/>
      <c r="AQ16" s="968"/>
      <c r="AR16" s="968"/>
      <c r="AS16" s="968" t="s">
        <v>86</v>
      </c>
      <c r="AT16" s="968"/>
      <c r="AU16" s="968"/>
      <c r="AV16" s="968"/>
      <c r="AW16" s="968" t="s">
        <v>85</v>
      </c>
      <c r="AX16" s="968"/>
      <c r="AY16" s="968"/>
      <c r="AZ16" s="994"/>
      <c r="BA16" s="994"/>
      <c r="BB16" s="994"/>
      <c r="BC16" s="994"/>
      <c r="BD16" s="995"/>
      <c r="BE16" s="4"/>
      <c r="BF16" s="54"/>
      <c r="BG16" s="51"/>
      <c r="BH16" s="51"/>
      <c r="BI16" s="51"/>
      <c r="BJ16" s="114"/>
      <c r="BK16" s="91"/>
      <c r="BL16" s="94"/>
      <c r="BM16" s="94"/>
      <c r="BN16" s="94"/>
      <c r="BO16" s="94"/>
      <c r="BP16" s="117" t="s">
        <v>86</v>
      </c>
      <c r="BQ16" s="118" t="s">
        <v>85</v>
      </c>
      <c r="BR16" s="119" t="s">
        <v>78</v>
      </c>
      <c r="BS16" s="51"/>
      <c r="BT16" s="51"/>
      <c r="BU16" s="51"/>
      <c r="BV16" s="51"/>
      <c r="BW16" s="51"/>
      <c r="BX16" s="51"/>
      <c r="BY16" s="51"/>
      <c r="BZ16" s="51"/>
      <c r="CA16" s="51"/>
      <c r="CB16" s="51"/>
      <c r="CC16" s="51"/>
      <c r="CD16" s="51"/>
      <c r="CE16" s="51"/>
      <c r="CF16" s="51"/>
      <c r="CG16" s="51"/>
      <c r="CH16" s="51"/>
      <c r="CI16" s="51"/>
      <c r="CJ16" s="51"/>
      <c r="CK16" s="51"/>
      <c r="CL16" s="51"/>
      <c r="CM16" s="51"/>
    </row>
    <row r="17" spans="1:91" s="1" customFormat="1">
      <c r="A17" s="55"/>
      <c r="B17" s="962">
        <v>1</v>
      </c>
      <c r="C17" s="963"/>
      <c r="D17" s="963"/>
      <c r="E17" s="964"/>
      <c r="F17" s="969" t="s">
        <v>112</v>
      </c>
      <c r="G17" s="969"/>
      <c r="H17" s="969"/>
      <c r="I17" s="969"/>
      <c r="J17" s="969"/>
      <c r="K17" s="969"/>
      <c r="L17" s="969"/>
      <c r="M17" s="969"/>
      <c r="N17" s="969"/>
      <c r="O17" s="969"/>
      <c r="P17" s="969"/>
      <c r="Q17" s="969"/>
      <c r="R17" s="969"/>
      <c r="S17" s="969"/>
      <c r="T17" s="969"/>
      <c r="U17" s="969"/>
      <c r="V17" s="969"/>
      <c r="W17" s="969"/>
      <c r="X17" s="969"/>
      <c r="Y17" s="969"/>
      <c r="Z17" s="969"/>
      <c r="AA17" s="969"/>
      <c r="AB17" s="969"/>
      <c r="AC17" s="969"/>
      <c r="AD17" s="969"/>
      <c r="AE17" s="969"/>
      <c r="AF17" s="969"/>
      <c r="AG17" s="969"/>
      <c r="AH17" s="969"/>
      <c r="AI17" s="969"/>
      <c r="AJ17" s="969"/>
      <c r="AK17" s="969"/>
      <c r="AL17" s="969"/>
      <c r="AM17" s="969"/>
      <c r="AN17" s="969"/>
      <c r="AO17" s="969"/>
      <c r="AP17" s="969"/>
      <c r="AQ17" s="969"/>
      <c r="AR17" s="969"/>
      <c r="AS17" s="969"/>
      <c r="AT17" s="969"/>
      <c r="AU17" s="969"/>
      <c r="AV17" s="969"/>
      <c r="AW17" s="969"/>
      <c r="AX17" s="969"/>
      <c r="AY17" s="969"/>
      <c r="AZ17" s="976" t="str">
        <f>IF(BR17="","",BR17)</f>
        <v/>
      </c>
      <c r="BA17" s="977"/>
      <c r="BB17" s="977"/>
      <c r="BC17" s="977"/>
      <c r="BD17" s="978"/>
      <c r="BE17" s="4"/>
      <c r="BF17" s="54"/>
      <c r="BG17" s="51"/>
      <c r="BH17" s="51"/>
      <c r="BI17" s="51"/>
      <c r="BJ17" s="114"/>
      <c r="BK17" s="91"/>
      <c r="BL17" s="124"/>
      <c r="BM17" s="124"/>
      <c r="BN17" s="124"/>
      <c r="BO17" s="124" t="s">
        <v>40</v>
      </c>
      <c r="BP17" s="125">
        <f>BP32</f>
        <v>0</v>
      </c>
      <c r="BQ17" s="125">
        <f>BQ32</f>
        <v>0</v>
      </c>
      <c r="BR17" s="120" t="str">
        <f t="shared" ref="BR17:BR24" si="0">IF(BP17=0,"",BQ17/BP17)</f>
        <v/>
      </c>
      <c r="BS17" s="51"/>
      <c r="BT17" s="51"/>
      <c r="BU17" s="51"/>
      <c r="BV17" s="51"/>
      <c r="BW17" s="51"/>
      <c r="BX17" s="51"/>
      <c r="BY17" s="51"/>
      <c r="BZ17" s="51"/>
      <c r="CA17" s="51"/>
      <c r="CB17" s="51"/>
      <c r="CC17" s="51"/>
      <c r="CD17" s="51"/>
      <c r="CE17" s="51"/>
      <c r="CF17" s="51"/>
      <c r="CG17" s="51"/>
      <c r="CH17" s="51"/>
      <c r="CI17" s="51"/>
      <c r="CJ17" s="51"/>
      <c r="CK17" s="51"/>
      <c r="CL17" s="51"/>
      <c r="CM17" s="51"/>
    </row>
    <row r="18" spans="1:91" s="1" customFormat="1">
      <c r="A18" s="55"/>
      <c r="B18" s="962">
        <v>2</v>
      </c>
      <c r="C18" s="963"/>
      <c r="D18" s="963"/>
      <c r="E18" s="964"/>
      <c r="F18" s="969" t="s">
        <v>223</v>
      </c>
      <c r="G18" s="969"/>
      <c r="H18" s="969"/>
      <c r="I18" s="969"/>
      <c r="J18" s="969"/>
      <c r="K18" s="969"/>
      <c r="L18" s="969"/>
      <c r="M18" s="969"/>
      <c r="N18" s="969"/>
      <c r="O18" s="969"/>
      <c r="P18" s="969"/>
      <c r="Q18" s="969"/>
      <c r="R18" s="969"/>
      <c r="S18" s="969"/>
      <c r="T18" s="969"/>
      <c r="U18" s="969"/>
      <c r="V18" s="969"/>
      <c r="W18" s="969"/>
      <c r="X18" s="969"/>
      <c r="Y18" s="969"/>
      <c r="Z18" s="969"/>
      <c r="AA18" s="969"/>
      <c r="AB18" s="969"/>
      <c r="AC18" s="969"/>
      <c r="AD18" s="969"/>
      <c r="AE18" s="969"/>
      <c r="AF18" s="969"/>
      <c r="AG18" s="969"/>
      <c r="AH18" s="969"/>
      <c r="AI18" s="969"/>
      <c r="AJ18" s="969"/>
      <c r="AK18" s="969"/>
      <c r="AL18" s="969"/>
      <c r="AM18" s="969"/>
      <c r="AN18" s="969"/>
      <c r="AO18" s="969"/>
      <c r="AP18" s="969"/>
      <c r="AQ18" s="969"/>
      <c r="AR18" s="969"/>
      <c r="AS18" s="969"/>
      <c r="AT18" s="969"/>
      <c r="AU18" s="969"/>
      <c r="AV18" s="969"/>
      <c r="AW18" s="969"/>
      <c r="AX18" s="969"/>
      <c r="AY18" s="969"/>
      <c r="AZ18" s="976" t="str">
        <f t="shared" ref="AZ18:AZ24" si="1">IF(BR18="","",BR18)</f>
        <v/>
      </c>
      <c r="BA18" s="977"/>
      <c r="BB18" s="977"/>
      <c r="BC18" s="977"/>
      <c r="BD18" s="978"/>
      <c r="BE18" s="4"/>
      <c r="BF18" s="54"/>
      <c r="BG18" s="51"/>
      <c r="BH18" s="51"/>
      <c r="BI18" s="51"/>
      <c r="BJ18" s="114"/>
      <c r="BK18" s="91"/>
      <c r="BL18" s="124"/>
      <c r="BM18" s="124"/>
      <c r="BN18" s="124"/>
      <c r="BO18" s="124" t="s">
        <v>41</v>
      </c>
      <c r="BP18" s="125">
        <f>BP48</f>
        <v>0</v>
      </c>
      <c r="BQ18" s="125">
        <f>BQ48</f>
        <v>0</v>
      </c>
      <c r="BR18" s="120" t="str">
        <f t="shared" si="0"/>
        <v/>
      </c>
      <c r="BS18" s="51"/>
      <c r="BT18" s="51"/>
      <c r="BU18" s="51"/>
      <c r="BV18" s="51"/>
      <c r="BW18" s="51"/>
      <c r="BX18" s="51"/>
      <c r="BY18" s="51"/>
      <c r="BZ18" s="51"/>
      <c r="CA18" s="51"/>
      <c r="CB18" s="51"/>
      <c r="CC18" s="51"/>
      <c r="CD18" s="51"/>
      <c r="CE18" s="51"/>
      <c r="CF18" s="51"/>
      <c r="CG18" s="51"/>
      <c r="CH18" s="51"/>
      <c r="CI18" s="51"/>
      <c r="CJ18" s="51"/>
      <c r="CK18" s="51"/>
      <c r="CL18" s="51"/>
      <c r="CM18" s="51"/>
    </row>
    <row r="19" spans="1:91" s="1" customFormat="1">
      <c r="A19" s="55"/>
      <c r="B19" s="962">
        <v>3</v>
      </c>
      <c r="C19" s="963"/>
      <c r="D19" s="963"/>
      <c r="E19" s="964"/>
      <c r="F19" s="969" t="s">
        <v>113</v>
      </c>
      <c r="G19" s="969"/>
      <c r="H19" s="969"/>
      <c r="I19" s="969"/>
      <c r="J19" s="969"/>
      <c r="K19" s="969"/>
      <c r="L19" s="969"/>
      <c r="M19" s="969"/>
      <c r="N19" s="969"/>
      <c r="O19" s="969"/>
      <c r="P19" s="969"/>
      <c r="Q19" s="969"/>
      <c r="R19" s="969"/>
      <c r="S19" s="969"/>
      <c r="T19" s="969"/>
      <c r="U19" s="969"/>
      <c r="V19" s="969"/>
      <c r="W19" s="969"/>
      <c r="X19" s="969"/>
      <c r="Y19" s="969"/>
      <c r="Z19" s="969"/>
      <c r="AA19" s="969"/>
      <c r="AB19" s="969"/>
      <c r="AC19" s="969"/>
      <c r="AD19" s="969"/>
      <c r="AE19" s="969"/>
      <c r="AF19" s="969"/>
      <c r="AG19" s="969"/>
      <c r="AH19" s="969"/>
      <c r="AI19" s="969"/>
      <c r="AJ19" s="969"/>
      <c r="AK19" s="969"/>
      <c r="AL19" s="969"/>
      <c r="AM19" s="969"/>
      <c r="AN19" s="969"/>
      <c r="AO19" s="969"/>
      <c r="AP19" s="969"/>
      <c r="AQ19" s="969"/>
      <c r="AR19" s="969"/>
      <c r="AS19" s="969"/>
      <c r="AT19" s="969"/>
      <c r="AU19" s="969"/>
      <c r="AV19" s="969"/>
      <c r="AW19" s="969"/>
      <c r="AX19" s="969"/>
      <c r="AY19" s="969"/>
      <c r="AZ19" s="976" t="str">
        <f t="shared" si="1"/>
        <v/>
      </c>
      <c r="BA19" s="977"/>
      <c r="BB19" s="977"/>
      <c r="BC19" s="977"/>
      <c r="BD19" s="978"/>
      <c r="BE19" s="4"/>
      <c r="BF19" s="54"/>
      <c r="BG19" s="51"/>
      <c r="BH19" s="51"/>
      <c r="BI19" s="51"/>
      <c r="BJ19" s="114"/>
      <c r="BK19" s="91"/>
      <c r="BL19" s="124"/>
      <c r="BM19" s="124"/>
      <c r="BN19" s="124"/>
      <c r="BO19" s="124" t="s">
        <v>42</v>
      </c>
      <c r="BP19" s="125">
        <f>BP64</f>
        <v>0</v>
      </c>
      <c r="BQ19" s="125">
        <f>BQ64</f>
        <v>0</v>
      </c>
      <c r="BR19" s="120" t="str">
        <f t="shared" si="0"/>
        <v/>
      </c>
      <c r="BS19" s="51"/>
      <c r="BT19" s="51"/>
      <c r="BU19" s="51"/>
      <c r="BV19" s="51"/>
      <c r="BW19" s="51"/>
      <c r="BX19" s="51"/>
      <c r="BY19" s="51"/>
      <c r="BZ19" s="51"/>
      <c r="CA19" s="51"/>
      <c r="CB19" s="51"/>
      <c r="CC19" s="51"/>
      <c r="CD19" s="51"/>
      <c r="CE19" s="51"/>
      <c r="CF19" s="51"/>
      <c r="CG19" s="51"/>
      <c r="CH19" s="51"/>
      <c r="CI19" s="51"/>
      <c r="CJ19" s="51"/>
      <c r="CK19" s="51"/>
      <c r="CL19" s="51"/>
      <c r="CM19" s="51"/>
    </row>
    <row r="20" spans="1:91" s="1" customFormat="1">
      <c r="A20" s="55"/>
      <c r="B20" s="962">
        <v>4</v>
      </c>
      <c r="C20" s="963"/>
      <c r="D20" s="963"/>
      <c r="E20" s="964"/>
      <c r="F20" s="969" t="s">
        <v>120</v>
      </c>
      <c r="G20" s="969"/>
      <c r="H20" s="969"/>
      <c r="I20" s="969"/>
      <c r="J20" s="969"/>
      <c r="K20" s="969"/>
      <c r="L20" s="969"/>
      <c r="M20" s="969"/>
      <c r="N20" s="969"/>
      <c r="O20" s="969"/>
      <c r="P20" s="969"/>
      <c r="Q20" s="969"/>
      <c r="R20" s="969"/>
      <c r="S20" s="969"/>
      <c r="T20" s="969"/>
      <c r="U20" s="969"/>
      <c r="V20" s="969"/>
      <c r="W20" s="969"/>
      <c r="X20" s="969"/>
      <c r="Y20" s="969"/>
      <c r="Z20" s="969"/>
      <c r="AA20" s="969"/>
      <c r="AB20" s="969"/>
      <c r="AC20" s="969"/>
      <c r="AD20" s="969"/>
      <c r="AE20" s="969"/>
      <c r="AF20" s="969"/>
      <c r="AG20" s="969"/>
      <c r="AH20" s="969"/>
      <c r="AI20" s="969"/>
      <c r="AJ20" s="969"/>
      <c r="AK20" s="969"/>
      <c r="AL20" s="969"/>
      <c r="AM20" s="969"/>
      <c r="AN20" s="969"/>
      <c r="AO20" s="969"/>
      <c r="AP20" s="969"/>
      <c r="AQ20" s="969"/>
      <c r="AR20" s="969"/>
      <c r="AS20" s="969"/>
      <c r="AT20" s="969"/>
      <c r="AU20" s="969"/>
      <c r="AV20" s="969"/>
      <c r="AW20" s="969"/>
      <c r="AX20" s="969"/>
      <c r="AY20" s="969"/>
      <c r="AZ20" s="976" t="str">
        <f t="shared" si="1"/>
        <v/>
      </c>
      <c r="BA20" s="977"/>
      <c r="BB20" s="977"/>
      <c r="BC20" s="977"/>
      <c r="BD20" s="978"/>
      <c r="BE20" s="4"/>
      <c r="BF20" s="54"/>
      <c r="BG20" s="51"/>
      <c r="BH20" s="51"/>
      <c r="BI20" s="51"/>
      <c r="BJ20" s="114"/>
      <c r="BK20" s="91"/>
      <c r="BL20" s="124"/>
      <c r="BM20" s="124"/>
      <c r="BN20" s="124"/>
      <c r="BO20" s="124" t="s">
        <v>43</v>
      </c>
      <c r="BP20" s="125">
        <f>BP80</f>
        <v>0</v>
      </c>
      <c r="BQ20" s="125">
        <f>BQ80</f>
        <v>0</v>
      </c>
      <c r="BR20" s="120" t="str">
        <f t="shared" si="0"/>
        <v/>
      </c>
      <c r="BS20" s="51"/>
      <c r="BT20" s="51"/>
      <c r="BU20" s="51"/>
      <c r="BV20" s="51"/>
      <c r="BW20" s="51"/>
      <c r="BX20" s="51"/>
      <c r="BY20" s="51"/>
      <c r="BZ20" s="51"/>
      <c r="CA20" s="51"/>
      <c r="CB20" s="51"/>
      <c r="CC20" s="51"/>
      <c r="CD20" s="51"/>
      <c r="CE20" s="51"/>
      <c r="CF20" s="51"/>
      <c r="CG20" s="51"/>
      <c r="CH20" s="51"/>
      <c r="CI20" s="51"/>
      <c r="CJ20" s="51"/>
      <c r="CK20" s="51"/>
      <c r="CL20" s="51"/>
      <c r="CM20" s="51"/>
    </row>
    <row r="21" spans="1:91" s="1" customFormat="1">
      <c r="A21" s="55"/>
      <c r="B21" s="962">
        <v>5</v>
      </c>
      <c r="C21" s="963"/>
      <c r="D21" s="963"/>
      <c r="E21" s="964"/>
      <c r="F21" s="969" t="s">
        <v>227</v>
      </c>
      <c r="G21" s="969"/>
      <c r="H21" s="969"/>
      <c r="I21" s="969"/>
      <c r="J21" s="969"/>
      <c r="K21" s="969"/>
      <c r="L21" s="969"/>
      <c r="M21" s="969"/>
      <c r="N21" s="969"/>
      <c r="O21" s="969"/>
      <c r="P21" s="969"/>
      <c r="Q21" s="969"/>
      <c r="R21" s="969"/>
      <c r="S21" s="969"/>
      <c r="T21" s="969"/>
      <c r="U21" s="969"/>
      <c r="V21" s="969"/>
      <c r="W21" s="969"/>
      <c r="X21" s="969"/>
      <c r="Y21" s="969"/>
      <c r="Z21" s="969"/>
      <c r="AA21" s="969"/>
      <c r="AB21" s="969"/>
      <c r="AC21" s="969"/>
      <c r="AD21" s="969"/>
      <c r="AE21" s="969"/>
      <c r="AF21" s="969"/>
      <c r="AG21" s="969"/>
      <c r="AH21" s="969"/>
      <c r="AI21" s="969"/>
      <c r="AJ21" s="969"/>
      <c r="AK21" s="969"/>
      <c r="AL21" s="969"/>
      <c r="AM21" s="969"/>
      <c r="AN21" s="969"/>
      <c r="AO21" s="969"/>
      <c r="AP21" s="969"/>
      <c r="AQ21" s="969"/>
      <c r="AR21" s="969"/>
      <c r="AS21" s="969"/>
      <c r="AT21" s="969"/>
      <c r="AU21" s="969"/>
      <c r="AV21" s="969"/>
      <c r="AW21" s="969"/>
      <c r="AX21" s="969"/>
      <c r="AY21" s="969"/>
      <c r="AZ21" s="976" t="str">
        <f t="shared" si="1"/>
        <v/>
      </c>
      <c r="BA21" s="977"/>
      <c r="BB21" s="977"/>
      <c r="BC21" s="977"/>
      <c r="BD21" s="978"/>
      <c r="BE21" s="4"/>
      <c r="BF21" s="54"/>
      <c r="BG21" s="51"/>
      <c r="BH21" s="51"/>
      <c r="BI21" s="51"/>
      <c r="BJ21" s="114"/>
      <c r="BK21" s="91"/>
      <c r="BL21" s="124"/>
      <c r="BM21" s="124"/>
      <c r="BN21" s="124"/>
      <c r="BO21" s="124" t="s">
        <v>44</v>
      </c>
      <c r="BP21" s="125">
        <f>BP96</f>
        <v>0</v>
      </c>
      <c r="BQ21" s="125">
        <f>BQ96</f>
        <v>0</v>
      </c>
      <c r="BR21" s="120" t="str">
        <f t="shared" si="0"/>
        <v/>
      </c>
      <c r="BS21" s="51"/>
      <c r="BT21" s="51"/>
      <c r="BU21" s="51"/>
      <c r="BV21" s="51"/>
      <c r="BW21" s="51"/>
      <c r="BX21" s="51"/>
      <c r="BY21" s="51"/>
      <c r="BZ21" s="51"/>
      <c r="CA21" s="51"/>
      <c r="CB21" s="51"/>
      <c r="CC21" s="51"/>
      <c r="CD21" s="51"/>
      <c r="CE21" s="51"/>
      <c r="CF21" s="51"/>
      <c r="CG21" s="51"/>
      <c r="CH21" s="51"/>
      <c r="CI21" s="51"/>
      <c r="CJ21" s="51"/>
      <c r="CK21" s="51"/>
      <c r="CL21" s="51"/>
      <c r="CM21" s="51"/>
    </row>
    <row r="22" spans="1:91" s="1" customFormat="1">
      <c r="A22" s="55"/>
      <c r="B22" s="962">
        <v>6</v>
      </c>
      <c r="C22" s="963"/>
      <c r="D22" s="963"/>
      <c r="E22" s="964"/>
      <c r="F22" s="969" t="s">
        <v>257</v>
      </c>
      <c r="G22" s="969"/>
      <c r="H22" s="969"/>
      <c r="I22" s="969"/>
      <c r="J22" s="969"/>
      <c r="K22" s="969"/>
      <c r="L22" s="969"/>
      <c r="M22" s="969"/>
      <c r="N22" s="969"/>
      <c r="O22" s="969"/>
      <c r="P22" s="969"/>
      <c r="Q22" s="969"/>
      <c r="R22" s="969"/>
      <c r="S22" s="969"/>
      <c r="T22" s="969"/>
      <c r="U22" s="969"/>
      <c r="V22" s="969"/>
      <c r="W22" s="969"/>
      <c r="X22" s="969"/>
      <c r="Y22" s="969"/>
      <c r="Z22" s="969"/>
      <c r="AA22" s="969"/>
      <c r="AB22" s="969"/>
      <c r="AC22" s="969"/>
      <c r="AD22" s="969"/>
      <c r="AE22" s="969"/>
      <c r="AF22" s="969"/>
      <c r="AG22" s="969"/>
      <c r="AH22" s="969"/>
      <c r="AI22" s="969"/>
      <c r="AJ22" s="969"/>
      <c r="AK22" s="969"/>
      <c r="AL22" s="969"/>
      <c r="AM22" s="969"/>
      <c r="AN22" s="969"/>
      <c r="AO22" s="969"/>
      <c r="AP22" s="969"/>
      <c r="AQ22" s="969"/>
      <c r="AR22" s="969"/>
      <c r="AS22" s="969"/>
      <c r="AT22" s="969"/>
      <c r="AU22" s="969"/>
      <c r="AV22" s="969"/>
      <c r="AW22" s="969"/>
      <c r="AX22" s="969"/>
      <c r="AY22" s="969"/>
      <c r="AZ22" s="976" t="str">
        <f t="shared" si="1"/>
        <v/>
      </c>
      <c r="BA22" s="977"/>
      <c r="BB22" s="977"/>
      <c r="BC22" s="977"/>
      <c r="BD22" s="978"/>
      <c r="BE22" s="4"/>
      <c r="BF22" s="54"/>
      <c r="BG22" s="51"/>
      <c r="BH22" s="51"/>
      <c r="BI22" s="51"/>
      <c r="BJ22" s="114"/>
      <c r="BK22" s="91"/>
      <c r="BL22" s="124"/>
      <c r="BM22" s="124"/>
      <c r="BN22" s="124"/>
      <c r="BO22" s="124" t="s">
        <v>45</v>
      </c>
      <c r="BP22" s="125">
        <f>BP112</f>
        <v>0</v>
      </c>
      <c r="BQ22" s="125">
        <f>BQ112</f>
        <v>0</v>
      </c>
      <c r="BR22" s="120" t="str">
        <f t="shared" si="0"/>
        <v/>
      </c>
      <c r="BS22" s="51"/>
      <c r="BT22" s="51"/>
      <c r="BU22" s="51"/>
      <c r="BV22" s="51"/>
      <c r="BW22" s="51"/>
      <c r="BX22" s="51"/>
      <c r="BY22" s="51"/>
      <c r="BZ22" s="51"/>
      <c r="CA22" s="51"/>
      <c r="CB22" s="51"/>
      <c r="CC22" s="51"/>
      <c r="CD22" s="51"/>
      <c r="CE22" s="51"/>
      <c r="CF22" s="51"/>
      <c r="CG22" s="51"/>
      <c r="CH22" s="51"/>
      <c r="CI22" s="51"/>
      <c r="CJ22" s="51"/>
      <c r="CK22" s="51"/>
      <c r="CL22" s="51"/>
      <c r="CM22" s="51"/>
    </row>
    <row r="23" spans="1:91" s="1" customFormat="1">
      <c r="A23" s="55"/>
      <c r="B23" s="962">
        <v>7</v>
      </c>
      <c r="C23" s="963"/>
      <c r="D23" s="963"/>
      <c r="E23" s="964"/>
      <c r="F23" s="969" t="s">
        <v>470</v>
      </c>
      <c r="G23" s="969"/>
      <c r="H23" s="969"/>
      <c r="I23" s="969"/>
      <c r="J23" s="969"/>
      <c r="K23" s="969"/>
      <c r="L23" s="969"/>
      <c r="M23" s="969"/>
      <c r="N23" s="969"/>
      <c r="O23" s="969"/>
      <c r="P23" s="969"/>
      <c r="Q23" s="969"/>
      <c r="R23" s="969"/>
      <c r="S23" s="969"/>
      <c r="T23" s="969"/>
      <c r="U23" s="969"/>
      <c r="V23" s="969"/>
      <c r="W23" s="969"/>
      <c r="X23" s="969"/>
      <c r="Y23" s="969"/>
      <c r="Z23" s="969"/>
      <c r="AA23" s="969"/>
      <c r="AB23" s="969"/>
      <c r="AC23" s="969"/>
      <c r="AD23" s="969"/>
      <c r="AE23" s="969"/>
      <c r="AF23" s="969"/>
      <c r="AG23" s="969"/>
      <c r="AH23" s="969"/>
      <c r="AI23" s="969"/>
      <c r="AJ23" s="969"/>
      <c r="AK23" s="969"/>
      <c r="AL23" s="969"/>
      <c r="AM23" s="969"/>
      <c r="AN23" s="969"/>
      <c r="AO23" s="969"/>
      <c r="AP23" s="969"/>
      <c r="AQ23" s="969"/>
      <c r="AR23" s="969"/>
      <c r="AS23" s="969"/>
      <c r="AT23" s="969"/>
      <c r="AU23" s="969"/>
      <c r="AV23" s="969"/>
      <c r="AW23" s="969"/>
      <c r="AX23" s="969"/>
      <c r="AY23" s="969"/>
      <c r="AZ23" s="976" t="str">
        <f t="shared" ref="AZ23" si="2">IF(BR23="","",BR23)</f>
        <v/>
      </c>
      <c r="BA23" s="977"/>
      <c r="BB23" s="977"/>
      <c r="BC23" s="977"/>
      <c r="BD23" s="978"/>
      <c r="BE23" s="4"/>
      <c r="BF23" s="54"/>
      <c r="BG23" s="51"/>
      <c r="BH23" s="51"/>
      <c r="BI23" s="51"/>
      <c r="BJ23" s="114"/>
      <c r="BK23" s="91"/>
      <c r="BL23" s="124"/>
      <c r="BM23" s="124"/>
      <c r="BN23" s="124"/>
      <c r="BO23" s="124" t="s">
        <v>471</v>
      </c>
      <c r="BP23" s="125">
        <f>BP128</f>
        <v>0</v>
      </c>
      <c r="BQ23" s="125">
        <f>BQ128</f>
        <v>0</v>
      </c>
      <c r="BR23" s="120" t="str">
        <f t="shared" si="0"/>
        <v/>
      </c>
      <c r="BS23" s="51"/>
      <c r="BT23" s="51"/>
      <c r="BU23" s="51"/>
      <c r="BV23" s="51"/>
      <c r="BW23" s="51"/>
      <c r="BX23" s="51"/>
      <c r="BY23" s="51"/>
      <c r="BZ23" s="51"/>
      <c r="CA23" s="51"/>
      <c r="CB23" s="51"/>
      <c r="CC23" s="51"/>
      <c r="CD23" s="51"/>
      <c r="CE23" s="51"/>
      <c r="CF23" s="51"/>
      <c r="CG23" s="51"/>
      <c r="CH23" s="51"/>
      <c r="CI23" s="51"/>
      <c r="CJ23" s="51"/>
      <c r="CK23" s="51"/>
      <c r="CL23" s="51"/>
      <c r="CM23" s="51"/>
    </row>
    <row r="24" spans="1:91" s="12" customFormat="1" ht="13.5" customHeight="1">
      <c r="A24" s="190"/>
      <c r="B24" s="996" t="s">
        <v>16</v>
      </c>
      <c r="C24" s="997"/>
      <c r="D24" s="997"/>
      <c r="E24" s="997"/>
      <c r="F24" s="997"/>
      <c r="G24" s="997"/>
      <c r="H24" s="997"/>
      <c r="I24" s="997"/>
      <c r="J24" s="997"/>
      <c r="K24" s="997"/>
      <c r="L24" s="997"/>
      <c r="M24" s="997"/>
      <c r="N24" s="997"/>
      <c r="O24" s="997"/>
      <c r="P24" s="997"/>
      <c r="Q24" s="997"/>
      <c r="R24" s="997"/>
      <c r="S24" s="997"/>
      <c r="T24" s="997"/>
      <c r="U24" s="997"/>
      <c r="V24" s="997"/>
      <c r="W24" s="997"/>
      <c r="X24" s="997"/>
      <c r="Y24" s="997"/>
      <c r="Z24" s="997"/>
      <c r="AA24" s="997"/>
      <c r="AB24" s="997"/>
      <c r="AC24" s="997"/>
      <c r="AD24" s="997"/>
      <c r="AE24" s="997"/>
      <c r="AF24" s="997"/>
      <c r="AG24" s="997">
        <f>IF(AK24="","",SUM(AG17:AJ22))</f>
        <v>0</v>
      </c>
      <c r="AH24" s="997"/>
      <c r="AI24" s="997"/>
      <c r="AJ24" s="997"/>
      <c r="AK24" s="997">
        <f>IF(Q6="Continuous Improvement","",IF(BP30=0,"",SUM(AK17:AN22)))</f>
        <v>0</v>
      </c>
      <c r="AL24" s="997"/>
      <c r="AM24" s="997"/>
      <c r="AN24" s="997"/>
      <c r="AO24" s="997" t="e">
        <f>IF(AG24="","",SUM(AK24/AG24))</f>
        <v>#DIV/0!</v>
      </c>
      <c r="AP24" s="997"/>
      <c r="AQ24" s="997"/>
      <c r="AR24" s="997"/>
      <c r="AS24" s="997" t="e">
        <f>IF(AW24="","",SUM(AS17:AV22))</f>
        <v>#REF!</v>
      </c>
      <c r="AT24" s="997"/>
      <c r="AU24" s="997"/>
      <c r="AV24" s="997"/>
      <c r="AW24" s="997" t="e">
        <f>IF(Q6="Pre-Source","",IF(#REF!=0,"",SUM(AW17:AZ22)))</f>
        <v>#REF!</v>
      </c>
      <c r="AX24" s="997"/>
      <c r="AY24" s="998"/>
      <c r="AZ24" s="999" t="str">
        <f t="shared" si="1"/>
        <v/>
      </c>
      <c r="BA24" s="1000"/>
      <c r="BB24" s="1000"/>
      <c r="BC24" s="1000"/>
      <c r="BD24" s="1001"/>
      <c r="BE24" s="241"/>
      <c r="BF24" s="65"/>
      <c r="BG24" s="61"/>
      <c r="BH24" s="61"/>
      <c r="BI24" s="61"/>
      <c r="BJ24" s="115"/>
      <c r="BK24" s="116"/>
      <c r="BL24" s="123"/>
      <c r="BM24" s="123"/>
      <c r="BN24" s="123"/>
      <c r="BO24" s="123" t="s">
        <v>16</v>
      </c>
      <c r="BP24" s="126">
        <f>SUM(BP17:BP23)</f>
        <v>0</v>
      </c>
      <c r="BQ24" s="126">
        <f>SUM(BQ17:BQ23)</f>
        <v>0</v>
      </c>
      <c r="BR24" s="127" t="str">
        <f t="shared" si="0"/>
        <v/>
      </c>
      <c r="BS24" s="61"/>
      <c r="BT24" s="61"/>
      <c r="BU24" s="61"/>
      <c r="BV24" s="61"/>
      <c r="BW24" s="61"/>
      <c r="BX24" s="61"/>
      <c r="BY24" s="61"/>
      <c r="BZ24" s="61"/>
      <c r="CA24" s="61"/>
      <c r="CB24" s="61"/>
      <c r="CC24" s="61"/>
      <c r="CD24" s="61"/>
      <c r="CE24" s="61"/>
      <c r="CF24" s="61"/>
      <c r="CG24" s="61"/>
      <c r="CH24" s="61"/>
      <c r="CI24" s="61"/>
      <c r="CJ24" s="61"/>
      <c r="CK24" s="61"/>
      <c r="CL24" s="61"/>
      <c r="CM24" s="61"/>
    </row>
    <row r="25" spans="1:91" ht="4.5" customHeight="1">
      <c r="A25" s="205"/>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240"/>
      <c r="BJ25" s="87"/>
      <c r="BK25" s="128"/>
      <c r="BL25" s="79"/>
      <c r="BM25" s="79"/>
      <c r="BN25" s="79"/>
      <c r="BO25" s="79"/>
      <c r="BP25" s="128"/>
      <c r="BQ25" s="128"/>
      <c r="BR25" s="129"/>
    </row>
    <row r="26" spans="1:91">
      <c r="A26" s="206"/>
      <c r="B26" s="28" t="s">
        <v>105</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30"/>
      <c r="BE26" s="240"/>
      <c r="BJ26" s="64"/>
      <c r="BL26" s="60"/>
      <c r="BQ26" s="59"/>
      <c r="BR26" s="110"/>
    </row>
    <row r="27" spans="1:91" ht="18" customHeight="1">
      <c r="A27" s="207"/>
      <c r="B27" s="258"/>
      <c r="C27" s="1008" t="s">
        <v>168</v>
      </c>
      <c r="D27" s="1009"/>
      <c r="E27" s="1009"/>
      <c r="F27" s="1009"/>
      <c r="G27" s="1009"/>
      <c r="H27" s="1009"/>
      <c r="I27" s="259" t="s">
        <v>50</v>
      </c>
      <c r="J27" s="260"/>
      <c r="K27" s="1002" t="s">
        <v>376</v>
      </c>
      <c r="L27" s="1003"/>
      <c r="M27" s="1003"/>
      <c r="N27" s="1003"/>
      <c r="O27" s="1003"/>
      <c r="P27" s="1003"/>
      <c r="Q27" s="1003"/>
      <c r="R27" s="1003"/>
      <c r="S27" s="1003"/>
      <c r="T27" s="261"/>
      <c r="U27" s="256" t="s">
        <v>30</v>
      </c>
      <c r="V27" s="1004" t="s">
        <v>89</v>
      </c>
      <c r="W27" s="1004"/>
      <c r="X27" s="261"/>
      <c r="Y27" s="256" t="s">
        <v>167</v>
      </c>
      <c r="Z27" s="1004" t="s">
        <v>90</v>
      </c>
      <c r="AA27" s="1004"/>
      <c r="AB27" s="164"/>
      <c r="AC27" s="256"/>
      <c r="AD27" s="164"/>
      <c r="AE27" s="1005" t="s">
        <v>169</v>
      </c>
      <c r="AF27" s="1006"/>
      <c r="AG27" s="1006"/>
      <c r="AH27" s="1006"/>
      <c r="AI27" s="1006"/>
      <c r="AJ27" s="1006"/>
      <c r="AK27" s="1006"/>
      <c r="AL27" s="1007"/>
      <c r="AM27" s="167">
        <v>0</v>
      </c>
      <c r="AN27" s="257"/>
      <c r="AO27" s="987" t="s">
        <v>373</v>
      </c>
      <c r="AP27" s="988"/>
      <c r="AQ27" s="988"/>
      <c r="AR27" s="164"/>
      <c r="AS27" s="167">
        <v>1</v>
      </c>
      <c r="AT27" s="168"/>
      <c r="AU27" s="987" t="s">
        <v>375</v>
      </c>
      <c r="AV27" s="988"/>
      <c r="AW27" s="988"/>
      <c r="AX27" s="988"/>
      <c r="AY27" s="167">
        <v>2</v>
      </c>
      <c r="AZ27" s="164"/>
      <c r="BA27" s="987" t="s">
        <v>374</v>
      </c>
      <c r="BB27" s="988"/>
      <c r="BC27" s="988"/>
      <c r="BD27" s="165"/>
      <c r="BE27" s="240"/>
      <c r="BJ27" s="121"/>
      <c r="BK27" s="122"/>
      <c r="BL27" s="122"/>
      <c r="BM27" s="122"/>
      <c r="BN27" s="122"/>
      <c r="BO27" s="122"/>
      <c r="BQ27" s="59"/>
      <c r="BR27" s="110"/>
    </row>
    <row r="28" spans="1:91" ht="4.5" customHeight="1">
      <c r="A28" s="98"/>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240"/>
      <c r="BJ28" s="121"/>
      <c r="BK28" s="122"/>
      <c r="BL28" s="122"/>
      <c r="BM28" s="122"/>
      <c r="BN28" s="122"/>
      <c r="BO28" s="122"/>
      <c r="BP28" s="130"/>
      <c r="BQ28" s="130"/>
      <c r="BR28" s="131"/>
    </row>
    <row r="29" spans="1:91" ht="12.75" customHeight="1">
      <c r="A29" s="55"/>
      <c r="B29" s="33"/>
      <c r="C29" s="34" t="s">
        <v>107</v>
      </c>
      <c r="D29" s="35"/>
      <c r="E29" s="35"/>
      <c r="F29" s="35"/>
      <c r="G29" s="34" t="s">
        <v>106</v>
      </c>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6"/>
      <c r="AT29" s="36"/>
      <c r="AU29" s="36"/>
      <c r="AV29" s="36"/>
      <c r="AW29" s="36"/>
      <c r="AX29" s="36"/>
      <c r="AY29" s="36"/>
      <c r="AZ29" s="36" t="s">
        <v>51</v>
      </c>
      <c r="BA29" s="36"/>
      <c r="BB29" s="36"/>
      <c r="BC29" s="36"/>
      <c r="BD29" s="37"/>
      <c r="BE29" s="240"/>
      <c r="BJ29" s="985" t="s">
        <v>232</v>
      </c>
      <c r="BK29" s="986"/>
      <c r="BL29" s="986"/>
      <c r="BM29" s="986"/>
      <c r="BN29" s="986"/>
      <c r="BO29" s="134">
        <f>Introduction!BB9</f>
        <v>1</v>
      </c>
      <c r="BP29" s="982" t="s">
        <v>38</v>
      </c>
      <c r="BQ29" s="983"/>
      <c r="BR29" s="984"/>
    </row>
    <row r="30" spans="1:91" ht="12.75" customHeight="1">
      <c r="A30" s="55"/>
      <c r="B30" s="38"/>
      <c r="C30" s="39" t="s">
        <v>94</v>
      </c>
      <c r="D30" s="40"/>
      <c r="E30" s="1010" t="s">
        <v>102</v>
      </c>
      <c r="F30" s="1011"/>
      <c r="G30" s="1011"/>
      <c r="H30" s="1011"/>
      <c r="I30" s="1011"/>
      <c r="J30" s="1011"/>
      <c r="K30" s="1011"/>
      <c r="L30" s="1011"/>
      <c r="M30" s="1011"/>
      <c r="N30" s="1011"/>
      <c r="O30" s="1011"/>
      <c r="P30" s="1011"/>
      <c r="Q30" s="1011"/>
      <c r="R30" s="1011"/>
      <c r="S30" s="1011"/>
      <c r="T30" s="1011"/>
      <c r="U30" s="1011"/>
      <c r="V30" s="1011"/>
      <c r="W30" s="1011"/>
      <c r="X30" s="1011"/>
      <c r="Y30" s="1011"/>
      <c r="Z30" s="1011"/>
      <c r="AA30" s="1011"/>
      <c r="AB30" s="1011"/>
      <c r="AC30" s="1011"/>
      <c r="AD30" s="1011"/>
      <c r="AE30" s="1011"/>
      <c r="AF30" s="1011"/>
      <c r="AG30" s="1011"/>
      <c r="AH30" s="1011"/>
      <c r="AI30" s="1011"/>
      <c r="AJ30" s="1011"/>
      <c r="AK30" s="1011"/>
      <c r="AL30" s="1011"/>
      <c r="AM30" s="1011"/>
      <c r="AN30" s="1011"/>
      <c r="AO30" s="1011"/>
      <c r="AP30" s="1011"/>
      <c r="AQ30" s="1011"/>
      <c r="AR30" s="1011"/>
      <c r="AS30" s="1011"/>
      <c r="AT30" s="1011"/>
      <c r="AU30" s="1011"/>
      <c r="AV30" s="47" t="str">
        <f>IF(AP32="","",#REF!)</f>
        <v/>
      </c>
      <c r="AW30" s="47"/>
      <c r="AX30" s="47"/>
      <c r="AY30" s="47"/>
      <c r="AZ30" s="1012" t="str">
        <f>IF(BR24="","",BR24)</f>
        <v/>
      </c>
      <c r="BA30" s="1012"/>
      <c r="BB30" s="1012"/>
      <c r="BC30" s="1012"/>
      <c r="BD30" s="1013"/>
      <c r="BE30" s="240"/>
      <c r="BJ30" s="404"/>
      <c r="BK30" s="400" t="s">
        <v>231</v>
      </c>
      <c r="BL30" s="401"/>
      <c r="BM30" s="401"/>
      <c r="BN30" s="401"/>
      <c r="BO30" s="402"/>
      <c r="BP30" s="62" t="s">
        <v>86</v>
      </c>
      <c r="BQ30" s="62" t="s">
        <v>85</v>
      </c>
      <c r="BR30" s="62" t="s">
        <v>78</v>
      </c>
    </row>
    <row r="31" spans="1:91" ht="4.5" customHeight="1">
      <c r="A31" s="55"/>
      <c r="B31" s="145"/>
      <c r="C31" s="177"/>
      <c r="D31" s="178"/>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84"/>
      <c r="AW31" s="184"/>
      <c r="AX31" s="184"/>
      <c r="AY31" s="184"/>
      <c r="AZ31" s="185"/>
      <c r="BA31" s="185"/>
      <c r="BB31" s="185"/>
      <c r="BC31" s="185"/>
      <c r="BD31" s="185"/>
      <c r="BE31" s="49"/>
      <c r="BJ31" s="180"/>
      <c r="BK31" s="181"/>
      <c r="BL31" s="181"/>
      <c r="BM31" s="181"/>
      <c r="BN31" s="181"/>
      <c r="BO31" s="181"/>
      <c r="BP31" s="182"/>
      <c r="BQ31" s="182"/>
      <c r="BR31" s="183"/>
    </row>
    <row r="32" spans="1:91">
      <c r="A32" s="55"/>
      <c r="B32" s="140"/>
      <c r="C32" s="170"/>
      <c r="D32" s="140"/>
      <c r="E32" s="354" t="str">
        <f>CONCATENATE($C$30,"1")</f>
        <v>1.1</v>
      </c>
      <c r="F32" s="352"/>
      <c r="G32" s="956" t="str">
        <f>IF(F17="","",F17)</f>
        <v>Metric System</v>
      </c>
      <c r="H32" s="957"/>
      <c r="I32" s="957"/>
      <c r="J32" s="957"/>
      <c r="K32" s="957"/>
      <c r="L32" s="957"/>
      <c r="M32" s="957"/>
      <c r="N32" s="957"/>
      <c r="O32" s="957"/>
      <c r="P32" s="957"/>
      <c r="Q32" s="957"/>
      <c r="R32" s="957"/>
      <c r="S32" s="957"/>
      <c r="T32" s="957"/>
      <c r="U32" s="957"/>
      <c r="V32" s="957"/>
      <c r="W32" s="957"/>
      <c r="X32" s="957"/>
      <c r="Y32" s="957"/>
      <c r="Z32" s="957"/>
      <c r="AA32" s="957"/>
      <c r="AB32" s="957"/>
      <c r="AC32" s="957"/>
      <c r="AD32" s="957"/>
      <c r="AE32" s="957"/>
      <c r="AF32" s="957"/>
      <c r="AG32" s="957"/>
      <c r="AH32" s="957"/>
      <c r="AI32" s="957"/>
      <c r="AJ32" s="957"/>
      <c r="AK32" s="957"/>
      <c r="AL32" s="957"/>
      <c r="AM32" s="957"/>
      <c r="AN32" s="957"/>
      <c r="AO32" s="957"/>
      <c r="AP32" s="958"/>
      <c r="AQ32" s="958"/>
      <c r="AR32" s="958"/>
      <c r="AS32" s="958"/>
      <c r="AT32" s="958"/>
      <c r="AU32" s="958"/>
      <c r="AV32" s="958"/>
      <c r="AW32" s="958"/>
      <c r="AX32" s="958"/>
      <c r="AY32" s="958"/>
      <c r="AZ32" s="954" t="str">
        <f>IF(BA34="N",BQ32,IF(BR34=0,"",IF(BA34="Y",SUM(BQ32/BP32),"")))</f>
        <v/>
      </c>
      <c r="BA32" s="954"/>
      <c r="BB32" s="954"/>
      <c r="BC32" s="954"/>
      <c r="BD32" s="955"/>
      <c r="BE32" s="49"/>
      <c r="BJ32" s="62" t="s">
        <v>230</v>
      </c>
      <c r="BK32" s="62">
        <v>1</v>
      </c>
      <c r="BL32" s="174">
        <v>2</v>
      </c>
      <c r="BM32" s="62">
        <v>3</v>
      </c>
      <c r="BN32" s="62">
        <v>4</v>
      </c>
      <c r="BO32" s="62">
        <v>5</v>
      </c>
      <c r="BP32" s="67">
        <f>IF(BA34="N",8,IF(BR34=0,0,IF(BP34="",0,8)))</f>
        <v>0</v>
      </c>
      <c r="BQ32" s="67">
        <f>SUM(BQ34:BQ45)</f>
        <v>0</v>
      </c>
      <c r="BR32" s="175" t="str">
        <f>IF(BA34="N",0,IF(BP32=0,"",IF(SUM(BQ32/BP32)&gt;1,1,SUM(BQ32/BP32))))</f>
        <v/>
      </c>
    </row>
    <row r="33" spans="1:91" ht="3.75" customHeight="1">
      <c r="A33" s="55"/>
      <c r="B33" s="140"/>
      <c r="C33" s="170"/>
      <c r="D33" s="140"/>
      <c r="E33" s="170"/>
      <c r="F33" s="351"/>
      <c r="G33" s="41"/>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42"/>
      <c r="BA33" s="42"/>
      <c r="BB33" s="42"/>
      <c r="BC33" s="42"/>
      <c r="BD33" s="139"/>
      <c r="BE33" s="220"/>
      <c r="BJ33" s="87"/>
      <c r="BK33" s="79"/>
      <c r="BL33" s="79"/>
      <c r="BP33" s="80"/>
      <c r="BQ33" s="80"/>
      <c r="BR33" s="81"/>
    </row>
    <row r="34" spans="1:91">
      <c r="A34" s="55"/>
      <c r="B34" s="140"/>
      <c r="C34" s="170"/>
      <c r="D34" s="140"/>
      <c r="E34" s="170"/>
      <c r="F34" s="351"/>
      <c r="G34" s="353" t="str">
        <f>CONCATENATE(E32,".1")</f>
        <v>1.1.1</v>
      </c>
      <c r="H34" s="144"/>
      <c r="I34" s="145" t="s">
        <v>4</v>
      </c>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66" t="s">
        <v>13</v>
      </c>
      <c r="AX34" s="145"/>
      <c r="AY34" s="146"/>
      <c r="AZ34" s="141"/>
      <c r="BA34" s="959"/>
      <c r="BB34" s="960"/>
      <c r="BC34" s="961"/>
      <c r="BD34" s="141"/>
      <c r="BE34" s="220"/>
      <c r="BJ34" s="66" t="s">
        <v>89</v>
      </c>
      <c r="BK34" s="78" t="s">
        <v>17</v>
      </c>
      <c r="BL34" s="78" t="s">
        <v>17</v>
      </c>
      <c r="BM34" s="78" t="s">
        <v>17</v>
      </c>
      <c r="BN34" s="78" t="s">
        <v>17</v>
      </c>
      <c r="BO34" s="78" t="s">
        <v>17</v>
      </c>
      <c r="BP34" s="135" t="str">
        <f>IF(OR(BA34="x",BA34=""),"",IF(AND($BO$29=1,BK34&lt;&gt;""),1,IF(AND($BO$29=2,BL34&lt;&gt;""),1,IF(AND($BO$29=3,BM34&lt;&gt;""),1,IF(AND($BO$29=4,BN34&lt;&gt;""),1,IF(AND($BO$29=5,BO34&lt;&gt;""),1,0))))))</f>
        <v/>
      </c>
      <c r="BQ34" s="67">
        <f>IF(BR34=0,0,IF(OR(BA34="x",BA34=""),0,IF(BA34="Y",2,0)))</f>
        <v>0</v>
      </c>
      <c r="BR34" s="137">
        <f>IF(BA34="N",0,SUM(BK35:BO35))</f>
        <v>1</v>
      </c>
    </row>
    <row r="35" spans="1:91" ht="3.75" customHeight="1">
      <c r="A35" s="55"/>
      <c r="B35" s="140"/>
      <c r="C35" s="170"/>
      <c r="D35" s="140"/>
      <c r="E35" s="170"/>
      <c r="F35" s="351"/>
      <c r="G35" s="143"/>
      <c r="H35" s="147"/>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9"/>
      <c r="AZ35" s="141"/>
      <c r="BA35" s="140"/>
      <c r="BB35" s="140"/>
      <c r="BC35" s="140"/>
      <c r="BD35" s="141"/>
      <c r="BE35" s="220"/>
      <c r="BJ35" s="136"/>
      <c r="BK35" s="137">
        <f>IF(AND($BO$29=1,BK34&lt;&gt;""),1,0)</f>
        <v>1</v>
      </c>
      <c r="BL35" s="137">
        <f>IF(AND($BO$29=2,BL34&lt;&gt;""),1,0)</f>
        <v>0</v>
      </c>
      <c r="BM35" s="137">
        <f>IF(AND($BO$29=3,BM34&lt;&gt;""),1,0)</f>
        <v>0</v>
      </c>
      <c r="BN35" s="137">
        <f>IF(AND($BO$29=4,BN34&lt;&gt;""),1,0)</f>
        <v>0</v>
      </c>
      <c r="BO35" s="137">
        <f>IF(AND($BO$29=5,BO34&lt;&gt;""),1,0)</f>
        <v>0</v>
      </c>
      <c r="BP35" s="80"/>
      <c r="BQ35" s="80"/>
      <c r="BR35" s="86"/>
    </row>
    <row r="36" spans="1:91">
      <c r="A36" s="55"/>
      <c r="B36" s="140"/>
      <c r="C36" s="170"/>
      <c r="D36" s="140"/>
      <c r="E36" s="170"/>
      <c r="F36" s="351"/>
      <c r="G36" s="353" t="str">
        <f>CONCATENATE(E32,".2")</f>
        <v>1.1.2</v>
      </c>
      <c r="H36" s="144"/>
      <c r="I36" s="145" t="s">
        <v>363</v>
      </c>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6"/>
      <c r="AZ36" s="141"/>
      <c r="BA36" s="959"/>
      <c r="BB36" s="960"/>
      <c r="BC36" s="961"/>
      <c r="BD36" s="141"/>
      <c r="BE36" s="220"/>
      <c r="BJ36" s="158"/>
      <c r="BK36" s="160"/>
      <c r="BL36" s="160"/>
      <c r="BM36" s="160"/>
      <c r="BN36" s="160"/>
      <c r="BO36" s="160"/>
      <c r="BP36" s="135" t="str">
        <f>IF(OR(BA36="x",BA36=""),"",IF(AND($BO$29=1,BK36&lt;&gt;""),1,IF(AND($BO$29=2,BL36&lt;&gt;""),1,IF(AND($BO$29=3,BM36&lt;&gt;""),1,IF(AND($BO$29=4,BN36&lt;&gt;""),1,IF(AND($BO$29=5,BO36&lt;&gt;""),1,0))))))</f>
        <v/>
      </c>
      <c r="BQ36" s="67">
        <f>IF(BR34=0,0,IF(OR(BA36="x",BA36=""),0,BA36))</f>
        <v>0</v>
      </c>
      <c r="BR36" s="162"/>
    </row>
    <row r="37" spans="1:91" s="151" customFormat="1">
      <c r="A37" s="55"/>
      <c r="B37" s="155"/>
      <c r="C37" s="171"/>
      <c r="D37" s="155"/>
      <c r="E37" s="171"/>
      <c r="F37" s="355"/>
      <c r="G37" s="152"/>
      <c r="H37" s="153"/>
      <c r="I37" s="154" t="s">
        <v>5</v>
      </c>
      <c r="J37" s="155"/>
      <c r="K37" s="524" t="s">
        <v>319</v>
      </c>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5"/>
      <c r="AU37" s="155"/>
      <c r="AV37" s="155"/>
      <c r="AW37" s="155"/>
      <c r="AX37" s="155"/>
      <c r="AY37" s="156"/>
      <c r="AZ37" s="157"/>
      <c r="BA37" s="155"/>
      <c r="BB37" s="155"/>
      <c r="BC37" s="155"/>
      <c r="BD37" s="157"/>
      <c r="BE37" s="242"/>
      <c r="BF37" s="158"/>
      <c r="BG37" s="159"/>
      <c r="BH37" s="159"/>
      <c r="BI37" s="159"/>
      <c r="BJ37" s="158"/>
      <c r="BK37" s="160"/>
      <c r="BL37" s="160"/>
      <c r="BM37" s="160"/>
      <c r="BN37" s="160"/>
      <c r="BO37" s="160"/>
      <c r="BP37" s="163"/>
      <c r="BQ37" s="163"/>
      <c r="BR37" s="162"/>
      <c r="BS37" s="159"/>
      <c r="BT37" s="159"/>
      <c r="BU37" s="159"/>
      <c r="BV37" s="159"/>
      <c r="BW37" s="159"/>
      <c r="BX37" s="159"/>
      <c r="BY37" s="159"/>
      <c r="BZ37" s="159"/>
      <c r="CA37" s="159"/>
      <c r="CB37" s="159"/>
      <c r="CC37" s="159"/>
      <c r="CD37" s="159"/>
      <c r="CE37" s="159"/>
      <c r="CF37" s="159"/>
      <c r="CG37" s="159"/>
      <c r="CH37" s="159"/>
      <c r="CI37" s="159"/>
      <c r="CJ37" s="159"/>
      <c r="CK37" s="159"/>
      <c r="CL37" s="159"/>
      <c r="CM37" s="159"/>
    </row>
    <row r="38" spans="1:91" s="151" customFormat="1">
      <c r="A38" s="55"/>
      <c r="B38" s="155"/>
      <c r="C38" s="171"/>
      <c r="D38" s="155"/>
      <c r="E38" s="171"/>
      <c r="F38" s="355"/>
      <c r="G38" s="152"/>
      <c r="H38" s="153"/>
      <c r="I38" s="154" t="s">
        <v>6</v>
      </c>
      <c r="J38" s="155"/>
      <c r="K38" s="150" t="s">
        <v>127</v>
      </c>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5"/>
      <c r="AU38" s="155"/>
      <c r="AV38" s="155"/>
      <c r="AW38" s="155"/>
      <c r="AX38" s="155"/>
      <c r="AY38" s="156"/>
      <c r="AZ38" s="157"/>
      <c r="BA38" s="155"/>
      <c r="BB38" s="155"/>
      <c r="BC38" s="155"/>
      <c r="BD38" s="157"/>
      <c r="BE38" s="242"/>
      <c r="BF38" s="158"/>
      <c r="BG38" s="159"/>
      <c r="BH38" s="159"/>
      <c r="BI38" s="159"/>
      <c r="BJ38" s="158"/>
      <c r="BK38" s="160"/>
      <c r="BL38" s="160"/>
      <c r="BM38" s="160"/>
      <c r="BN38" s="160"/>
      <c r="BO38" s="160"/>
      <c r="BP38" s="161"/>
      <c r="BQ38" s="161"/>
      <c r="BR38" s="162"/>
      <c r="BS38" s="159"/>
      <c r="BT38" s="159"/>
      <c r="BU38" s="159"/>
      <c r="BV38" s="159"/>
      <c r="BW38" s="159"/>
      <c r="BX38" s="159"/>
      <c r="BY38" s="159"/>
      <c r="BZ38" s="159"/>
      <c r="CA38" s="159"/>
      <c r="CB38" s="159"/>
      <c r="CC38" s="159"/>
      <c r="CD38" s="159"/>
      <c r="CE38" s="159"/>
      <c r="CF38" s="159"/>
      <c r="CG38" s="159"/>
      <c r="CH38" s="159"/>
      <c r="CI38" s="159"/>
      <c r="CJ38" s="159"/>
      <c r="CK38" s="159"/>
      <c r="CL38" s="159"/>
      <c r="CM38" s="159"/>
    </row>
    <row r="39" spans="1:91" s="151" customFormat="1">
      <c r="A39" s="55"/>
      <c r="B39" s="155"/>
      <c r="C39" s="171"/>
      <c r="D39" s="155"/>
      <c r="E39" s="171"/>
      <c r="F39" s="355"/>
      <c r="G39" s="152"/>
      <c r="H39" s="153"/>
      <c r="I39" s="154" t="s">
        <v>7</v>
      </c>
      <c r="J39" s="155"/>
      <c r="K39" s="150" t="s">
        <v>128</v>
      </c>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5"/>
      <c r="AU39" s="155"/>
      <c r="AV39" s="155"/>
      <c r="AW39" s="155"/>
      <c r="AX39" s="155"/>
      <c r="AY39" s="156"/>
      <c r="AZ39" s="157"/>
      <c r="BA39" s="155"/>
      <c r="BB39" s="155"/>
      <c r="BC39" s="155"/>
      <c r="BD39" s="157"/>
      <c r="BE39" s="242"/>
      <c r="BF39" s="158"/>
      <c r="BG39" s="159"/>
      <c r="BH39" s="159"/>
      <c r="BI39" s="159"/>
      <c r="BJ39" s="158"/>
      <c r="BK39" s="160"/>
      <c r="BL39" s="160"/>
      <c r="BM39" s="160"/>
      <c r="BN39" s="160"/>
      <c r="BO39" s="160"/>
      <c r="BP39" s="161"/>
      <c r="BQ39" s="161"/>
      <c r="BR39" s="162"/>
      <c r="BS39" s="159"/>
      <c r="BT39" s="159"/>
      <c r="BU39" s="159"/>
      <c r="BV39" s="159"/>
      <c r="BW39" s="159"/>
      <c r="BX39" s="159"/>
      <c r="BY39" s="159"/>
      <c r="BZ39" s="159"/>
      <c r="CA39" s="159"/>
      <c r="CB39" s="159"/>
      <c r="CC39" s="159"/>
      <c r="CD39" s="159"/>
      <c r="CE39" s="159"/>
      <c r="CF39" s="159"/>
      <c r="CG39" s="159"/>
      <c r="CH39" s="159"/>
      <c r="CI39" s="159"/>
      <c r="CJ39" s="159"/>
      <c r="CK39" s="159"/>
      <c r="CL39" s="159"/>
      <c r="CM39" s="159"/>
    </row>
    <row r="40" spans="1:91" s="151" customFormat="1">
      <c r="A40" s="98"/>
      <c r="B40" s="155"/>
      <c r="C40" s="171"/>
      <c r="D40" s="155"/>
      <c r="E40" s="171"/>
      <c r="F40" s="355"/>
      <c r="G40" s="152"/>
      <c r="H40" s="153"/>
      <c r="I40" s="154" t="s">
        <v>8</v>
      </c>
      <c r="J40" s="155"/>
      <c r="K40" s="150" t="s">
        <v>129</v>
      </c>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5"/>
      <c r="AU40" s="155"/>
      <c r="AV40" s="155"/>
      <c r="AW40" s="155"/>
      <c r="AX40" s="155"/>
      <c r="AY40" s="156"/>
      <c r="AZ40" s="157"/>
      <c r="BA40" s="155"/>
      <c r="BB40" s="155"/>
      <c r="BC40" s="155"/>
      <c r="BD40" s="157"/>
      <c r="BE40" s="242"/>
      <c r="BF40" s="158"/>
      <c r="BG40" s="159"/>
      <c r="BH40" s="159"/>
      <c r="BI40" s="159"/>
      <c r="BJ40" s="158"/>
      <c r="BK40" s="160"/>
      <c r="BL40" s="160"/>
      <c r="BM40" s="160"/>
      <c r="BN40" s="160"/>
      <c r="BO40" s="160"/>
      <c r="BP40" s="161"/>
      <c r="BQ40" s="161"/>
      <c r="BR40" s="162"/>
      <c r="BS40" s="159"/>
      <c r="BT40" s="159"/>
      <c r="BU40" s="159"/>
      <c r="BV40" s="159"/>
      <c r="BW40" s="159"/>
      <c r="BX40" s="159"/>
      <c r="BY40" s="159"/>
      <c r="BZ40" s="159"/>
      <c r="CA40" s="159"/>
      <c r="CB40" s="159"/>
      <c r="CC40" s="159"/>
      <c r="CD40" s="159"/>
      <c r="CE40" s="159"/>
      <c r="CF40" s="159"/>
      <c r="CG40" s="159"/>
      <c r="CH40" s="159"/>
      <c r="CI40" s="159"/>
      <c r="CJ40" s="159"/>
      <c r="CK40" s="159"/>
      <c r="CL40" s="159"/>
      <c r="CM40" s="159"/>
    </row>
    <row r="41" spans="1:91" s="151" customFormat="1">
      <c r="A41" s="55"/>
      <c r="B41" s="155"/>
      <c r="C41" s="171"/>
      <c r="D41" s="155"/>
      <c r="E41" s="171"/>
      <c r="F41" s="355"/>
      <c r="G41" s="152"/>
      <c r="H41" s="153"/>
      <c r="I41" s="154" t="s">
        <v>9</v>
      </c>
      <c r="J41" s="155"/>
      <c r="K41" s="524" t="s">
        <v>320</v>
      </c>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5"/>
      <c r="AU41" s="155"/>
      <c r="AV41" s="155"/>
      <c r="AW41" s="155"/>
      <c r="AX41" s="155"/>
      <c r="AY41" s="156"/>
      <c r="AZ41" s="157"/>
      <c r="BA41" s="155"/>
      <c r="BB41" s="155"/>
      <c r="BC41" s="155"/>
      <c r="BD41" s="157"/>
      <c r="BE41" s="242"/>
      <c r="BF41" s="158"/>
      <c r="BG41" s="159"/>
      <c r="BH41" s="159"/>
      <c r="BI41" s="159"/>
      <c r="BJ41" s="158"/>
      <c r="BK41" s="160"/>
      <c r="BL41" s="160"/>
      <c r="BM41" s="160"/>
      <c r="BN41" s="160"/>
      <c r="BO41" s="160"/>
      <c r="BP41" s="161"/>
      <c r="BQ41" s="161"/>
      <c r="BR41" s="162"/>
      <c r="BS41" s="159"/>
      <c r="BT41" s="159"/>
      <c r="BU41" s="159"/>
      <c r="BV41" s="159"/>
      <c r="BW41" s="159"/>
      <c r="BX41" s="159"/>
      <c r="BY41" s="159"/>
      <c r="BZ41" s="159"/>
      <c r="CA41" s="159"/>
      <c r="CB41" s="159"/>
      <c r="CC41" s="159"/>
      <c r="CD41" s="159"/>
      <c r="CE41" s="159"/>
      <c r="CF41" s="159"/>
      <c r="CG41" s="159"/>
      <c r="CH41" s="159"/>
      <c r="CI41" s="159"/>
      <c r="CJ41" s="159"/>
      <c r="CK41" s="159"/>
      <c r="CL41" s="159"/>
      <c r="CM41" s="159"/>
    </row>
    <row r="42" spans="1:91" ht="3.75" customHeight="1">
      <c r="A42" s="55"/>
      <c r="B42" s="140"/>
      <c r="C42" s="170"/>
      <c r="D42" s="140"/>
      <c r="E42" s="170"/>
      <c r="F42" s="351"/>
      <c r="G42" s="143"/>
      <c r="H42" s="147"/>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9"/>
      <c r="AZ42" s="141"/>
      <c r="BA42" s="140"/>
      <c r="BB42" s="140"/>
      <c r="BC42" s="140"/>
      <c r="BD42" s="141"/>
      <c r="BE42" s="220"/>
      <c r="BJ42" s="64"/>
      <c r="BK42" s="60"/>
      <c r="BL42" s="60"/>
      <c r="BP42" s="142"/>
      <c r="BQ42" s="142"/>
      <c r="BR42" s="86"/>
    </row>
    <row r="43" spans="1:91">
      <c r="A43" s="55"/>
      <c r="B43" s="140"/>
      <c r="C43" s="170"/>
      <c r="D43" s="140"/>
      <c r="E43" s="170"/>
      <c r="F43" s="351"/>
      <c r="G43" s="353" t="str">
        <f>CONCATENATE(E32,".3")</f>
        <v>1.1.3</v>
      </c>
      <c r="H43" s="144"/>
      <c r="I43" s="145" t="s">
        <v>362</v>
      </c>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6"/>
      <c r="AZ43" s="141"/>
      <c r="BA43" s="959"/>
      <c r="BB43" s="960"/>
      <c r="BC43" s="961"/>
      <c r="BD43" s="141"/>
      <c r="BE43" s="220"/>
      <c r="BJ43" s="158"/>
      <c r="BK43" s="160"/>
      <c r="BL43" s="160"/>
      <c r="BM43" s="160"/>
      <c r="BN43" s="160"/>
      <c r="BO43" s="160"/>
      <c r="BP43" s="135" t="str">
        <f>IF(OR(BA43="x",BA43=""),"",IF(AND($BO$29=1,BK43&lt;&gt;""),1,IF(AND($BO$29=2,BL43&lt;&gt;""),1,IF(AND($BO$29=3,BM43&lt;&gt;""),1,IF(AND($BO$29=4,BN43&lt;&gt;""),1,IF(AND($BO$29=5,BO43&lt;&gt;""),1,0))))))</f>
        <v/>
      </c>
      <c r="BQ43" s="67">
        <f>IF(BR34=0,0,IF(OR(BA43="x",BA43=""),0,BA43))</f>
        <v>0</v>
      </c>
      <c r="BR43" s="162"/>
    </row>
    <row r="44" spans="1:91" ht="3.75" customHeight="1">
      <c r="A44" s="55"/>
      <c r="B44" s="140"/>
      <c r="C44" s="170"/>
      <c r="D44" s="140"/>
      <c r="E44" s="170"/>
      <c r="F44" s="351"/>
      <c r="G44" s="143"/>
      <c r="H44" s="147"/>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9"/>
      <c r="AZ44" s="141"/>
      <c r="BA44" s="140"/>
      <c r="BB44" s="140"/>
      <c r="BC44" s="140"/>
      <c r="BD44" s="141"/>
      <c r="BE44" s="220"/>
      <c r="BJ44" s="158"/>
      <c r="BK44" s="160"/>
      <c r="BL44" s="160"/>
      <c r="BM44" s="160"/>
      <c r="BN44" s="160"/>
      <c r="BO44" s="160"/>
      <c r="BP44" s="80"/>
      <c r="BQ44" s="80"/>
      <c r="BR44" s="86"/>
    </row>
    <row r="45" spans="1:91">
      <c r="A45" s="55"/>
      <c r="B45" s="140"/>
      <c r="C45" s="170"/>
      <c r="D45" s="140"/>
      <c r="E45" s="170"/>
      <c r="F45" s="351"/>
      <c r="G45" s="353" t="str">
        <f>CONCATENATE(E32,".4")</f>
        <v>1.1.4</v>
      </c>
      <c r="H45" s="144"/>
      <c r="I45" s="145" t="s">
        <v>10</v>
      </c>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6"/>
      <c r="AZ45" s="141"/>
      <c r="BA45" s="959"/>
      <c r="BB45" s="960"/>
      <c r="BC45" s="961"/>
      <c r="BD45" s="141"/>
      <c r="BE45" s="220"/>
      <c r="BJ45" s="158"/>
      <c r="BK45" s="160"/>
      <c r="BL45" s="160"/>
      <c r="BM45" s="160"/>
      <c r="BN45" s="160"/>
      <c r="BO45" s="160"/>
      <c r="BP45" s="135" t="str">
        <f>IF(OR(BA45="x",BA45=""),"",IF(AND($BO$29=1,BK45&lt;&gt;""),1,IF(AND($BO$29=2,BL45&lt;&gt;""),1,IF(AND($BO$29=3,BM45&lt;&gt;""),1,IF(AND($BO$29=4,BN45&lt;&gt;""),1,IF(AND($BO$29=5,BO45&lt;&gt;""),1,0))))))</f>
        <v/>
      </c>
      <c r="BQ45" s="67">
        <f>IF(BR34=0,0,IF(OR(BA45="x",BA45=""),0,BA45))</f>
        <v>0</v>
      </c>
      <c r="BR45" s="162"/>
    </row>
    <row r="46" spans="1:91" ht="3.75" customHeight="1">
      <c r="A46" s="55"/>
      <c r="B46" s="140"/>
      <c r="C46" s="170"/>
      <c r="D46" s="140"/>
      <c r="E46" s="170"/>
      <c r="F46" s="351"/>
      <c r="G46" s="143"/>
      <c r="H46" s="147"/>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9"/>
      <c r="AZ46" s="141"/>
      <c r="BA46" s="140"/>
      <c r="BB46" s="140"/>
      <c r="BC46" s="140"/>
      <c r="BD46" s="141"/>
      <c r="BE46" s="220"/>
      <c r="BJ46" s="158"/>
      <c r="BK46" s="160"/>
      <c r="BL46" s="160"/>
      <c r="BM46" s="160"/>
      <c r="BN46" s="160"/>
      <c r="BO46" s="160"/>
      <c r="BP46" s="80"/>
      <c r="BQ46" s="80"/>
      <c r="BR46" s="86"/>
    </row>
    <row r="47" spans="1:91">
      <c r="A47" s="55"/>
      <c r="B47" s="140"/>
      <c r="C47" s="170"/>
      <c r="D47" s="140"/>
      <c r="E47" s="170"/>
      <c r="F47" s="351"/>
      <c r="G47" s="138"/>
      <c r="H47" s="139"/>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1"/>
      <c r="BA47" s="140"/>
      <c r="BB47" s="140"/>
      <c r="BC47" s="140"/>
      <c r="BD47" s="141"/>
      <c r="BE47" s="220"/>
      <c r="BJ47" s="64"/>
      <c r="BK47" s="400" t="s">
        <v>231</v>
      </c>
      <c r="BL47" s="401"/>
      <c r="BM47" s="401"/>
      <c r="BN47" s="401"/>
      <c r="BO47" s="402"/>
      <c r="BP47" s="142"/>
      <c r="BQ47" s="142"/>
      <c r="BR47" s="86"/>
    </row>
    <row r="48" spans="1:91">
      <c r="A48" s="55"/>
      <c r="B48" s="140"/>
      <c r="C48" s="170"/>
      <c r="D48" s="140"/>
      <c r="E48" s="354" t="str">
        <f>CONCATENATE($C$30,"2")</f>
        <v>1.2</v>
      </c>
      <c r="F48" s="352"/>
      <c r="G48" s="956" t="str">
        <f>IF(F18="","",F18)</f>
        <v>Key Metric Communication</v>
      </c>
      <c r="H48" s="957"/>
      <c r="I48" s="957"/>
      <c r="J48" s="957"/>
      <c r="K48" s="957"/>
      <c r="L48" s="957"/>
      <c r="M48" s="957"/>
      <c r="N48" s="957"/>
      <c r="O48" s="957"/>
      <c r="P48" s="957"/>
      <c r="Q48" s="957"/>
      <c r="R48" s="957"/>
      <c r="S48" s="957"/>
      <c r="T48" s="957"/>
      <c r="U48" s="957"/>
      <c r="V48" s="957"/>
      <c r="W48" s="957"/>
      <c r="X48" s="957"/>
      <c r="Y48" s="957"/>
      <c r="Z48" s="957"/>
      <c r="AA48" s="957"/>
      <c r="AB48" s="957"/>
      <c r="AC48" s="957"/>
      <c r="AD48" s="957"/>
      <c r="AE48" s="957"/>
      <c r="AF48" s="957"/>
      <c r="AG48" s="957"/>
      <c r="AH48" s="957"/>
      <c r="AI48" s="957"/>
      <c r="AJ48" s="957"/>
      <c r="AK48" s="957"/>
      <c r="AL48" s="957"/>
      <c r="AM48" s="957"/>
      <c r="AN48" s="957"/>
      <c r="AO48" s="957"/>
      <c r="AP48" s="958"/>
      <c r="AQ48" s="958"/>
      <c r="AR48" s="958"/>
      <c r="AS48" s="958"/>
      <c r="AT48" s="958"/>
      <c r="AU48" s="958"/>
      <c r="AV48" s="958"/>
      <c r="AW48" s="958"/>
      <c r="AX48" s="958"/>
      <c r="AY48" s="958"/>
      <c r="AZ48" s="954" t="str">
        <f>IF(BA50="N",BQ48,IF(BR50=0,"",IF(BA50="Y",SUM(BQ48/BP48),"")))</f>
        <v/>
      </c>
      <c r="BA48" s="954"/>
      <c r="BB48" s="954"/>
      <c r="BC48" s="954"/>
      <c r="BD48" s="955"/>
      <c r="BE48" s="49"/>
      <c r="BJ48" s="62" t="s">
        <v>230</v>
      </c>
      <c r="BK48" s="62">
        <v>1</v>
      </c>
      <c r="BL48" s="174">
        <v>2</v>
      </c>
      <c r="BM48" s="62">
        <v>3</v>
      </c>
      <c r="BN48" s="62">
        <v>4</v>
      </c>
      <c r="BO48" s="62">
        <v>5</v>
      </c>
      <c r="BP48" s="67">
        <f>IF(BA50="N",8,IF(BR50=0,0,IF(BP50="",0,8)))</f>
        <v>0</v>
      </c>
      <c r="BQ48" s="67">
        <f>SUM(BQ50:BQ61)</f>
        <v>0</v>
      </c>
      <c r="BR48" s="175" t="str">
        <f>IF(BA50="N",0,IF(BP48=0,"",IF(SUM(BQ48/BP48)&gt;1,1,SUM(BQ48/BP48))))</f>
        <v/>
      </c>
    </row>
    <row r="49" spans="1:91" ht="3.75" customHeight="1">
      <c r="A49" s="55"/>
      <c r="B49" s="140"/>
      <c r="C49" s="170"/>
      <c r="D49" s="140"/>
      <c r="E49" s="170"/>
      <c r="F49" s="351"/>
      <c r="G49" s="41"/>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42"/>
      <c r="BA49" s="42"/>
      <c r="BB49" s="42"/>
      <c r="BC49" s="42"/>
      <c r="BD49" s="139"/>
      <c r="BE49" s="220"/>
      <c r="BJ49" s="87"/>
      <c r="BK49" s="79"/>
      <c r="BL49" s="79"/>
      <c r="BP49" s="80"/>
      <c r="BQ49" s="80"/>
      <c r="BR49" s="81"/>
    </row>
    <row r="50" spans="1:91">
      <c r="A50" s="55"/>
      <c r="B50" s="140"/>
      <c r="C50" s="170"/>
      <c r="D50" s="140"/>
      <c r="E50" s="170"/>
      <c r="F50" s="351"/>
      <c r="G50" s="353" t="str">
        <f>CONCATENATE(E48,".1")</f>
        <v>1.2.1</v>
      </c>
      <c r="H50" s="144"/>
      <c r="I50" s="145" t="s">
        <v>4</v>
      </c>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66" t="s">
        <v>13</v>
      </c>
      <c r="AX50" s="145"/>
      <c r="AY50" s="146"/>
      <c r="AZ50" s="141"/>
      <c r="BA50" s="959"/>
      <c r="BB50" s="960"/>
      <c r="BC50" s="961"/>
      <c r="BD50" s="141"/>
      <c r="BE50" s="220"/>
      <c r="BJ50" s="66" t="s">
        <v>89</v>
      </c>
      <c r="BK50" s="78" t="s">
        <v>17</v>
      </c>
      <c r="BL50" s="78" t="s">
        <v>17</v>
      </c>
      <c r="BM50" s="78"/>
      <c r="BN50" s="78" t="s">
        <v>17</v>
      </c>
      <c r="BO50" s="78" t="s">
        <v>17</v>
      </c>
      <c r="BP50" s="135" t="str">
        <f>IF(OR(BA50="x",BA50=""),"",IF(AND($BO$29=1,BK50&lt;&gt;""),1,IF(AND($BO$29=2,BL50&lt;&gt;""),1,IF(AND($BO$29=3,BM50&lt;&gt;""),1,IF(AND($BO$29=4,BN50&lt;&gt;""),1,IF(AND($BO$29=5,BO50&lt;&gt;""),1,0))))))</f>
        <v/>
      </c>
      <c r="BQ50" s="67">
        <f>IF(BR50=0,0,IF(OR(BA50="x",BA50=""),0,IF(BA50="Y",2,0)))</f>
        <v>0</v>
      </c>
      <c r="BR50" s="137">
        <f>IF(BA50="N",0,SUM(BK51:BO51))</f>
        <v>1</v>
      </c>
    </row>
    <row r="51" spans="1:91" ht="3.75" customHeight="1">
      <c r="A51" s="55"/>
      <c r="B51" s="140"/>
      <c r="C51" s="170"/>
      <c r="D51" s="140"/>
      <c r="E51" s="170"/>
      <c r="F51" s="351"/>
      <c r="G51" s="143"/>
      <c r="H51" s="147"/>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9"/>
      <c r="AZ51" s="141"/>
      <c r="BA51" s="140"/>
      <c r="BB51" s="140"/>
      <c r="BC51" s="140"/>
      <c r="BD51" s="141"/>
      <c r="BE51" s="220"/>
      <c r="BJ51" s="136"/>
      <c r="BK51" s="137">
        <f>IF(AND($BO$29=1,BK50&lt;&gt;""),1,0)</f>
        <v>1</v>
      </c>
      <c r="BL51" s="137">
        <f>IF(AND($BO$29=2,BL50&lt;&gt;""),1,0)</f>
        <v>0</v>
      </c>
      <c r="BM51" s="137">
        <f>IF(AND($BO$29=3,BM50&lt;&gt;""),1,0)</f>
        <v>0</v>
      </c>
      <c r="BN51" s="137">
        <f>IF(AND($BO$29=4,BN50&lt;&gt;""),1,0)</f>
        <v>0</v>
      </c>
      <c r="BO51" s="137">
        <f>IF(AND($BO$29=5,BO50&lt;&gt;""),1,0)</f>
        <v>0</v>
      </c>
      <c r="BP51" s="80"/>
      <c r="BQ51" s="80"/>
      <c r="BR51" s="86"/>
    </row>
    <row r="52" spans="1:91">
      <c r="A52" s="55"/>
      <c r="B52" s="140"/>
      <c r="C52" s="170"/>
      <c r="D52" s="140"/>
      <c r="E52" s="170"/>
      <c r="F52" s="351"/>
      <c r="G52" s="353" t="str">
        <f>CONCATENATE(E48,".2")</f>
        <v>1.2.2</v>
      </c>
      <c r="H52" s="144"/>
      <c r="I52" s="145" t="s">
        <v>363</v>
      </c>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6"/>
      <c r="AZ52" s="141"/>
      <c r="BA52" s="959"/>
      <c r="BB52" s="960"/>
      <c r="BC52" s="961"/>
      <c r="BD52" s="141"/>
      <c r="BE52" s="220"/>
      <c r="BJ52" s="158"/>
      <c r="BK52" s="160"/>
      <c r="BL52" s="160"/>
      <c r="BM52" s="160"/>
      <c r="BN52" s="160"/>
      <c r="BO52" s="160"/>
      <c r="BP52" s="135" t="str">
        <f>IF(OR(BA52="x",BA52=""),"",IF(AND($BO$29=1,BK52&lt;&gt;""),1,IF(AND($BO$29=2,BL52&lt;&gt;""),1,IF(AND($BO$29=3,BM52&lt;&gt;""),1,IF(AND($BO$29=4,BN52&lt;&gt;""),1,IF(AND($BO$29=5,BO52&lt;&gt;""),1,0))))))</f>
        <v/>
      </c>
      <c r="BQ52" s="67">
        <f>IF(BR50=0,0,IF(OR(BA52="x",BA52=""),0,BA52))</f>
        <v>0</v>
      </c>
      <c r="BR52" s="162"/>
    </row>
    <row r="53" spans="1:91" s="151" customFormat="1">
      <c r="A53" s="55"/>
      <c r="B53" s="155"/>
      <c r="C53" s="171"/>
      <c r="D53" s="155"/>
      <c r="E53" s="171"/>
      <c r="F53" s="355"/>
      <c r="G53" s="152"/>
      <c r="H53" s="153"/>
      <c r="I53" s="154" t="s">
        <v>5</v>
      </c>
      <c r="J53" s="155"/>
      <c r="K53" s="524" t="s">
        <v>378</v>
      </c>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5"/>
      <c r="AU53" s="155"/>
      <c r="AV53" s="155"/>
      <c r="AW53" s="155"/>
      <c r="AX53" s="155"/>
      <c r="AY53" s="156"/>
      <c r="AZ53" s="157"/>
      <c r="BA53" s="155"/>
      <c r="BB53" s="155"/>
      <c r="BC53" s="155"/>
      <c r="BD53" s="157"/>
      <c r="BE53" s="242"/>
      <c r="BF53" s="158"/>
      <c r="BG53" s="159"/>
      <c r="BH53" s="159"/>
      <c r="BI53" s="159"/>
      <c r="BJ53" s="158"/>
      <c r="BK53" s="160"/>
      <c r="BL53" s="160"/>
      <c r="BM53" s="160"/>
      <c r="BN53" s="160"/>
      <c r="BO53" s="160"/>
      <c r="BP53" s="163"/>
      <c r="BQ53" s="163"/>
      <c r="BR53" s="162"/>
      <c r="BS53" s="159"/>
      <c r="BT53" s="159"/>
      <c r="BU53" s="159"/>
      <c r="BV53" s="159"/>
      <c r="BW53" s="159"/>
      <c r="BX53" s="159"/>
      <c r="BY53" s="159"/>
      <c r="BZ53" s="159"/>
      <c r="CA53" s="159"/>
      <c r="CB53" s="159"/>
      <c r="CC53" s="159"/>
      <c r="CD53" s="159"/>
      <c r="CE53" s="159"/>
      <c r="CF53" s="159"/>
      <c r="CG53" s="159"/>
      <c r="CH53" s="159"/>
      <c r="CI53" s="159"/>
      <c r="CJ53" s="159"/>
      <c r="CK53" s="159"/>
      <c r="CL53" s="159"/>
      <c r="CM53" s="159"/>
    </row>
    <row r="54" spans="1:91" s="151" customFormat="1">
      <c r="A54" s="55"/>
      <c r="B54" s="155"/>
      <c r="C54" s="171"/>
      <c r="D54" s="155"/>
      <c r="E54" s="171"/>
      <c r="F54" s="355"/>
      <c r="G54" s="152"/>
      <c r="H54" s="153"/>
      <c r="I54" s="154"/>
      <c r="J54" s="155"/>
      <c r="K54" s="524" t="s">
        <v>379</v>
      </c>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5"/>
      <c r="AU54" s="155"/>
      <c r="AV54" s="155"/>
      <c r="AW54" s="155"/>
      <c r="AX54" s="155"/>
      <c r="AY54" s="156"/>
      <c r="AZ54" s="157"/>
      <c r="BA54" s="155"/>
      <c r="BB54" s="155"/>
      <c r="BC54" s="155"/>
      <c r="BD54" s="157"/>
      <c r="BE54" s="242"/>
      <c r="BF54" s="158"/>
      <c r="BG54" s="159"/>
      <c r="BH54" s="159"/>
      <c r="BI54" s="159"/>
      <c r="BJ54" s="158"/>
      <c r="BK54" s="160"/>
      <c r="BL54" s="160"/>
      <c r="BM54" s="160"/>
      <c r="BN54" s="160"/>
      <c r="BO54" s="160"/>
      <c r="BP54" s="161"/>
      <c r="BQ54" s="161"/>
      <c r="BR54" s="162"/>
      <c r="BS54" s="159"/>
      <c r="BT54" s="159"/>
      <c r="BU54" s="159"/>
      <c r="BV54" s="159"/>
      <c r="BW54" s="159"/>
      <c r="BX54" s="159"/>
      <c r="BY54" s="159"/>
      <c r="BZ54" s="159"/>
      <c r="CA54" s="159"/>
      <c r="CB54" s="159"/>
      <c r="CC54" s="159"/>
      <c r="CD54" s="159"/>
      <c r="CE54" s="159"/>
      <c r="CF54" s="159"/>
      <c r="CG54" s="159"/>
      <c r="CH54" s="159"/>
      <c r="CI54" s="159"/>
      <c r="CJ54" s="159"/>
      <c r="CK54" s="159"/>
      <c r="CL54" s="159"/>
      <c r="CM54" s="159"/>
    </row>
    <row r="55" spans="1:91" s="151" customFormat="1">
      <c r="A55" s="98"/>
      <c r="B55" s="155"/>
      <c r="C55" s="171"/>
      <c r="D55" s="155"/>
      <c r="E55" s="171"/>
      <c r="F55" s="355"/>
      <c r="G55" s="152"/>
      <c r="H55" s="153"/>
      <c r="I55" s="154" t="s">
        <v>6</v>
      </c>
      <c r="J55" s="155"/>
      <c r="K55" s="150" t="s">
        <v>221</v>
      </c>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5"/>
      <c r="AU55" s="155"/>
      <c r="AV55" s="155"/>
      <c r="AW55" s="155"/>
      <c r="AX55" s="155"/>
      <c r="AY55" s="156"/>
      <c r="AZ55" s="157"/>
      <c r="BA55" s="155"/>
      <c r="BB55" s="155"/>
      <c r="BC55" s="155"/>
      <c r="BD55" s="157"/>
      <c r="BE55" s="242"/>
      <c r="BF55" s="158"/>
      <c r="BG55" s="159"/>
      <c r="BH55" s="159"/>
      <c r="BI55" s="159"/>
      <c r="BJ55" s="158"/>
      <c r="BK55" s="160"/>
      <c r="BL55" s="160"/>
      <c r="BM55" s="160"/>
      <c r="BN55" s="160"/>
      <c r="BO55" s="160"/>
      <c r="BP55" s="161"/>
      <c r="BQ55" s="161"/>
      <c r="BR55" s="162"/>
      <c r="BS55" s="159"/>
      <c r="BT55" s="159"/>
      <c r="BU55" s="159"/>
      <c r="BV55" s="159"/>
      <c r="BW55" s="159"/>
      <c r="BX55" s="159"/>
      <c r="BY55" s="159"/>
      <c r="BZ55" s="159"/>
      <c r="CA55" s="159"/>
      <c r="CB55" s="159"/>
      <c r="CC55" s="159"/>
      <c r="CD55" s="159"/>
      <c r="CE55" s="159"/>
      <c r="CF55" s="159"/>
      <c r="CG55" s="159"/>
      <c r="CH55" s="159"/>
      <c r="CI55" s="159"/>
      <c r="CJ55" s="159"/>
      <c r="CK55" s="159"/>
      <c r="CL55" s="159"/>
      <c r="CM55" s="159"/>
    </row>
    <row r="56" spans="1:91" s="151" customFormat="1">
      <c r="A56" s="55"/>
      <c r="B56" s="155"/>
      <c r="C56" s="171"/>
      <c r="D56" s="155"/>
      <c r="E56" s="171"/>
      <c r="F56" s="355"/>
      <c r="G56" s="152"/>
      <c r="H56" s="153"/>
      <c r="I56" s="154" t="s">
        <v>7</v>
      </c>
      <c r="J56" s="155"/>
      <c r="K56" s="524" t="s">
        <v>409</v>
      </c>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5"/>
      <c r="AU56" s="155"/>
      <c r="AV56" s="155"/>
      <c r="AW56" s="155"/>
      <c r="AX56" s="155"/>
      <c r="AY56" s="156"/>
      <c r="AZ56" s="157"/>
      <c r="BA56" s="155"/>
      <c r="BB56" s="155"/>
      <c r="BC56" s="155"/>
      <c r="BD56" s="157"/>
      <c r="BE56" s="242"/>
      <c r="BF56" s="158"/>
      <c r="BG56" s="159"/>
      <c r="BH56" s="159"/>
      <c r="BI56" s="159"/>
      <c r="BJ56" s="158"/>
      <c r="BK56" s="160"/>
      <c r="BL56" s="160"/>
      <c r="BM56" s="160"/>
      <c r="BN56" s="160"/>
      <c r="BO56" s="160"/>
      <c r="BP56" s="161"/>
      <c r="BQ56" s="161"/>
      <c r="BR56" s="162"/>
      <c r="BS56" s="159"/>
      <c r="BT56" s="159"/>
      <c r="BU56" s="159"/>
      <c r="BV56" s="159"/>
      <c r="BW56" s="159"/>
      <c r="BX56" s="159"/>
      <c r="BY56" s="159"/>
      <c r="BZ56" s="159"/>
      <c r="CA56" s="159"/>
      <c r="CB56" s="159"/>
      <c r="CC56" s="159"/>
      <c r="CD56" s="159"/>
      <c r="CE56" s="159"/>
      <c r="CF56" s="159"/>
      <c r="CG56" s="159"/>
      <c r="CH56" s="159"/>
      <c r="CI56" s="159"/>
      <c r="CJ56" s="159"/>
      <c r="CK56" s="159"/>
      <c r="CL56" s="159"/>
      <c r="CM56" s="159"/>
    </row>
    <row r="57" spans="1:91" s="151" customFormat="1">
      <c r="A57" s="204"/>
      <c r="B57" s="155"/>
      <c r="C57" s="171"/>
      <c r="D57" s="155"/>
      <c r="E57" s="171"/>
      <c r="F57" s="355"/>
      <c r="G57" s="152"/>
      <c r="H57" s="153"/>
      <c r="I57" s="154" t="s">
        <v>8</v>
      </c>
      <c r="J57" s="155"/>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5"/>
      <c r="AU57" s="155"/>
      <c r="AV57" s="155"/>
      <c r="AW57" s="155"/>
      <c r="AX57" s="155"/>
      <c r="AY57" s="156"/>
      <c r="AZ57" s="157"/>
      <c r="BA57" s="155"/>
      <c r="BB57" s="155"/>
      <c r="BC57" s="155"/>
      <c r="BD57" s="157"/>
      <c r="BE57" s="242"/>
      <c r="BF57" s="158"/>
      <c r="BG57" s="159"/>
      <c r="BH57" s="159"/>
      <c r="BI57" s="159"/>
      <c r="BJ57" s="158"/>
      <c r="BK57" s="160"/>
      <c r="BL57" s="160"/>
      <c r="BM57" s="160"/>
      <c r="BN57" s="160"/>
      <c r="BO57" s="160"/>
      <c r="BP57" s="161"/>
      <c r="BQ57" s="161"/>
      <c r="BR57" s="162"/>
      <c r="BS57" s="159"/>
      <c r="BT57" s="159"/>
      <c r="BU57" s="159"/>
      <c r="BV57" s="159"/>
      <c r="BW57" s="159"/>
      <c r="BX57" s="159"/>
      <c r="BY57" s="159"/>
      <c r="BZ57" s="159"/>
      <c r="CA57" s="159"/>
      <c r="CB57" s="159"/>
      <c r="CC57" s="159"/>
      <c r="CD57" s="159"/>
      <c r="CE57" s="159"/>
      <c r="CF57" s="159"/>
      <c r="CG57" s="159"/>
      <c r="CH57" s="159"/>
      <c r="CI57" s="159"/>
      <c r="CJ57" s="159"/>
      <c r="CK57" s="159"/>
      <c r="CL57" s="159"/>
      <c r="CM57" s="159"/>
    </row>
    <row r="58" spans="1:91" ht="3.75" customHeight="1">
      <c r="A58" s="207"/>
      <c r="B58" s="140"/>
      <c r="C58" s="170"/>
      <c r="D58" s="140"/>
      <c r="E58" s="170"/>
      <c r="F58" s="351"/>
      <c r="G58" s="143"/>
      <c r="H58" s="147"/>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9"/>
      <c r="AZ58" s="141"/>
      <c r="BA58" s="140"/>
      <c r="BB58" s="140"/>
      <c r="BC58" s="140"/>
      <c r="BD58" s="141"/>
      <c r="BE58" s="220"/>
      <c r="BJ58" s="64"/>
      <c r="BK58" s="60"/>
      <c r="BL58" s="60"/>
      <c r="BP58" s="142"/>
      <c r="BQ58" s="142"/>
      <c r="BR58" s="86"/>
    </row>
    <row r="59" spans="1:91">
      <c r="A59" s="206"/>
      <c r="B59" s="140"/>
      <c r="C59" s="170"/>
      <c r="D59" s="140"/>
      <c r="E59" s="170"/>
      <c r="F59" s="351"/>
      <c r="G59" s="353" t="str">
        <f>CONCATENATE(E48,".3")</f>
        <v>1.2.3</v>
      </c>
      <c r="H59" s="144"/>
      <c r="I59" s="145" t="s">
        <v>362</v>
      </c>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6"/>
      <c r="AZ59" s="141"/>
      <c r="BA59" s="959"/>
      <c r="BB59" s="960"/>
      <c r="BC59" s="961"/>
      <c r="BD59" s="141"/>
      <c r="BE59" s="220"/>
      <c r="BJ59" s="158"/>
      <c r="BK59" s="160"/>
      <c r="BL59" s="160"/>
      <c r="BM59" s="160"/>
      <c r="BN59" s="160"/>
      <c r="BO59" s="160"/>
      <c r="BP59" s="135" t="str">
        <f>IF(OR(BA59="x",BA59=""),"",IF(AND($BO$29=1,BK59&lt;&gt;""),1,IF(AND($BO$29=2,BL59&lt;&gt;""),1,IF(AND($BO$29=3,BM59&lt;&gt;""),1,IF(AND($BO$29=4,BN59&lt;&gt;""),1,IF(AND($BO$29=5,BO59&lt;&gt;""),1,0))))))</f>
        <v/>
      </c>
      <c r="BQ59" s="67">
        <f>IF(BR50=0,0,IF(OR(BA59="x",BA59=""),0,BA59))</f>
        <v>0</v>
      </c>
      <c r="BR59" s="162"/>
    </row>
    <row r="60" spans="1:91" ht="3.75" customHeight="1">
      <c r="A60" s="205"/>
      <c r="B60" s="140"/>
      <c r="C60" s="170"/>
      <c r="D60" s="140"/>
      <c r="E60" s="170"/>
      <c r="F60" s="351"/>
      <c r="G60" s="143"/>
      <c r="H60" s="147"/>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9"/>
      <c r="AZ60" s="141"/>
      <c r="BA60" s="140"/>
      <c r="BB60" s="140"/>
      <c r="BC60" s="140"/>
      <c r="BD60" s="141"/>
      <c r="BE60" s="220"/>
      <c r="BJ60" s="158"/>
      <c r="BK60" s="160"/>
      <c r="BL60" s="160"/>
      <c r="BM60" s="160"/>
      <c r="BN60" s="160"/>
      <c r="BO60" s="160"/>
      <c r="BP60" s="80"/>
      <c r="BQ60" s="80"/>
      <c r="BR60" s="86"/>
    </row>
    <row r="61" spans="1:91">
      <c r="A61" s="208"/>
      <c r="B61" s="140"/>
      <c r="C61" s="170"/>
      <c r="D61" s="140"/>
      <c r="E61" s="170"/>
      <c r="F61" s="351"/>
      <c r="G61" s="353" t="str">
        <f>CONCATENATE(E48,".4")</f>
        <v>1.2.4</v>
      </c>
      <c r="H61" s="144"/>
      <c r="I61" s="145" t="s">
        <v>10</v>
      </c>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6"/>
      <c r="AZ61" s="141"/>
      <c r="BA61" s="959"/>
      <c r="BB61" s="960"/>
      <c r="BC61" s="961"/>
      <c r="BD61" s="141"/>
      <c r="BE61" s="220"/>
      <c r="BJ61" s="158"/>
      <c r="BK61" s="160"/>
      <c r="BL61" s="160"/>
      <c r="BM61" s="160"/>
      <c r="BN61" s="160"/>
      <c r="BO61" s="160"/>
      <c r="BP61" s="135" t="str">
        <f>IF(OR(BA61="x",BA61=""),"",IF(AND($BO$29=1,BK61&lt;&gt;""),1,IF(AND($BO$29=2,BL61&lt;&gt;""),1,IF(AND($BO$29=3,BM61&lt;&gt;""),1,IF(AND($BO$29=4,BN61&lt;&gt;""),1,IF(AND($BO$29=5,BO61&lt;&gt;""),1,0))))))</f>
        <v/>
      </c>
      <c r="BQ61" s="67">
        <f>IF(BR50=0,0,IF(OR(BA61="x",BA61=""),0,BA61))</f>
        <v>0</v>
      </c>
      <c r="BR61" s="162"/>
    </row>
    <row r="62" spans="1:91" ht="3.75" customHeight="1">
      <c r="B62" s="140"/>
      <c r="C62" s="170"/>
      <c r="D62" s="140"/>
      <c r="E62" s="170"/>
      <c r="F62" s="351"/>
      <c r="G62" s="143"/>
      <c r="H62" s="147"/>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9"/>
      <c r="AZ62" s="141"/>
      <c r="BA62" s="140"/>
      <c r="BB62" s="140"/>
      <c r="BC62" s="140"/>
      <c r="BD62" s="141"/>
      <c r="BE62" s="220"/>
      <c r="BJ62" s="158"/>
      <c r="BK62" s="160"/>
      <c r="BL62" s="160"/>
      <c r="BM62" s="160"/>
      <c r="BN62" s="160"/>
      <c r="BO62" s="160"/>
      <c r="BP62" s="80"/>
      <c r="BQ62" s="80"/>
      <c r="BR62" s="86"/>
    </row>
    <row r="63" spans="1:91">
      <c r="B63" s="140"/>
      <c r="C63" s="170"/>
      <c r="D63" s="140"/>
      <c r="E63" s="170"/>
      <c r="F63" s="351"/>
      <c r="G63" s="138"/>
      <c r="H63" s="139"/>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c r="AZ63" s="141"/>
      <c r="BA63" s="140"/>
      <c r="BB63" s="140"/>
      <c r="BC63" s="140"/>
      <c r="BD63" s="141"/>
      <c r="BE63" s="220"/>
      <c r="BJ63" s="64"/>
      <c r="BK63" s="400" t="s">
        <v>231</v>
      </c>
      <c r="BL63" s="401"/>
      <c r="BM63" s="401"/>
      <c r="BN63" s="401"/>
      <c r="BO63" s="402"/>
      <c r="BP63" s="142"/>
      <c r="BQ63" s="142"/>
      <c r="BR63" s="86"/>
    </row>
    <row r="64" spans="1:91">
      <c r="B64" s="140"/>
      <c r="C64" s="170"/>
      <c r="D64" s="140"/>
      <c r="E64" s="354" t="str">
        <f>CONCATENATE($C$30,"3")</f>
        <v>1.3</v>
      </c>
      <c r="F64" s="352"/>
      <c r="G64" s="956" t="str">
        <f>IF(F19="","",F19)</f>
        <v>Organization Structure</v>
      </c>
      <c r="H64" s="957"/>
      <c r="I64" s="957"/>
      <c r="J64" s="957"/>
      <c r="K64" s="957"/>
      <c r="L64" s="957"/>
      <c r="M64" s="957"/>
      <c r="N64" s="957"/>
      <c r="O64" s="957"/>
      <c r="P64" s="957"/>
      <c r="Q64" s="957"/>
      <c r="R64" s="957"/>
      <c r="S64" s="957"/>
      <c r="T64" s="957"/>
      <c r="U64" s="957"/>
      <c r="V64" s="957"/>
      <c r="W64" s="957"/>
      <c r="X64" s="957"/>
      <c r="Y64" s="957"/>
      <c r="Z64" s="957"/>
      <c r="AA64" s="957"/>
      <c r="AB64" s="957"/>
      <c r="AC64" s="957"/>
      <c r="AD64" s="957"/>
      <c r="AE64" s="957"/>
      <c r="AF64" s="957"/>
      <c r="AG64" s="957"/>
      <c r="AH64" s="957"/>
      <c r="AI64" s="957"/>
      <c r="AJ64" s="957"/>
      <c r="AK64" s="957"/>
      <c r="AL64" s="957"/>
      <c r="AM64" s="957"/>
      <c r="AN64" s="957"/>
      <c r="AO64" s="957"/>
      <c r="AP64" s="958"/>
      <c r="AQ64" s="958"/>
      <c r="AR64" s="958"/>
      <c r="AS64" s="958"/>
      <c r="AT64" s="958"/>
      <c r="AU64" s="958"/>
      <c r="AV64" s="958"/>
      <c r="AW64" s="958"/>
      <c r="AX64" s="958"/>
      <c r="AY64" s="958"/>
      <c r="AZ64" s="954" t="str">
        <f>IF(BA66="N",BQ64,IF(BR66=0,"",IF(BA66="Y",SUM(BQ64/BP64),"")))</f>
        <v/>
      </c>
      <c r="BA64" s="954"/>
      <c r="BB64" s="954"/>
      <c r="BC64" s="954"/>
      <c r="BD64" s="955"/>
      <c r="BE64" s="49"/>
      <c r="BJ64" s="62" t="s">
        <v>230</v>
      </c>
      <c r="BK64" s="62">
        <v>1</v>
      </c>
      <c r="BL64" s="174">
        <v>2</v>
      </c>
      <c r="BM64" s="62">
        <v>3</v>
      </c>
      <c r="BN64" s="62">
        <v>4</v>
      </c>
      <c r="BO64" s="62">
        <v>5</v>
      </c>
      <c r="BP64" s="67">
        <f>IF(BA66="N",8,IF(BR66=0,0,IF(BP66="",0,8)))</f>
        <v>0</v>
      </c>
      <c r="BQ64" s="67">
        <f>SUM(BQ66:BQ77)</f>
        <v>0</v>
      </c>
      <c r="BR64" s="175" t="str">
        <f>IF(BA66="N",0,IF(BP64=0,"",IF(SUM(BQ64/BP64)&gt;1,1,SUM(BQ64/BP64))))</f>
        <v/>
      </c>
    </row>
    <row r="65" spans="1:91" ht="3.75" customHeight="1">
      <c r="B65" s="140"/>
      <c r="C65" s="170"/>
      <c r="D65" s="140"/>
      <c r="E65" s="170"/>
      <c r="F65" s="351"/>
      <c r="G65" s="41"/>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42"/>
      <c r="BA65" s="42"/>
      <c r="BB65" s="42"/>
      <c r="BC65" s="42"/>
      <c r="BD65" s="139"/>
      <c r="BE65" s="220"/>
      <c r="BJ65" s="87"/>
      <c r="BK65" s="79"/>
      <c r="BL65" s="79"/>
      <c r="BP65" s="80"/>
      <c r="BQ65" s="80"/>
      <c r="BR65" s="81"/>
    </row>
    <row r="66" spans="1:91">
      <c r="B66" s="140"/>
      <c r="C66" s="170"/>
      <c r="D66" s="140"/>
      <c r="E66" s="170"/>
      <c r="F66" s="351"/>
      <c r="G66" s="353" t="str">
        <f>CONCATENATE(E64,".1")</f>
        <v>1.3.1</v>
      </c>
      <c r="H66" s="144"/>
      <c r="I66" s="145" t="s">
        <v>4</v>
      </c>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66" t="s">
        <v>13</v>
      </c>
      <c r="AX66" s="145"/>
      <c r="AY66" s="146"/>
      <c r="AZ66" s="141"/>
      <c r="BA66" s="959"/>
      <c r="BB66" s="960"/>
      <c r="BC66" s="961"/>
      <c r="BD66" s="141"/>
      <c r="BE66" s="220"/>
      <c r="BJ66" s="66" t="s">
        <v>89</v>
      </c>
      <c r="BK66" s="78" t="s">
        <v>17</v>
      </c>
      <c r="BL66" s="78" t="s">
        <v>17</v>
      </c>
      <c r="BM66" s="78" t="s">
        <v>17</v>
      </c>
      <c r="BN66" s="78" t="s">
        <v>17</v>
      </c>
      <c r="BO66" s="78" t="s">
        <v>17</v>
      </c>
      <c r="BP66" s="135" t="str">
        <f>IF(OR(BA66="x",BA66=""),"",IF(AND($BO$29=1,BK66&lt;&gt;""),1,IF(AND($BO$29=2,BL66&lt;&gt;""),1,IF(AND($BO$29=3,BM66&lt;&gt;""),1,IF(AND($BO$29=4,BN66&lt;&gt;""),1,IF(AND($BO$29=5,BO66&lt;&gt;""),1,0))))))</f>
        <v/>
      </c>
      <c r="BQ66" s="67">
        <f>IF(BR66=0,0,IF(OR(BA66="x",BA66=""),0,IF(BA66="Y",2,0)))</f>
        <v>0</v>
      </c>
      <c r="BR66" s="137">
        <f>IF(BA66="N",0,SUM(BK67:BO67))</f>
        <v>1</v>
      </c>
    </row>
    <row r="67" spans="1:91" ht="3.75" customHeight="1">
      <c r="B67" s="140"/>
      <c r="C67" s="170"/>
      <c r="D67" s="140"/>
      <c r="E67" s="170"/>
      <c r="F67" s="351"/>
      <c r="G67" s="143"/>
      <c r="H67" s="147"/>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49"/>
      <c r="AZ67" s="141"/>
      <c r="BA67" s="140"/>
      <c r="BB67" s="140"/>
      <c r="BC67" s="140"/>
      <c r="BD67" s="141"/>
      <c r="BE67" s="220"/>
      <c r="BJ67" s="136" t="s">
        <v>229</v>
      </c>
      <c r="BK67" s="137">
        <f>IF(AND($BO$29=1,BK66&lt;&gt;""),1,0)</f>
        <v>1</v>
      </c>
      <c r="BL67" s="137">
        <f>IF(AND($BO$29=2,BL66&lt;&gt;""),1,0)</f>
        <v>0</v>
      </c>
      <c r="BM67" s="137">
        <f>IF(AND($BO$29=3,BM66&lt;&gt;""),1,0)</f>
        <v>0</v>
      </c>
      <c r="BN67" s="137">
        <f>IF(AND($BO$29=4,BN66&lt;&gt;""),1,0)</f>
        <v>0</v>
      </c>
      <c r="BO67" s="137">
        <f>IF(AND($BO$29=5,BO66&lt;&gt;""),1,0)</f>
        <v>0</v>
      </c>
      <c r="BP67" s="80"/>
      <c r="BQ67" s="80"/>
      <c r="BR67" s="86"/>
    </row>
    <row r="68" spans="1:91">
      <c r="B68" s="140"/>
      <c r="C68" s="170"/>
      <c r="D68" s="140"/>
      <c r="E68" s="170"/>
      <c r="F68" s="351"/>
      <c r="G68" s="353" t="str">
        <f>CONCATENATE(E64,".2")</f>
        <v>1.3.2</v>
      </c>
      <c r="H68" s="144"/>
      <c r="I68" s="145" t="s">
        <v>363</v>
      </c>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6"/>
      <c r="AZ68" s="141"/>
      <c r="BA68" s="959"/>
      <c r="BB68" s="960"/>
      <c r="BC68" s="961"/>
      <c r="BD68" s="141"/>
      <c r="BE68" s="220"/>
      <c r="BJ68" s="158"/>
      <c r="BK68" s="160"/>
      <c r="BL68" s="160"/>
      <c r="BM68" s="160"/>
      <c r="BN68" s="160"/>
      <c r="BO68" s="160"/>
      <c r="BP68" s="135" t="str">
        <f>IF(OR(BA68="x",BA68=""),"",IF(AND($BO$29=1,BK68&lt;&gt;""),1,IF(AND($BO$29=2,BL68&lt;&gt;""),1,IF(AND($BO$29=3,BM68&lt;&gt;""),1,IF(AND($BO$29=4,BN68&lt;&gt;""),1,IF(AND($BO$29=5,BO68&lt;&gt;""),1,0))))))</f>
        <v/>
      </c>
      <c r="BQ68" s="67">
        <f>IF(BR66=0,0,IF(OR(BA68="x",BA68=""),0,BA68))</f>
        <v>0</v>
      </c>
      <c r="BR68" s="162"/>
    </row>
    <row r="69" spans="1:91" s="151" customFormat="1">
      <c r="A69" s="99"/>
      <c r="B69" s="155"/>
      <c r="C69" s="171"/>
      <c r="D69" s="155"/>
      <c r="E69" s="171"/>
      <c r="F69" s="355"/>
      <c r="G69" s="152"/>
      <c r="H69" s="153"/>
      <c r="I69" s="154" t="s">
        <v>5</v>
      </c>
      <c r="J69" s="155"/>
      <c r="K69" s="150" t="s">
        <v>181</v>
      </c>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5"/>
      <c r="AU69" s="155"/>
      <c r="AV69" s="155"/>
      <c r="AW69" s="155"/>
      <c r="AX69" s="155"/>
      <c r="AY69" s="156"/>
      <c r="AZ69" s="157"/>
      <c r="BA69" s="155"/>
      <c r="BB69" s="155"/>
      <c r="BC69" s="155"/>
      <c r="BD69" s="157"/>
      <c r="BE69" s="242"/>
      <c r="BF69" s="158"/>
      <c r="BG69" s="159"/>
      <c r="BH69" s="159"/>
      <c r="BI69" s="159"/>
      <c r="BJ69" s="158"/>
      <c r="BK69" s="160"/>
      <c r="BL69" s="160"/>
      <c r="BM69" s="160"/>
      <c r="BN69" s="160"/>
      <c r="BO69" s="160"/>
      <c r="BP69" s="163"/>
      <c r="BQ69" s="163"/>
      <c r="BR69" s="162"/>
      <c r="BS69" s="159"/>
      <c r="BT69" s="159"/>
      <c r="BU69" s="159"/>
      <c r="BV69" s="159"/>
      <c r="BW69" s="159"/>
      <c r="BX69" s="159"/>
      <c r="BY69" s="159"/>
      <c r="BZ69" s="159"/>
      <c r="CA69" s="159"/>
      <c r="CB69" s="159"/>
      <c r="CC69" s="159"/>
      <c r="CD69" s="159"/>
      <c r="CE69" s="159"/>
      <c r="CF69" s="159"/>
      <c r="CG69" s="159"/>
      <c r="CH69" s="159"/>
      <c r="CI69" s="159"/>
      <c r="CJ69" s="159"/>
      <c r="CK69" s="159"/>
      <c r="CL69" s="159"/>
      <c r="CM69" s="159"/>
    </row>
    <row r="70" spans="1:91" s="151" customFormat="1">
      <c r="A70" s="99"/>
      <c r="B70" s="155"/>
      <c r="C70" s="171"/>
      <c r="D70" s="155"/>
      <c r="E70" s="171"/>
      <c r="F70" s="355"/>
      <c r="G70" s="152"/>
      <c r="H70" s="153"/>
      <c r="I70" s="154" t="s">
        <v>6</v>
      </c>
      <c r="J70" s="155"/>
      <c r="K70" s="150" t="s">
        <v>130</v>
      </c>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5"/>
      <c r="AU70" s="155"/>
      <c r="AV70" s="155"/>
      <c r="AW70" s="155"/>
      <c r="AX70" s="155"/>
      <c r="AY70" s="156"/>
      <c r="AZ70" s="157"/>
      <c r="BA70" s="155"/>
      <c r="BB70" s="155"/>
      <c r="BC70" s="155"/>
      <c r="BD70" s="157"/>
      <c r="BE70" s="242"/>
      <c r="BF70" s="158"/>
      <c r="BG70" s="159"/>
      <c r="BH70" s="159"/>
      <c r="BI70" s="159"/>
      <c r="BJ70" s="158"/>
      <c r="BK70" s="160"/>
      <c r="BL70" s="160"/>
      <c r="BM70" s="160"/>
      <c r="BN70" s="160"/>
      <c r="BO70" s="160"/>
      <c r="BP70" s="161"/>
      <c r="BQ70" s="161"/>
      <c r="BR70" s="162"/>
      <c r="BS70" s="159"/>
      <c r="BT70" s="159"/>
      <c r="BU70" s="159"/>
      <c r="BV70" s="159"/>
      <c r="BW70" s="159"/>
      <c r="BX70" s="159"/>
      <c r="BY70" s="159"/>
      <c r="BZ70" s="159"/>
      <c r="CA70" s="159"/>
      <c r="CB70" s="159"/>
      <c r="CC70" s="159"/>
      <c r="CD70" s="159"/>
      <c r="CE70" s="159"/>
      <c r="CF70" s="159"/>
      <c r="CG70" s="159"/>
      <c r="CH70" s="159"/>
      <c r="CI70" s="159"/>
      <c r="CJ70" s="159"/>
      <c r="CK70" s="159"/>
      <c r="CL70" s="159"/>
      <c r="CM70" s="159"/>
    </row>
    <row r="71" spans="1:91" s="151" customFormat="1">
      <c r="A71" s="99"/>
      <c r="B71" s="155"/>
      <c r="C71" s="171"/>
      <c r="D71" s="155"/>
      <c r="E71" s="171"/>
      <c r="F71" s="355"/>
      <c r="G71" s="152"/>
      <c r="H71" s="153"/>
      <c r="I71" s="154" t="s">
        <v>7</v>
      </c>
      <c r="J71" s="155"/>
      <c r="K71" s="150" t="s">
        <v>131</v>
      </c>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5"/>
      <c r="AU71" s="155"/>
      <c r="AV71" s="155"/>
      <c r="AW71" s="155"/>
      <c r="AX71" s="155"/>
      <c r="AY71" s="156"/>
      <c r="AZ71" s="157"/>
      <c r="BA71" s="155"/>
      <c r="BB71" s="155"/>
      <c r="BC71" s="155"/>
      <c r="BD71" s="157"/>
      <c r="BE71" s="242"/>
      <c r="BF71" s="158"/>
      <c r="BG71" s="159"/>
      <c r="BH71" s="159"/>
      <c r="BI71" s="159"/>
      <c r="BJ71" s="158"/>
      <c r="BK71" s="160"/>
      <c r="BL71" s="160"/>
      <c r="BM71" s="160"/>
      <c r="BN71" s="160"/>
      <c r="BO71" s="160"/>
      <c r="BP71" s="161"/>
      <c r="BQ71" s="161"/>
      <c r="BR71" s="162"/>
      <c r="BS71" s="159"/>
      <c r="BT71" s="159"/>
      <c r="BU71" s="159"/>
      <c r="BV71" s="159"/>
      <c r="BW71" s="159"/>
      <c r="BX71" s="159"/>
      <c r="BY71" s="159"/>
      <c r="BZ71" s="159"/>
      <c r="CA71" s="159"/>
      <c r="CB71" s="159"/>
      <c r="CC71" s="159"/>
      <c r="CD71" s="159"/>
      <c r="CE71" s="159"/>
      <c r="CF71" s="159"/>
      <c r="CG71" s="159"/>
      <c r="CH71" s="159"/>
      <c r="CI71" s="159"/>
      <c r="CJ71" s="159"/>
      <c r="CK71" s="159"/>
      <c r="CL71" s="159"/>
      <c r="CM71" s="159"/>
    </row>
    <row r="72" spans="1:91" s="151" customFormat="1">
      <c r="A72" s="99"/>
      <c r="B72" s="155"/>
      <c r="C72" s="171"/>
      <c r="D72" s="155"/>
      <c r="E72" s="171"/>
      <c r="F72" s="355"/>
      <c r="G72" s="152"/>
      <c r="H72" s="153"/>
      <c r="I72" s="154" t="s">
        <v>8</v>
      </c>
      <c r="J72" s="155"/>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5"/>
      <c r="AU72" s="155"/>
      <c r="AV72" s="155"/>
      <c r="AW72" s="155"/>
      <c r="AX72" s="155"/>
      <c r="AY72" s="156"/>
      <c r="AZ72" s="157"/>
      <c r="BA72" s="155"/>
      <c r="BB72" s="155"/>
      <c r="BC72" s="155"/>
      <c r="BD72" s="157"/>
      <c r="BE72" s="242"/>
      <c r="BF72" s="158"/>
      <c r="BG72" s="159"/>
      <c r="BH72" s="159"/>
      <c r="BI72" s="159"/>
      <c r="BJ72" s="158"/>
      <c r="BK72" s="160"/>
      <c r="BL72" s="160"/>
      <c r="BM72" s="160"/>
      <c r="BN72" s="160"/>
      <c r="BO72" s="160"/>
      <c r="BP72" s="161"/>
      <c r="BQ72" s="161"/>
      <c r="BR72" s="162"/>
      <c r="BS72" s="159"/>
      <c r="BT72" s="159"/>
      <c r="BU72" s="159"/>
      <c r="BV72" s="159"/>
      <c r="BW72" s="159"/>
      <c r="BX72" s="159"/>
      <c r="BY72" s="159"/>
      <c r="BZ72" s="159"/>
      <c r="CA72" s="159"/>
      <c r="CB72" s="159"/>
      <c r="CC72" s="159"/>
      <c r="CD72" s="159"/>
      <c r="CE72" s="159"/>
      <c r="CF72" s="159"/>
      <c r="CG72" s="159"/>
      <c r="CH72" s="159"/>
      <c r="CI72" s="159"/>
      <c r="CJ72" s="159"/>
      <c r="CK72" s="159"/>
      <c r="CL72" s="159"/>
      <c r="CM72" s="159"/>
    </row>
    <row r="73" spans="1:91" s="151" customFormat="1">
      <c r="A73" s="99"/>
      <c r="B73" s="155"/>
      <c r="C73" s="171"/>
      <c r="D73" s="155"/>
      <c r="E73" s="171"/>
      <c r="F73" s="355"/>
      <c r="G73" s="152"/>
      <c r="H73" s="153"/>
      <c r="I73" s="154" t="s">
        <v>9</v>
      </c>
      <c r="J73" s="155"/>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5"/>
      <c r="AU73" s="155"/>
      <c r="AV73" s="155"/>
      <c r="AW73" s="155"/>
      <c r="AX73" s="155"/>
      <c r="AY73" s="156"/>
      <c r="AZ73" s="157"/>
      <c r="BA73" s="155"/>
      <c r="BB73" s="155"/>
      <c r="BC73" s="155"/>
      <c r="BD73" s="157"/>
      <c r="BE73" s="242"/>
      <c r="BF73" s="158"/>
      <c r="BG73" s="159"/>
      <c r="BH73" s="159"/>
      <c r="BI73" s="159"/>
      <c r="BJ73" s="158"/>
      <c r="BK73" s="160"/>
      <c r="BL73" s="160"/>
      <c r="BM73" s="160"/>
      <c r="BN73" s="160"/>
      <c r="BO73" s="160"/>
      <c r="BP73" s="161"/>
      <c r="BQ73" s="161"/>
      <c r="BR73" s="162"/>
      <c r="BS73" s="159"/>
      <c r="BT73" s="159"/>
      <c r="BU73" s="159"/>
      <c r="BV73" s="159"/>
      <c r="BW73" s="159"/>
      <c r="BX73" s="159"/>
      <c r="BY73" s="159"/>
      <c r="BZ73" s="159"/>
      <c r="CA73" s="159"/>
      <c r="CB73" s="159"/>
      <c r="CC73" s="159"/>
      <c r="CD73" s="159"/>
      <c r="CE73" s="159"/>
      <c r="CF73" s="159"/>
      <c r="CG73" s="159"/>
      <c r="CH73" s="159"/>
      <c r="CI73" s="159"/>
      <c r="CJ73" s="159"/>
      <c r="CK73" s="159"/>
      <c r="CL73" s="159"/>
      <c r="CM73" s="159"/>
    </row>
    <row r="74" spans="1:91" ht="3.75" customHeight="1">
      <c r="B74" s="140"/>
      <c r="C74" s="170"/>
      <c r="D74" s="140"/>
      <c r="E74" s="170"/>
      <c r="F74" s="351"/>
      <c r="G74" s="143"/>
      <c r="H74" s="147"/>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148"/>
      <c r="AI74" s="148"/>
      <c r="AJ74" s="148"/>
      <c r="AK74" s="148"/>
      <c r="AL74" s="148"/>
      <c r="AM74" s="148"/>
      <c r="AN74" s="148"/>
      <c r="AO74" s="148"/>
      <c r="AP74" s="148"/>
      <c r="AQ74" s="148"/>
      <c r="AR74" s="148"/>
      <c r="AS74" s="148"/>
      <c r="AT74" s="148"/>
      <c r="AU74" s="148"/>
      <c r="AV74" s="148"/>
      <c r="AW74" s="148"/>
      <c r="AX74" s="148"/>
      <c r="AY74" s="149"/>
      <c r="AZ74" s="141"/>
      <c r="BA74" s="140"/>
      <c r="BB74" s="140"/>
      <c r="BC74" s="140"/>
      <c r="BD74" s="141"/>
      <c r="BE74" s="220"/>
      <c r="BJ74" s="64"/>
      <c r="BK74" s="60"/>
      <c r="BL74" s="60"/>
      <c r="BP74" s="142"/>
      <c r="BQ74" s="142"/>
      <c r="BR74" s="86"/>
    </row>
    <row r="75" spans="1:91">
      <c r="B75" s="140"/>
      <c r="C75" s="170"/>
      <c r="D75" s="140"/>
      <c r="E75" s="170"/>
      <c r="F75" s="351"/>
      <c r="G75" s="353" t="str">
        <f>CONCATENATE(E64,".3")</f>
        <v>1.3.3</v>
      </c>
      <c r="H75" s="144"/>
      <c r="I75" s="145" t="s">
        <v>362</v>
      </c>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6"/>
      <c r="AZ75" s="141"/>
      <c r="BA75" s="959"/>
      <c r="BB75" s="960"/>
      <c r="BC75" s="961"/>
      <c r="BD75" s="141"/>
      <c r="BE75" s="220"/>
      <c r="BJ75" s="158"/>
      <c r="BK75" s="160"/>
      <c r="BL75" s="160"/>
      <c r="BM75" s="160"/>
      <c r="BN75" s="160"/>
      <c r="BO75" s="160"/>
      <c r="BP75" s="135" t="str">
        <f>IF(OR(BA75="x",BA75=""),"",IF(AND($BO$29=1,BK75&lt;&gt;""),1,IF(AND($BO$29=2,BL75&lt;&gt;""),1,IF(AND($BO$29=3,BM75&lt;&gt;""),1,IF(AND($BO$29=4,BN75&lt;&gt;""),1,IF(AND($BO$29=5,BO75&lt;&gt;""),1,0))))))</f>
        <v/>
      </c>
      <c r="BQ75" s="67">
        <f>IF(BR66=0,0,IF(OR(BA75="x",BA75=""),0,BA75))</f>
        <v>0</v>
      </c>
      <c r="BR75" s="162"/>
    </row>
    <row r="76" spans="1:91" ht="3.75" customHeight="1">
      <c r="B76" s="140"/>
      <c r="C76" s="170"/>
      <c r="D76" s="140"/>
      <c r="E76" s="170"/>
      <c r="F76" s="351"/>
      <c r="G76" s="143"/>
      <c r="H76" s="147"/>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8"/>
      <c r="AY76" s="149"/>
      <c r="AZ76" s="141"/>
      <c r="BA76" s="140"/>
      <c r="BB76" s="140"/>
      <c r="BC76" s="140"/>
      <c r="BD76" s="141"/>
      <c r="BE76" s="220"/>
      <c r="BJ76" s="158"/>
      <c r="BK76" s="160"/>
      <c r="BL76" s="160"/>
      <c r="BM76" s="160"/>
      <c r="BN76" s="160"/>
      <c r="BO76" s="160"/>
      <c r="BP76" s="80"/>
      <c r="BQ76" s="80"/>
      <c r="BR76" s="86"/>
    </row>
    <row r="77" spans="1:91">
      <c r="B77" s="140"/>
      <c r="C77" s="170"/>
      <c r="D77" s="140"/>
      <c r="E77" s="170"/>
      <c r="F77" s="351"/>
      <c r="G77" s="353" t="str">
        <f>CONCATENATE(E64,".4")</f>
        <v>1.3.4</v>
      </c>
      <c r="H77" s="144"/>
      <c r="I77" s="145" t="s">
        <v>10</v>
      </c>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6"/>
      <c r="AZ77" s="141"/>
      <c r="BA77" s="959"/>
      <c r="BB77" s="960"/>
      <c r="BC77" s="961"/>
      <c r="BD77" s="141"/>
      <c r="BE77" s="220"/>
      <c r="BJ77" s="158"/>
      <c r="BK77" s="160"/>
      <c r="BL77" s="160"/>
      <c r="BM77" s="160"/>
      <c r="BN77" s="160"/>
      <c r="BO77" s="160"/>
      <c r="BP77" s="135" t="str">
        <f>IF(OR(BA77="x",BA77=""),"",IF(AND($BO$29=1,BK77&lt;&gt;""),1,IF(AND($BO$29=2,BL77&lt;&gt;""),1,IF(AND($BO$29=3,BM77&lt;&gt;""),1,IF(AND($BO$29=4,BN77&lt;&gt;""),1,IF(AND($BO$29=5,BO77&lt;&gt;""),1,0))))))</f>
        <v/>
      </c>
      <c r="BQ77" s="67">
        <f>IF(BR66=0,0,IF(OR(BA77="x",BA77=""),0,BA77))</f>
        <v>0</v>
      </c>
      <c r="BR77" s="162"/>
    </row>
    <row r="78" spans="1:91" ht="3.75" customHeight="1">
      <c r="B78" s="140"/>
      <c r="C78" s="170"/>
      <c r="D78" s="140"/>
      <c r="E78" s="170"/>
      <c r="F78" s="351"/>
      <c r="G78" s="143"/>
      <c r="H78" s="147"/>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8"/>
      <c r="AN78" s="148"/>
      <c r="AO78" s="148"/>
      <c r="AP78" s="148"/>
      <c r="AQ78" s="148"/>
      <c r="AR78" s="148"/>
      <c r="AS78" s="148"/>
      <c r="AT78" s="148"/>
      <c r="AU78" s="148"/>
      <c r="AV78" s="148"/>
      <c r="AW78" s="148"/>
      <c r="AX78" s="148"/>
      <c r="AY78" s="149"/>
      <c r="AZ78" s="141"/>
      <c r="BA78" s="140"/>
      <c r="BB78" s="140"/>
      <c r="BC78" s="140"/>
      <c r="BD78" s="141"/>
      <c r="BE78" s="220"/>
      <c r="BJ78" s="158"/>
      <c r="BK78" s="160"/>
      <c r="BL78" s="160"/>
      <c r="BM78" s="160"/>
      <c r="BN78" s="160"/>
      <c r="BO78" s="160"/>
      <c r="BP78" s="80"/>
      <c r="BQ78" s="80"/>
      <c r="BR78" s="86"/>
    </row>
    <row r="79" spans="1:91">
      <c r="B79" s="140"/>
      <c r="C79" s="170"/>
      <c r="D79" s="140"/>
      <c r="E79" s="170"/>
      <c r="F79" s="351"/>
      <c r="G79" s="138"/>
      <c r="H79" s="139"/>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0"/>
      <c r="AZ79" s="141"/>
      <c r="BA79" s="140"/>
      <c r="BB79" s="140"/>
      <c r="BC79" s="140"/>
      <c r="BD79" s="141"/>
      <c r="BE79" s="220"/>
      <c r="BJ79" s="64"/>
      <c r="BK79" s="400" t="s">
        <v>231</v>
      </c>
      <c r="BL79" s="401"/>
      <c r="BM79" s="401"/>
      <c r="BN79" s="401"/>
      <c r="BO79" s="402"/>
      <c r="BP79" s="142"/>
      <c r="BQ79" s="142"/>
      <c r="BR79" s="86"/>
    </row>
    <row r="80" spans="1:91">
      <c r="B80" s="140"/>
      <c r="C80" s="170"/>
      <c r="D80" s="140"/>
      <c r="E80" s="354" t="str">
        <f>CONCATENATE($C$30,"4")</f>
        <v>1.4</v>
      </c>
      <c r="F80" s="352"/>
      <c r="G80" s="956" t="str">
        <f>IF(F20="","",F20)</f>
        <v>Change Control</v>
      </c>
      <c r="H80" s="957"/>
      <c r="I80" s="957"/>
      <c r="J80" s="957"/>
      <c r="K80" s="957"/>
      <c r="L80" s="957"/>
      <c r="M80" s="957"/>
      <c r="N80" s="957"/>
      <c r="O80" s="957"/>
      <c r="P80" s="957"/>
      <c r="Q80" s="957"/>
      <c r="R80" s="957"/>
      <c r="S80" s="957"/>
      <c r="T80" s="957"/>
      <c r="U80" s="957"/>
      <c r="V80" s="957"/>
      <c r="W80" s="957"/>
      <c r="X80" s="957"/>
      <c r="Y80" s="957"/>
      <c r="Z80" s="957"/>
      <c r="AA80" s="957"/>
      <c r="AB80" s="957"/>
      <c r="AC80" s="957"/>
      <c r="AD80" s="957"/>
      <c r="AE80" s="957"/>
      <c r="AF80" s="957"/>
      <c r="AG80" s="957"/>
      <c r="AH80" s="957"/>
      <c r="AI80" s="957"/>
      <c r="AJ80" s="957"/>
      <c r="AK80" s="957"/>
      <c r="AL80" s="957"/>
      <c r="AM80" s="957"/>
      <c r="AN80" s="957"/>
      <c r="AO80" s="957"/>
      <c r="AP80" s="958"/>
      <c r="AQ80" s="958"/>
      <c r="AR80" s="958"/>
      <c r="AS80" s="958"/>
      <c r="AT80" s="958"/>
      <c r="AU80" s="958"/>
      <c r="AV80" s="958"/>
      <c r="AW80" s="958"/>
      <c r="AX80" s="958"/>
      <c r="AY80" s="958"/>
      <c r="AZ80" s="954" t="str">
        <f>IF(BA82="N",BQ80,IF(BR82=0,"",IF(BA82="Y",SUM(BQ80/BP80),"")))</f>
        <v/>
      </c>
      <c r="BA80" s="954"/>
      <c r="BB80" s="954"/>
      <c r="BC80" s="954"/>
      <c r="BD80" s="955"/>
      <c r="BE80" s="49"/>
      <c r="BJ80" s="62" t="s">
        <v>230</v>
      </c>
      <c r="BK80" s="62">
        <v>1</v>
      </c>
      <c r="BL80" s="174">
        <v>2</v>
      </c>
      <c r="BM80" s="62">
        <v>3</v>
      </c>
      <c r="BN80" s="62">
        <v>4</v>
      </c>
      <c r="BO80" s="62">
        <v>5</v>
      </c>
      <c r="BP80" s="67">
        <f>IF(BA82="N",8,IF(BR82=0,0,IF(BP82="",0,8)))</f>
        <v>0</v>
      </c>
      <c r="BQ80" s="67">
        <f>SUM(BQ82:BQ93)</f>
        <v>0</v>
      </c>
      <c r="BR80" s="175" t="str">
        <f>IF(BA82="N",0,IF(BP80=0,"",IF(SUM(BQ80/BP80)&gt;1,1,SUM(BQ80/BP80))))</f>
        <v/>
      </c>
    </row>
    <row r="81" spans="1:91" ht="3.75" customHeight="1">
      <c r="B81" s="140"/>
      <c r="C81" s="170"/>
      <c r="D81" s="140"/>
      <c r="E81" s="170"/>
      <c r="F81" s="351"/>
      <c r="G81" s="41"/>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42"/>
      <c r="BA81" s="42"/>
      <c r="BB81" s="42"/>
      <c r="BC81" s="42"/>
      <c r="BD81" s="139"/>
      <c r="BE81" s="220"/>
      <c r="BJ81" s="87"/>
      <c r="BK81" s="79"/>
      <c r="BL81" s="79"/>
      <c r="BP81" s="80"/>
      <c r="BQ81" s="80"/>
      <c r="BR81" s="81"/>
    </row>
    <row r="82" spans="1:91">
      <c r="B82" s="140"/>
      <c r="C82" s="170"/>
      <c r="D82" s="140"/>
      <c r="E82" s="170"/>
      <c r="F82" s="351"/>
      <c r="G82" s="353" t="str">
        <f>CONCATENATE(E80,".1")</f>
        <v>1.4.1</v>
      </c>
      <c r="H82" s="144"/>
      <c r="I82" s="145" t="s">
        <v>4</v>
      </c>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66" t="s">
        <v>13</v>
      </c>
      <c r="AX82" s="145"/>
      <c r="AY82" s="146"/>
      <c r="AZ82" s="141"/>
      <c r="BA82" s="959"/>
      <c r="BB82" s="960"/>
      <c r="BC82" s="961"/>
      <c r="BD82" s="141"/>
      <c r="BE82" s="220"/>
      <c r="BJ82" s="66" t="s">
        <v>89</v>
      </c>
      <c r="BK82" s="78" t="s">
        <v>17</v>
      </c>
      <c r="BL82" s="78" t="s">
        <v>17</v>
      </c>
      <c r="BM82" s="78"/>
      <c r="BN82" s="78" t="s">
        <v>17</v>
      </c>
      <c r="BO82" s="78" t="s">
        <v>17</v>
      </c>
      <c r="BP82" s="135" t="str">
        <f>IF(OR(BA82="x",BA82=""),"",IF(AND($BO$29=1,BK82&lt;&gt;""),1,IF(AND($BO$29=2,BL82&lt;&gt;""),1,IF(AND($BO$29=3,BM82&lt;&gt;""),1,IF(AND($BO$29=4,BN82&lt;&gt;""),1,IF(AND($BO$29=5,BO82&lt;&gt;""),1,0))))))</f>
        <v/>
      </c>
      <c r="BQ82" s="67">
        <f>IF(BR82=0,0,IF(OR(BA82="x",BA82=""),0,IF(BA82="Y",2,0)))</f>
        <v>0</v>
      </c>
      <c r="BR82" s="137">
        <f>IF(BA82="N",0,SUM(BK83:BO83))</f>
        <v>1</v>
      </c>
    </row>
    <row r="83" spans="1:91" ht="3.75" customHeight="1">
      <c r="B83" s="140"/>
      <c r="C83" s="170"/>
      <c r="D83" s="140"/>
      <c r="E83" s="170"/>
      <c r="F83" s="351"/>
      <c r="G83" s="143"/>
      <c r="H83" s="147"/>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c r="AM83" s="148"/>
      <c r="AN83" s="148"/>
      <c r="AO83" s="148"/>
      <c r="AP83" s="148"/>
      <c r="AQ83" s="148"/>
      <c r="AR83" s="148"/>
      <c r="AS83" s="148"/>
      <c r="AT83" s="148"/>
      <c r="AU83" s="148"/>
      <c r="AV83" s="148"/>
      <c r="AW83" s="148"/>
      <c r="AX83" s="148"/>
      <c r="AY83" s="149"/>
      <c r="AZ83" s="141"/>
      <c r="BA83" s="140"/>
      <c r="BB83" s="140"/>
      <c r="BC83" s="140"/>
      <c r="BD83" s="141"/>
      <c r="BE83" s="220"/>
      <c r="BJ83" s="136"/>
      <c r="BK83" s="137">
        <f>IF(AND($BO$29=1,BK82&lt;&gt;""),1,0)</f>
        <v>1</v>
      </c>
      <c r="BL83" s="137">
        <f>IF(AND($BO$29=2,BL82&lt;&gt;""),1,0)</f>
        <v>0</v>
      </c>
      <c r="BM83" s="137">
        <f>IF(AND($BO$29=3,BM82&lt;&gt;""),1,0)</f>
        <v>0</v>
      </c>
      <c r="BN83" s="137">
        <f>IF(AND($BO$29=4,BN82&lt;&gt;""),1,0)</f>
        <v>0</v>
      </c>
      <c r="BO83" s="137">
        <f>IF(AND($BO$29=5,BO82&lt;&gt;""),1,0)</f>
        <v>0</v>
      </c>
      <c r="BP83" s="80"/>
      <c r="BQ83" s="80"/>
      <c r="BR83" s="86"/>
    </row>
    <row r="84" spans="1:91">
      <c r="B84" s="140"/>
      <c r="C84" s="170"/>
      <c r="D84" s="140"/>
      <c r="E84" s="170"/>
      <c r="F84" s="351"/>
      <c r="G84" s="353" t="str">
        <f>CONCATENATE(E80,".2")</f>
        <v>1.4.2</v>
      </c>
      <c r="H84" s="144"/>
      <c r="I84" s="145" t="s">
        <v>363</v>
      </c>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6"/>
      <c r="AZ84" s="141"/>
      <c r="BA84" s="959"/>
      <c r="BB84" s="960"/>
      <c r="BC84" s="961"/>
      <c r="BD84" s="141"/>
      <c r="BE84" s="220"/>
      <c r="BJ84" s="158"/>
      <c r="BK84" s="160"/>
      <c r="BL84" s="160"/>
      <c r="BM84" s="160"/>
      <c r="BN84" s="160"/>
      <c r="BO84" s="160"/>
      <c r="BP84" s="135" t="str">
        <f>IF(OR(BA84="x",BA84=""),"",IF(AND($BO$29=1,BK84&lt;&gt;""),1,IF(AND($BO$29=2,BL84&lt;&gt;""),1,IF(AND($BO$29=3,BM84&lt;&gt;""),1,IF(AND($BO$29=4,BN84&lt;&gt;""),1,IF(AND($BO$29=5,BO84&lt;&gt;""),1,0))))))</f>
        <v/>
      </c>
      <c r="BQ84" s="67">
        <f>IF(BR82=0,0,IF(OR(BA84="x",BA84=""),0,BA84))</f>
        <v>0</v>
      </c>
      <c r="BR84" s="162"/>
    </row>
    <row r="85" spans="1:91" s="151" customFormat="1">
      <c r="A85" s="99"/>
      <c r="B85" s="155"/>
      <c r="C85" s="171"/>
      <c r="D85" s="155"/>
      <c r="E85" s="171"/>
      <c r="F85" s="355"/>
      <c r="G85" s="152"/>
      <c r="H85" s="153"/>
      <c r="I85" s="154" t="s">
        <v>5</v>
      </c>
      <c r="J85" s="155"/>
      <c r="K85" s="524" t="s">
        <v>410</v>
      </c>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5"/>
      <c r="AU85" s="155"/>
      <c r="AV85" s="155"/>
      <c r="AW85" s="155"/>
      <c r="AX85" s="155"/>
      <c r="AY85" s="156"/>
      <c r="AZ85" s="157"/>
      <c r="BA85" s="155"/>
      <c r="BB85" s="155"/>
      <c r="BC85" s="155"/>
      <c r="BD85" s="157"/>
      <c r="BE85" s="242"/>
      <c r="BF85" s="158"/>
      <c r="BG85" s="159"/>
      <c r="BH85" s="159"/>
      <c r="BI85" s="159"/>
      <c r="BJ85" s="158"/>
      <c r="BK85" s="160"/>
      <c r="BL85" s="160"/>
      <c r="BM85" s="160"/>
      <c r="BN85" s="160"/>
      <c r="BO85" s="160"/>
      <c r="BP85" s="163"/>
      <c r="BQ85" s="163"/>
      <c r="BR85" s="162"/>
      <c r="BS85" s="159"/>
      <c r="BT85" s="159"/>
      <c r="BU85" s="159"/>
      <c r="BV85" s="159"/>
      <c r="BW85" s="159"/>
      <c r="BX85" s="159"/>
      <c r="BY85" s="159"/>
      <c r="BZ85" s="159"/>
      <c r="CA85" s="159"/>
      <c r="CB85" s="159"/>
      <c r="CC85" s="159"/>
      <c r="CD85" s="159"/>
      <c r="CE85" s="159"/>
      <c r="CF85" s="159"/>
      <c r="CG85" s="159"/>
      <c r="CH85" s="159"/>
      <c r="CI85" s="159"/>
      <c r="CJ85" s="159"/>
      <c r="CK85" s="159"/>
      <c r="CL85" s="159"/>
      <c r="CM85" s="159"/>
    </row>
    <row r="86" spans="1:91" s="151" customFormat="1">
      <c r="A86" s="99"/>
      <c r="B86" s="155"/>
      <c r="C86" s="171"/>
      <c r="D86" s="155"/>
      <c r="E86" s="171"/>
      <c r="F86" s="355"/>
      <c r="G86" s="152"/>
      <c r="H86" s="153"/>
      <c r="I86" s="154" t="s">
        <v>6</v>
      </c>
      <c r="J86" s="155"/>
      <c r="K86" s="524" t="s">
        <v>382</v>
      </c>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c r="AJ86" s="150"/>
      <c r="AK86" s="150"/>
      <c r="AL86" s="150"/>
      <c r="AM86" s="150"/>
      <c r="AN86" s="150"/>
      <c r="AO86" s="150"/>
      <c r="AP86" s="150"/>
      <c r="AQ86" s="150"/>
      <c r="AR86" s="150"/>
      <c r="AS86" s="150"/>
      <c r="AT86" s="155"/>
      <c r="AU86" s="155"/>
      <c r="AV86" s="155"/>
      <c r="AW86" s="155"/>
      <c r="AX86" s="155"/>
      <c r="AY86" s="156"/>
      <c r="AZ86" s="157"/>
      <c r="BA86" s="155"/>
      <c r="BB86" s="155"/>
      <c r="BC86" s="155"/>
      <c r="BD86" s="157"/>
      <c r="BE86" s="242"/>
      <c r="BF86" s="158"/>
      <c r="BG86" s="159"/>
      <c r="BH86" s="159"/>
      <c r="BI86" s="159"/>
      <c r="BJ86" s="158"/>
      <c r="BK86" s="160"/>
      <c r="BL86" s="160"/>
      <c r="BM86" s="160"/>
      <c r="BN86" s="160"/>
      <c r="BO86" s="160"/>
      <c r="BP86" s="161"/>
      <c r="BQ86" s="161"/>
      <c r="BR86" s="162"/>
      <c r="BS86" s="159"/>
      <c r="BT86" s="159"/>
      <c r="BU86" s="159"/>
      <c r="BV86" s="159"/>
      <c r="BW86" s="159"/>
      <c r="BX86" s="159"/>
      <c r="BY86" s="159"/>
      <c r="BZ86" s="159"/>
      <c r="CA86" s="159"/>
      <c r="CB86" s="159"/>
      <c r="CC86" s="159"/>
      <c r="CD86" s="159"/>
      <c r="CE86" s="159"/>
      <c r="CF86" s="159"/>
      <c r="CG86" s="159"/>
      <c r="CH86" s="159"/>
      <c r="CI86" s="159"/>
      <c r="CJ86" s="159"/>
      <c r="CK86" s="159"/>
      <c r="CL86" s="159"/>
      <c r="CM86" s="159"/>
    </row>
    <row r="87" spans="1:91" s="151" customFormat="1">
      <c r="A87" s="99"/>
      <c r="B87" s="155"/>
      <c r="C87" s="171"/>
      <c r="D87" s="155"/>
      <c r="E87" s="171"/>
      <c r="F87" s="355"/>
      <c r="G87" s="152"/>
      <c r="H87" s="153"/>
      <c r="I87" s="154" t="s">
        <v>7</v>
      </c>
      <c r="J87" s="155"/>
      <c r="K87" s="524" t="s">
        <v>383</v>
      </c>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c r="AK87" s="150"/>
      <c r="AL87" s="150"/>
      <c r="AM87" s="150"/>
      <c r="AN87" s="150"/>
      <c r="AO87" s="150"/>
      <c r="AP87" s="150"/>
      <c r="AQ87" s="150"/>
      <c r="AR87" s="150"/>
      <c r="AS87" s="150"/>
      <c r="AT87" s="155"/>
      <c r="AU87" s="155"/>
      <c r="AV87" s="155"/>
      <c r="AW87" s="155"/>
      <c r="AX87" s="155"/>
      <c r="AY87" s="156"/>
      <c r="AZ87" s="157"/>
      <c r="BA87" s="155"/>
      <c r="BB87" s="155"/>
      <c r="BC87" s="155"/>
      <c r="BD87" s="157"/>
      <c r="BE87" s="242"/>
      <c r="BF87" s="158"/>
      <c r="BG87" s="159"/>
      <c r="BH87" s="159"/>
      <c r="BI87" s="159"/>
      <c r="BJ87" s="158"/>
      <c r="BK87" s="160"/>
      <c r="BL87" s="160"/>
      <c r="BM87" s="160"/>
      <c r="BN87" s="160"/>
      <c r="BO87" s="160"/>
      <c r="BP87" s="161"/>
      <c r="BQ87" s="161"/>
      <c r="BR87" s="162"/>
      <c r="BS87" s="159"/>
      <c r="BT87" s="159"/>
      <c r="BU87" s="159"/>
      <c r="BV87" s="159"/>
      <c r="BW87" s="159"/>
      <c r="BX87" s="159"/>
      <c r="BY87" s="159"/>
      <c r="BZ87" s="159"/>
      <c r="CA87" s="159"/>
      <c r="CB87" s="159"/>
      <c r="CC87" s="159"/>
      <c r="CD87" s="159"/>
      <c r="CE87" s="159"/>
      <c r="CF87" s="159"/>
      <c r="CG87" s="159"/>
      <c r="CH87" s="159"/>
      <c r="CI87" s="159"/>
      <c r="CJ87" s="159"/>
      <c r="CK87" s="159"/>
      <c r="CL87" s="159"/>
      <c r="CM87" s="159"/>
    </row>
    <row r="88" spans="1:91" s="151" customFormat="1">
      <c r="A88" s="99"/>
      <c r="B88" s="155"/>
      <c r="C88" s="171"/>
      <c r="D88" s="155"/>
      <c r="E88" s="171"/>
      <c r="F88" s="355"/>
      <c r="G88" s="152"/>
      <c r="H88" s="153"/>
      <c r="I88" s="154" t="s">
        <v>8</v>
      </c>
      <c r="J88" s="155"/>
      <c r="K88" s="524" t="s">
        <v>411</v>
      </c>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5"/>
      <c r="AU88" s="155"/>
      <c r="AV88" s="155"/>
      <c r="AW88" s="155"/>
      <c r="AX88" s="155"/>
      <c r="AY88" s="156"/>
      <c r="AZ88" s="157"/>
      <c r="BA88" s="155"/>
      <c r="BB88" s="155"/>
      <c r="BC88" s="155"/>
      <c r="BD88" s="157"/>
      <c r="BE88" s="242"/>
      <c r="BF88" s="158"/>
      <c r="BG88" s="159"/>
      <c r="BH88" s="159"/>
      <c r="BI88" s="159"/>
      <c r="BJ88" s="158"/>
      <c r="BK88" s="160"/>
      <c r="BL88" s="160"/>
      <c r="BM88" s="160"/>
      <c r="BN88" s="160"/>
      <c r="BO88" s="160"/>
      <c r="BP88" s="161"/>
      <c r="BQ88" s="161"/>
      <c r="BR88" s="162"/>
      <c r="BS88" s="159"/>
      <c r="BT88" s="159"/>
      <c r="BU88" s="159"/>
      <c r="BV88" s="159"/>
      <c r="BW88" s="159"/>
      <c r="BX88" s="159"/>
      <c r="BY88" s="159"/>
      <c r="BZ88" s="159"/>
      <c r="CA88" s="159"/>
      <c r="CB88" s="159"/>
      <c r="CC88" s="159"/>
      <c r="CD88" s="159"/>
      <c r="CE88" s="159"/>
      <c r="CF88" s="159"/>
      <c r="CG88" s="159"/>
      <c r="CH88" s="159"/>
      <c r="CI88" s="159"/>
      <c r="CJ88" s="159"/>
      <c r="CK88" s="159"/>
      <c r="CL88" s="159"/>
      <c r="CM88" s="159"/>
    </row>
    <row r="89" spans="1:91" s="151" customFormat="1">
      <c r="A89" s="99"/>
      <c r="B89" s="155"/>
      <c r="C89" s="171"/>
      <c r="D89" s="155"/>
      <c r="E89" s="171"/>
      <c r="F89" s="355"/>
      <c r="G89" s="152"/>
      <c r="H89" s="153"/>
      <c r="I89" s="154" t="s">
        <v>9</v>
      </c>
      <c r="J89" s="155"/>
      <c r="K89" s="524" t="s">
        <v>412</v>
      </c>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0"/>
      <c r="AP89" s="150"/>
      <c r="AQ89" s="150"/>
      <c r="AR89" s="150"/>
      <c r="AS89" s="150"/>
      <c r="AT89" s="155"/>
      <c r="AU89" s="155"/>
      <c r="AV89" s="155"/>
      <c r="AW89" s="155"/>
      <c r="AX89" s="155"/>
      <c r="AY89" s="156"/>
      <c r="AZ89" s="157"/>
      <c r="BA89" s="155"/>
      <c r="BB89" s="155"/>
      <c r="BC89" s="155"/>
      <c r="BD89" s="157"/>
      <c r="BE89" s="242"/>
      <c r="BF89" s="158"/>
      <c r="BG89" s="159"/>
      <c r="BH89" s="159"/>
      <c r="BI89" s="159"/>
      <c r="BJ89" s="158"/>
      <c r="BK89" s="160"/>
      <c r="BL89" s="160"/>
      <c r="BM89" s="160"/>
      <c r="BN89" s="160"/>
      <c r="BO89" s="160"/>
      <c r="BP89" s="161"/>
      <c r="BQ89" s="161"/>
      <c r="BR89" s="162"/>
      <c r="BS89" s="159"/>
      <c r="BT89" s="159"/>
      <c r="BU89" s="159"/>
      <c r="BV89" s="159"/>
      <c r="BW89" s="159"/>
      <c r="BX89" s="159"/>
      <c r="BY89" s="159"/>
      <c r="BZ89" s="159"/>
      <c r="CA89" s="159"/>
      <c r="CB89" s="159"/>
      <c r="CC89" s="159"/>
      <c r="CD89" s="159"/>
      <c r="CE89" s="159"/>
      <c r="CF89" s="159"/>
      <c r="CG89" s="159"/>
      <c r="CH89" s="159"/>
      <c r="CI89" s="159"/>
      <c r="CJ89" s="159"/>
      <c r="CK89" s="159"/>
      <c r="CL89" s="159"/>
      <c r="CM89" s="159"/>
    </row>
    <row r="90" spans="1:91" ht="3.75" customHeight="1">
      <c r="B90" s="140"/>
      <c r="C90" s="170"/>
      <c r="D90" s="140"/>
      <c r="E90" s="170"/>
      <c r="F90" s="351"/>
      <c r="G90" s="143"/>
      <c r="H90" s="147"/>
      <c r="I90" s="148"/>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c r="AG90" s="148"/>
      <c r="AH90" s="148"/>
      <c r="AI90" s="148"/>
      <c r="AJ90" s="148"/>
      <c r="AK90" s="148"/>
      <c r="AL90" s="148"/>
      <c r="AM90" s="148"/>
      <c r="AN90" s="148"/>
      <c r="AO90" s="148"/>
      <c r="AP90" s="148"/>
      <c r="AQ90" s="148"/>
      <c r="AR90" s="148"/>
      <c r="AS90" s="148"/>
      <c r="AT90" s="148"/>
      <c r="AU90" s="148"/>
      <c r="AV90" s="148"/>
      <c r="AW90" s="148"/>
      <c r="AX90" s="148"/>
      <c r="AY90" s="149"/>
      <c r="AZ90" s="141"/>
      <c r="BA90" s="140"/>
      <c r="BB90" s="140"/>
      <c r="BC90" s="140"/>
      <c r="BD90" s="141"/>
      <c r="BE90" s="220"/>
      <c r="BJ90" s="64"/>
      <c r="BK90" s="60"/>
      <c r="BL90" s="60"/>
      <c r="BP90" s="142"/>
      <c r="BQ90" s="142"/>
      <c r="BR90" s="86"/>
    </row>
    <row r="91" spans="1:91">
      <c r="B91" s="140"/>
      <c r="C91" s="170"/>
      <c r="D91" s="140"/>
      <c r="E91" s="170"/>
      <c r="F91" s="351"/>
      <c r="G91" s="353" t="str">
        <f>CONCATENATE(E80,".3")</f>
        <v>1.4.3</v>
      </c>
      <c r="H91" s="144"/>
      <c r="I91" s="145" t="s">
        <v>362</v>
      </c>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6"/>
      <c r="AZ91" s="141"/>
      <c r="BA91" s="959"/>
      <c r="BB91" s="960"/>
      <c r="BC91" s="961"/>
      <c r="BD91" s="141"/>
      <c r="BE91" s="220"/>
      <c r="BJ91" s="158"/>
      <c r="BK91" s="160"/>
      <c r="BL91" s="160"/>
      <c r="BM91" s="160"/>
      <c r="BN91" s="160"/>
      <c r="BO91" s="160"/>
      <c r="BP91" s="135" t="str">
        <f>IF(OR(BA91="x",BA91=""),"",IF(AND($BO$29=1,BK91&lt;&gt;""),1,IF(AND($BO$29=2,BL91&lt;&gt;""),1,IF(AND($BO$29=3,BM91&lt;&gt;""),1,IF(AND($BO$29=4,BN91&lt;&gt;""),1,IF(AND($BO$29=5,BO91&lt;&gt;""),1,0))))))</f>
        <v/>
      </c>
      <c r="BQ91" s="67">
        <f>IF(BR82=0,0,IF(OR(BA91="x",BA91=""),0,BA91))</f>
        <v>0</v>
      </c>
      <c r="BR91" s="162"/>
    </row>
    <row r="92" spans="1:91" ht="3.75" customHeight="1">
      <c r="B92" s="140"/>
      <c r="C92" s="170"/>
      <c r="D92" s="140"/>
      <c r="E92" s="170"/>
      <c r="F92" s="351"/>
      <c r="G92" s="143"/>
      <c r="H92" s="147"/>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c r="AK92" s="148"/>
      <c r="AL92" s="148"/>
      <c r="AM92" s="148"/>
      <c r="AN92" s="148"/>
      <c r="AO92" s="148"/>
      <c r="AP92" s="148"/>
      <c r="AQ92" s="148"/>
      <c r="AR92" s="148"/>
      <c r="AS92" s="148"/>
      <c r="AT92" s="148"/>
      <c r="AU92" s="148"/>
      <c r="AV92" s="148"/>
      <c r="AW92" s="148"/>
      <c r="AX92" s="148"/>
      <c r="AY92" s="149"/>
      <c r="AZ92" s="141"/>
      <c r="BA92" s="140"/>
      <c r="BB92" s="140"/>
      <c r="BC92" s="140"/>
      <c r="BD92" s="141"/>
      <c r="BE92" s="220"/>
      <c r="BJ92" s="158"/>
      <c r="BK92" s="160"/>
      <c r="BL92" s="160"/>
      <c r="BM92" s="160"/>
      <c r="BN92" s="160"/>
      <c r="BO92" s="160"/>
      <c r="BP92" s="80"/>
      <c r="BQ92" s="80"/>
      <c r="BR92" s="86"/>
    </row>
    <row r="93" spans="1:91">
      <c r="B93" s="140"/>
      <c r="C93" s="170"/>
      <c r="D93" s="140"/>
      <c r="E93" s="170"/>
      <c r="F93" s="351"/>
      <c r="G93" s="353" t="str">
        <f>CONCATENATE(E80,".4")</f>
        <v>1.4.4</v>
      </c>
      <c r="H93" s="144"/>
      <c r="I93" s="145" t="s">
        <v>10</v>
      </c>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6"/>
      <c r="AZ93" s="141"/>
      <c r="BA93" s="959"/>
      <c r="BB93" s="960"/>
      <c r="BC93" s="961"/>
      <c r="BD93" s="141"/>
      <c r="BE93" s="220"/>
      <c r="BJ93" s="158"/>
      <c r="BK93" s="160"/>
      <c r="BL93" s="160"/>
      <c r="BM93" s="160"/>
      <c r="BN93" s="160"/>
      <c r="BO93" s="160"/>
      <c r="BP93" s="135" t="str">
        <f>IF(OR(BA93="x",BA93=""),"",IF(AND($BO$29=1,BK93&lt;&gt;""),1,IF(AND($BO$29=2,BL93&lt;&gt;""),1,IF(AND($BO$29=3,BM93&lt;&gt;""),1,IF(AND($BO$29=4,BN93&lt;&gt;""),1,IF(AND($BO$29=5,BO93&lt;&gt;""),1,0))))))</f>
        <v/>
      </c>
      <c r="BQ93" s="67">
        <f>IF(BR82=0,0,IF(OR(BA93="x",BA93=""),0,BA93))</f>
        <v>0</v>
      </c>
      <c r="BR93" s="162"/>
    </row>
    <row r="94" spans="1:91" ht="3.75" customHeight="1">
      <c r="B94" s="140"/>
      <c r="C94" s="170"/>
      <c r="D94" s="140"/>
      <c r="E94" s="170"/>
      <c r="F94" s="351"/>
      <c r="G94" s="143"/>
      <c r="H94" s="147"/>
      <c r="I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c r="AG94" s="148"/>
      <c r="AH94" s="148"/>
      <c r="AI94" s="148"/>
      <c r="AJ94" s="148"/>
      <c r="AK94" s="148"/>
      <c r="AL94" s="148"/>
      <c r="AM94" s="148"/>
      <c r="AN94" s="148"/>
      <c r="AO94" s="148"/>
      <c r="AP94" s="148"/>
      <c r="AQ94" s="148"/>
      <c r="AR94" s="148"/>
      <c r="AS94" s="148"/>
      <c r="AT94" s="148"/>
      <c r="AU94" s="148"/>
      <c r="AV94" s="148"/>
      <c r="AW94" s="148"/>
      <c r="AX94" s="148"/>
      <c r="AY94" s="149"/>
      <c r="AZ94" s="141"/>
      <c r="BA94" s="140"/>
      <c r="BB94" s="140"/>
      <c r="BC94" s="140"/>
      <c r="BD94" s="141"/>
      <c r="BE94" s="220"/>
      <c r="BJ94" s="158"/>
      <c r="BK94" s="160"/>
      <c r="BL94" s="160"/>
      <c r="BM94" s="160"/>
      <c r="BN94" s="160"/>
      <c r="BO94" s="160"/>
      <c r="BP94" s="80"/>
      <c r="BQ94" s="80"/>
      <c r="BR94" s="86"/>
    </row>
    <row r="95" spans="1:91">
      <c r="B95" s="140"/>
      <c r="C95" s="170"/>
      <c r="D95" s="140"/>
      <c r="E95" s="170"/>
      <c r="F95" s="351"/>
      <c r="G95" s="138"/>
      <c r="H95" s="139"/>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0"/>
      <c r="AF95" s="140"/>
      <c r="AG95" s="140"/>
      <c r="AH95" s="140"/>
      <c r="AI95" s="140"/>
      <c r="AJ95" s="140"/>
      <c r="AK95" s="140"/>
      <c r="AL95" s="140"/>
      <c r="AM95" s="140"/>
      <c r="AN95" s="140"/>
      <c r="AO95" s="140"/>
      <c r="AP95" s="140"/>
      <c r="AQ95" s="140"/>
      <c r="AR95" s="140"/>
      <c r="AS95" s="140"/>
      <c r="AT95" s="140"/>
      <c r="AU95" s="140"/>
      <c r="AV95" s="140"/>
      <c r="AW95" s="140"/>
      <c r="AX95" s="140"/>
      <c r="AY95" s="140"/>
      <c r="AZ95" s="141"/>
      <c r="BA95" s="140"/>
      <c r="BB95" s="140"/>
      <c r="BC95" s="140"/>
      <c r="BD95" s="141"/>
      <c r="BE95" s="220"/>
      <c r="BJ95" s="64"/>
      <c r="BK95" s="400" t="s">
        <v>231</v>
      </c>
      <c r="BL95" s="401"/>
      <c r="BM95" s="401"/>
      <c r="BN95" s="401"/>
      <c r="BO95" s="402"/>
      <c r="BP95" s="142"/>
      <c r="BQ95" s="142"/>
      <c r="BR95" s="86"/>
    </row>
    <row r="96" spans="1:91">
      <c r="B96" s="140"/>
      <c r="C96" s="170"/>
      <c r="D96" s="140"/>
      <c r="E96" s="354" t="str">
        <f>CONCATENATE($C$30,"5")</f>
        <v>1.5</v>
      </c>
      <c r="F96" s="352"/>
      <c r="G96" s="956" t="str">
        <f>IF(F21="","",F21)</f>
        <v>Environmental Management</v>
      </c>
      <c r="H96" s="957"/>
      <c r="I96" s="957"/>
      <c r="J96" s="957"/>
      <c r="K96" s="957"/>
      <c r="L96" s="957"/>
      <c r="M96" s="957"/>
      <c r="N96" s="957"/>
      <c r="O96" s="957"/>
      <c r="P96" s="957"/>
      <c r="Q96" s="957"/>
      <c r="R96" s="957"/>
      <c r="S96" s="957"/>
      <c r="T96" s="957"/>
      <c r="U96" s="957"/>
      <c r="V96" s="957"/>
      <c r="W96" s="957"/>
      <c r="X96" s="957"/>
      <c r="Y96" s="957"/>
      <c r="Z96" s="957"/>
      <c r="AA96" s="957"/>
      <c r="AB96" s="957"/>
      <c r="AC96" s="957"/>
      <c r="AD96" s="957"/>
      <c r="AE96" s="957"/>
      <c r="AF96" s="957"/>
      <c r="AG96" s="957"/>
      <c r="AH96" s="957"/>
      <c r="AI96" s="957"/>
      <c r="AJ96" s="957"/>
      <c r="AK96" s="957"/>
      <c r="AL96" s="957"/>
      <c r="AM96" s="957"/>
      <c r="AN96" s="957"/>
      <c r="AO96" s="957"/>
      <c r="AP96" s="958"/>
      <c r="AQ96" s="958"/>
      <c r="AR96" s="958"/>
      <c r="AS96" s="958"/>
      <c r="AT96" s="958"/>
      <c r="AU96" s="958"/>
      <c r="AV96" s="958"/>
      <c r="AW96" s="958"/>
      <c r="AX96" s="958"/>
      <c r="AY96" s="958"/>
      <c r="AZ96" s="954" t="str">
        <f>IF(BA98="N",BQ96,IF(BR98=0,"",IF(BA98="Y",SUM(BQ96/BP96),"")))</f>
        <v/>
      </c>
      <c r="BA96" s="954"/>
      <c r="BB96" s="954"/>
      <c r="BC96" s="954"/>
      <c r="BD96" s="955"/>
      <c r="BE96" s="49"/>
      <c r="BJ96" s="62" t="s">
        <v>230</v>
      </c>
      <c r="BK96" s="62">
        <v>1</v>
      </c>
      <c r="BL96" s="174">
        <v>2</v>
      </c>
      <c r="BM96" s="62">
        <v>3</v>
      </c>
      <c r="BN96" s="62">
        <v>4</v>
      </c>
      <c r="BO96" s="62">
        <v>5</v>
      </c>
      <c r="BP96" s="67">
        <f>IF(BA98="N",8,IF(BR98=0,0,IF(BP98="",0,8)))</f>
        <v>0</v>
      </c>
      <c r="BQ96" s="67">
        <f>SUM(BQ98:BQ109)</f>
        <v>0</v>
      </c>
      <c r="BR96" s="175" t="str">
        <f>IF(BA98="N",0,IF(BP96=0,"",IF(SUM(BQ96/BP96)&gt;1,1,SUM(BQ96/BP96))))</f>
        <v/>
      </c>
    </row>
    <row r="97" spans="1:91" ht="3.75" customHeight="1">
      <c r="B97" s="140"/>
      <c r="C97" s="170"/>
      <c r="D97" s="140"/>
      <c r="E97" s="170"/>
      <c r="F97" s="351"/>
      <c r="G97" s="41"/>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42"/>
      <c r="BA97" s="42"/>
      <c r="BB97" s="42"/>
      <c r="BC97" s="42"/>
      <c r="BD97" s="139"/>
      <c r="BE97" s="220"/>
      <c r="BJ97" s="87"/>
      <c r="BK97" s="79"/>
      <c r="BL97" s="79"/>
      <c r="BP97" s="80"/>
      <c r="BQ97" s="80"/>
      <c r="BR97" s="81"/>
    </row>
    <row r="98" spans="1:91">
      <c r="B98" s="140"/>
      <c r="C98" s="170"/>
      <c r="D98" s="140"/>
      <c r="E98" s="170"/>
      <c r="F98" s="351"/>
      <c r="G98" s="353" t="str">
        <f>CONCATENATE(E96,".1")</f>
        <v>1.5.1</v>
      </c>
      <c r="H98" s="144"/>
      <c r="I98" s="145" t="s">
        <v>4</v>
      </c>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66" t="s">
        <v>13</v>
      </c>
      <c r="AX98" s="145"/>
      <c r="AY98" s="146"/>
      <c r="AZ98" s="141"/>
      <c r="BA98" s="959"/>
      <c r="BB98" s="960"/>
      <c r="BC98" s="961"/>
      <c r="BD98" s="141"/>
      <c r="BE98" s="220"/>
      <c r="BJ98" s="66" t="s">
        <v>89</v>
      </c>
      <c r="BK98" s="78" t="s">
        <v>17</v>
      </c>
      <c r="BL98" s="78" t="s">
        <v>17</v>
      </c>
      <c r="BM98" s="78"/>
      <c r="BN98" s="78" t="s">
        <v>17</v>
      </c>
      <c r="BO98" s="78" t="s">
        <v>17</v>
      </c>
      <c r="BP98" s="135" t="str">
        <f>IF(OR(BA98="x",BA98=""),"",IF(AND($BO$29=1,BK98&lt;&gt;""),1,IF(AND($BO$29=2,BL98&lt;&gt;""),1,IF(AND($BO$29=3,BM98&lt;&gt;""),1,IF(AND($BO$29=4,BN98&lt;&gt;""),1,IF(AND($BO$29=5,BO98&lt;&gt;""),1,0))))))</f>
        <v/>
      </c>
      <c r="BQ98" s="67">
        <f>IF(BR98=0,0,IF(OR(BA98="x",BA98=""),0,IF(BA98="Y",2,0)))</f>
        <v>0</v>
      </c>
      <c r="BR98" s="137">
        <f>IF(BA98="N",0,SUM(BK99:BO99))</f>
        <v>1</v>
      </c>
    </row>
    <row r="99" spans="1:91" ht="3.75" customHeight="1">
      <c r="B99" s="140"/>
      <c r="C99" s="170"/>
      <c r="D99" s="140"/>
      <c r="E99" s="170"/>
      <c r="F99" s="351"/>
      <c r="G99" s="143"/>
      <c r="H99" s="147"/>
      <c r="I99" s="148"/>
      <c r="J99" s="148"/>
      <c r="K99" s="148"/>
      <c r="L99" s="148"/>
      <c r="M99" s="148"/>
      <c r="N99" s="148"/>
      <c r="O99" s="148"/>
      <c r="P99" s="148"/>
      <c r="Q99" s="148"/>
      <c r="R99" s="148"/>
      <c r="S99" s="148"/>
      <c r="T99" s="148"/>
      <c r="U99" s="148"/>
      <c r="V99" s="148"/>
      <c r="W99" s="148"/>
      <c r="X99" s="148"/>
      <c r="Y99" s="148"/>
      <c r="Z99" s="148"/>
      <c r="AA99" s="148"/>
      <c r="AB99" s="148"/>
      <c r="AC99" s="148"/>
      <c r="AD99" s="148"/>
      <c r="AE99" s="148"/>
      <c r="AF99" s="148"/>
      <c r="AG99" s="148"/>
      <c r="AH99" s="148"/>
      <c r="AI99" s="148"/>
      <c r="AJ99" s="148"/>
      <c r="AK99" s="148"/>
      <c r="AL99" s="148"/>
      <c r="AM99" s="148"/>
      <c r="AN99" s="148"/>
      <c r="AO99" s="148"/>
      <c r="AP99" s="148"/>
      <c r="AQ99" s="148"/>
      <c r="AR99" s="148"/>
      <c r="AS99" s="148"/>
      <c r="AT99" s="148"/>
      <c r="AU99" s="148"/>
      <c r="AV99" s="148"/>
      <c r="AW99" s="148"/>
      <c r="AX99" s="148"/>
      <c r="AY99" s="149"/>
      <c r="AZ99" s="141"/>
      <c r="BA99" s="140"/>
      <c r="BB99" s="140"/>
      <c r="BC99" s="140"/>
      <c r="BD99" s="141"/>
      <c r="BE99" s="220"/>
      <c r="BJ99" s="136"/>
      <c r="BK99" s="137">
        <f>IF(AND($BO$29=1,BK98&lt;&gt;""),1,0)</f>
        <v>1</v>
      </c>
      <c r="BL99" s="137">
        <f>IF(AND($BO$29=2,BL98&lt;&gt;""),1,0)</f>
        <v>0</v>
      </c>
      <c r="BM99" s="137">
        <f>IF(AND($BO$29=3,BM98&lt;&gt;""),1,0)</f>
        <v>0</v>
      </c>
      <c r="BN99" s="137">
        <f>IF(AND($BO$29=4,BN98&lt;&gt;""),1,0)</f>
        <v>0</v>
      </c>
      <c r="BO99" s="137">
        <f>IF(AND($BO$29=5,BO98&lt;&gt;""),1,0)</f>
        <v>0</v>
      </c>
      <c r="BP99" s="80"/>
      <c r="BQ99" s="80"/>
      <c r="BR99" s="86"/>
    </row>
    <row r="100" spans="1:91">
      <c r="B100" s="140"/>
      <c r="C100" s="170"/>
      <c r="D100" s="140"/>
      <c r="E100" s="170"/>
      <c r="F100" s="351"/>
      <c r="G100" s="353" t="str">
        <f>CONCATENATE(E96,".2")</f>
        <v>1.5.2</v>
      </c>
      <c r="H100" s="144"/>
      <c r="I100" s="145" t="s">
        <v>363</v>
      </c>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6"/>
      <c r="AZ100" s="141"/>
      <c r="BA100" s="959"/>
      <c r="BB100" s="960"/>
      <c r="BC100" s="961"/>
      <c r="BD100" s="141"/>
      <c r="BE100" s="220"/>
      <c r="BJ100" s="158"/>
      <c r="BK100" s="160"/>
      <c r="BL100" s="160"/>
      <c r="BM100" s="160"/>
      <c r="BN100" s="160"/>
      <c r="BO100" s="160"/>
      <c r="BP100" s="135" t="str">
        <f>IF(OR(BA100="x",BA100=""),"",IF(AND($BO$29=1,BK100&lt;&gt;""),1,IF(AND($BO$29=2,BL100&lt;&gt;""),1,IF(AND($BO$29=3,BM100&lt;&gt;""),1,IF(AND($BO$29=4,BN100&lt;&gt;""),1,IF(AND($BO$29=5,BO100&lt;&gt;""),1,0))))))</f>
        <v/>
      </c>
      <c r="BQ100" s="67">
        <f>IF(BR98=0,0,IF(OR(BA100="x",BA100=""),0,BA100))</f>
        <v>0</v>
      </c>
      <c r="BR100" s="162"/>
    </row>
    <row r="101" spans="1:91" s="151" customFormat="1">
      <c r="A101" s="99"/>
      <c r="B101" s="155"/>
      <c r="C101" s="171"/>
      <c r="D101" s="155"/>
      <c r="E101" s="171"/>
      <c r="F101" s="355"/>
      <c r="G101" s="152"/>
      <c r="H101" s="153"/>
      <c r="I101" s="154" t="s">
        <v>5</v>
      </c>
      <c r="J101" s="155"/>
      <c r="K101" s="524" t="s">
        <v>464</v>
      </c>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c r="AK101" s="150"/>
      <c r="AL101" s="150"/>
      <c r="AM101" s="150"/>
      <c r="AN101" s="150"/>
      <c r="AO101" s="150"/>
      <c r="AP101" s="150"/>
      <c r="AQ101" s="150"/>
      <c r="AR101" s="150"/>
      <c r="AS101" s="150"/>
      <c r="AT101" s="155"/>
      <c r="AU101" s="155"/>
      <c r="AV101" s="155"/>
      <c r="AW101" s="155"/>
      <c r="AX101" s="155"/>
      <c r="AY101" s="156"/>
      <c r="AZ101" s="157"/>
      <c r="BA101" s="155"/>
      <c r="BB101" s="155"/>
      <c r="BC101" s="155"/>
      <c r="BD101" s="157"/>
      <c r="BE101" s="242"/>
      <c r="BF101" s="158"/>
      <c r="BG101" s="159"/>
      <c r="BH101" s="159"/>
      <c r="BI101" s="159"/>
      <c r="BJ101" s="158"/>
      <c r="BK101" s="160"/>
      <c r="BL101" s="160"/>
      <c r="BM101" s="160"/>
      <c r="BN101" s="160"/>
      <c r="BO101" s="160"/>
      <c r="BP101" s="163"/>
      <c r="BQ101" s="163"/>
      <c r="BR101" s="162"/>
      <c r="BS101" s="159"/>
      <c r="BT101" s="159"/>
      <c r="BU101" s="159"/>
      <c r="BV101" s="159"/>
      <c r="BW101" s="159"/>
      <c r="BX101" s="159"/>
      <c r="BY101" s="159"/>
      <c r="BZ101" s="159"/>
      <c r="CA101" s="159"/>
      <c r="CB101" s="159"/>
      <c r="CC101" s="159"/>
      <c r="CD101" s="159"/>
      <c r="CE101" s="159"/>
      <c r="CF101" s="159"/>
      <c r="CG101" s="159"/>
      <c r="CH101" s="159"/>
      <c r="CI101" s="159"/>
      <c r="CJ101" s="159"/>
      <c r="CK101" s="159"/>
      <c r="CL101" s="159"/>
      <c r="CM101" s="159"/>
    </row>
    <row r="102" spans="1:91" s="151" customFormat="1">
      <c r="A102" s="99"/>
      <c r="B102" s="155"/>
      <c r="C102" s="171"/>
      <c r="D102" s="155"/>
      <c r="E102" s="171"/>
      <c r="F102" s="355"/>
      <c r="G102" s="152"/>
      <c r="H102" s="153"/>
      <c r="I102" s="154" t="s">
        <v>6</v>
      </c>
      <c r="J102" s="155"/>
      <c r="K102" s="150" t="s">
        <v>254</v>
      </c>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0"/>
      <c r="AL102" s="150"/>
      <c r="AM102" s="150"/>
      <c r="AN102" s="150"/>
      <c r="AO102" s="150"/>
      <c r="AP102" s="150"/>
      <c r="AQ102" s="150"/>
      <c r="AR102" s="150"/>
      <c r="AS102" s="150"/>
      <c r="AT102" s="155"/>
      <c r="AU102" s="155"/>
      <c r="AV102" s="155"/>
      <c r="AW102" s="155"/>
      <c r="AX102" s="155"/>
      <c r="AY102" s="156"/>
      <c r="AZ102" s="157"/>
      <c r="BA102" s="155"/>
      <c r="BB102" s="155"/>
      <c r="BC102" s="155"/>
      <c r="BD102" s="157"/>
      <c r="BE102" s="242"/>
      <c r="BF102" s="158"/>
      <c r="BG102" s="159"/>
      <c r="BH102" s="159"/>
      <c r="BI102" s="159"/>
      <c r="BJ102" s="158"/>
      <c r="BK102" s="160"/>
      <c r="BL102" s="160"/>
      <c r="BM102" s="160"/>
      <c r="BN102" s="160"/>
      <c r="BO102" s="160"/>
      <c r="BP102" s="161"/>
      <c r="BQ102" s="161"/>
      <c r="BR102" s="162"/>
      <c r="BS102" s="159"/>
      <c r="BT102" s="159"/>
      <c r="BU102" s="159"/>
      <c r="BV102" s="159"/>
      <c r="BW102" s="159"/>
      <c r="BX102" s="159"/>
      <c r="BY102" s="159"/>
      <c r="BZ102" s="159"/>
      <c r="CA102" s="159"/>
      <c r="CB102" s="159"/>
      <c r="CC102" s="159"/>
      <c r="CD102" s="159"/>
      <c r="CE102" s="159"/>
      <c r="CF102" s="159"/>
      <c r="CG102" s="159"/>
      <c r="CH102" s="159"/>
      <c r="CI102" s="159"/>
      <c r="CJ102" s="159"/>
      <c r="CK102" s="159"/>
      <c r="CL102" s="159"/>
      <c r="CM102" s="159"/>
    </row>
    <row r="103" spans="1:91" s="151" customFormat="1">
      <c r="A103" s="99"/>
      <c r="B103" s="155"/>
      <c r="C103" s="171"/>
      <c r="D103" s="155"/>
      <c r="E103" s="171"/>
      <c r="F103" s="355"/>
      <c r="G103" s="152"/>
      <c r="H103" s="153"/>
      <c r="I103" s="154" t="s">
        <v>7</v>
      </c>
      <c r="J103" s="155"/>
      <c r="K103" s="150" t="s">
        <v>251</v>
      </c>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c r="AH103" s="150"/>
      <c r="AI103" s="150"/>
      <c r="AJ103" s="150"/>
      <c r="AK103" s="150"/>
      <c r="AL103" s="150"/>
      <c r="AM103" s="150"/>
      <c r="AN103" s="150"/>
      <c r="AO103" s="150"/>
      <c r="AP103" s="150"/>
      <c r="AQ103" s="150"/>
      <c r="AR103" s="150"/>
      <c r="AS103" s="150"/>
      <c r="AT103" s="155"/>
      <c r="AU103" s="155"/>
      <c r="AV103" s="155"/>
      <c r="AW103" s="155"/>
      <c r="AX103" s="155"/>
      <c r="AY103" s="156"/>
      <c r="AZ103" s="157"/>
      <c r="BA103" s="155"/>
      <c r="BB103" s="155"/>
      <c r="BC103" s="155"/>
      <c r="BD103" s="157"/>
      <c r="BE103" s="242"/>
      <c r="BF103" s="158"/>
      <c r="BG103" s="159"/>
      <c r="BH103" s="159"/>
      <c r="BI103" s="159"/>
      <c r="BJ103" s="158"/>
      <c r="BK103" s="160"/>
      <c r="BL103" s="160"/>
      <c r="BM103" s="160"/>
      <c r="BN103" s="160"/>
      <c r="BO103" s="160"/>
      <c r="BP103" s="161"/>
      <c r="BQ103" s="161"/>
      <c r="BR103" s="162"/>
      <c r="BS103" s="159"/>
      <c r="BT103" s="159"/>
      <c r="BU103" s="159"/>
      <c r="BV103" s="159"/>
      <c r="BW103" s="159"/>
      <c r="BX103" s="159"/>
      <c r="BY103" s="159"/>
      <c r="BZ103" s="159"/>
      <c r="CA103" s="159"/>
      <c r="CB103" s="159"/>
      <c r="CC103" s="159"/>
      <c r="CD103" s="159"/>
      <c r="CE103" s="159"/>
      <c r="CF103" s="159"/>
      <c r="CG103" s="159"/>
      <c r="CH103" s="159"/>
      <c r="CI103" s="159"/>
      <c r="CJ103" s="159"/>
      <c r="CK103" s="159"/>
      <c r="CL103" s="159"/>
      <c r="CM103" s="159"/>
    </row>
    <row r="104" spans="1:91" s="151" customFormat="1">
      <c r="A104" s="99"/>
      <c r="B104" s="155"/>
      <c r="C104" s="171"/>
      <c r="D104" s="155"/>
      <c r="E104" s="171"/>
      <c r="F104" s="355"/>
      <c r="G104" s="152"/>
      <c r="H104" s="153"/>
      <c r="I104" s="154" t="s">
        <v>8</v>
      </c>
      <c r="J104" s="155"/>
      <c r="K104" s="150" t="s">
        <v>253</v>
      </c>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0"/>
      <c r="AK104" s="150"/>
      <c r="AL104" s="150"/>
      <c r="AM104" s="150"/>
      <c r="AN104" s="150"/>
      <c r="AO104" s="150"/>
      <c r="AP104" s="150"/>
      <c r="AQ104" s="150"/>
      <c r="AR104" s="150"/>
      <c r="AS104" s="150"/>
      <c r="AT104" s="155"/>
      <c r="AU104" s="155"/>
      <c r="AV104" s="155"/>
      <c r="AW104" s="155"/>
      <c r="AX104" s="155"/>
      <c r="AY104" s="156"/>
      <c r="AZ104" s="157"/>
      <c r="BA104" s="155"/>
      <c r="BB104" s="155"/>
      <c r="BC104" s="155"/>
      <c r="BD104" s="157"/>
      <c r="BE104" s="242"/>
      <c r="BF104" s="158"/>
      <c r="BG104" s="159"/>
      <c r="BH104" s="159"/>
      <c r="BI104" s="159"/>
      <c r="BJ104" s="158"/>
      <c r="BK104" s="160"/>
      <c r="BL104" s="160"/>
      <c r="BM104" s="160"/>
      <c r="BN104" s="160"/>
      <c r="BO104" s="160"/>
      <c r="BP104" s="161"/>
      <c r="BQ104" s="161"/>
      <c r="BR104" s="162"/>
      <c r="BS104" s="159"/>
      <c r="BT104" s="159"/>
      <c r="BU104" s="159"/>
      <c r="BV104" s="159"/>
      <c r="BW104" s="159"/>
      <c r="BX104" s="159"/>
      <c r="BY104" s="159"/>
      <c r="BZ104" s="159"/>
      <c r="CA104" s="159"/>
      <c r="CB104" s="159"/>
      <c r="CC104" s="159"/>
      <c r="CD104" s="159"/>
      <c r="CE104" s="159"/>
      <c r="CF104" s="159"/>
      <c r="CG104" s="159"/>
      <c r="CH104" s="159"/>
      <c r="CI104" s="159"/>
      <c r="CJ104" s="159"/>
      <c r="CK104" s="159"/>
      <c r="CL104" s="159"/>
      <c r="CM104" s="159"/>
    </row>
    <row r="105" spans="1:91" s="151" customFormat="1">
      <c r="A105" s="99"/>
      <c r="B105" s="155"/>
      <c r="C105" s="171"/>
      <c r="D105" s="155"/>
      <c r="E105" s="171"/>
      <c r="F105" s="355"/>
      <c r="G105" s="152"/>
      <c r="H105" s="153"/>
      <c r="I105" s="154" t="s">
        <v>9</v>
      </c>
      <c r="J105" s="155"/>
      <c r="K105" s="150" t="s">
        <v>252</v>
      </c>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150"/>
      <c r="AK105" s="150"/>
      <c r="AL105" s="150"/>
      <c r="AM105" s="150"/>
      <c r="AN105" s="150"/>
      <c r="AO105" s="150"/>
      <c r="AP105" s="150"/>
      <c r="AQ105" s="150"/>
      <c r="AR105" s="150"/>
      <c r="AS105" s="150"/>
      <c r="AT105" s="155"/>
      <c r="AU105" s="155"/>
      <c r="AV105" s="155"/>
      <c r="AW105" s="155"/>
      <c r="AX105" s="155"/>
      <c r="AY105" s="156"/>
      <c r="AZ105" s="157"/>
      <c r="BA105" s="155"/>
      <c r="BB105" s="155"/>
      <c r="BC105" s="155"/>
      <c r="BD105" s="157"/>
      <c r="BE105" s="242"/>
      <c r="BF105" s="158"/>
      <c r="BG105" s="159"/>
      <c r="BH105" s="159"/>
      <c r="BI105" s="159"/>
      <c r="BJ105" s="158"/>
      <c r="BK105" s="160"/>
      <c r="BL105" s="160"/>
      <c r="BM105" s="160"/>
      <c r="BN105" s="160"/>
      <c r="BO105" s="160"/>
      <c r="BP105" s="161"/>
      <c r="BQ105" s="161"/>
      <c r="BR105" s="162"/>
      <c r="BS105" s="159"/>
      <c r="BT105" s="159"/>
      <c r="BU105" s="159"/>
      <c r="BV105" s="159"/>
      <c r="BW105" s="159"/>
      <c r="BX105" s="159"/>
      <c r="BY105" s="159"/>
      <c r="BZ105" s="159"/>
      <c r="CA105" s="159"/>
      <c r="CB105" s="159"/>
      <c r="CC105" s="159"/>
      <c r="CD105" s="159"/>
      <c r="CE105" s="159"/>
      <c r="CF105" s="159"/>
      <c r="CG105" s="159"/>
      <c r="CH105" s="159"/>
      <c r="CI105" s="159"/>
      <c r="CJ105" s="159"/>
      <c r="CK105" s="159"/>
      <c r="CL105" s="159"/>
      <c r="CM105" s="159"/>
    </row>
    <row r="106" spans="1:91" ht="3.75" customHeight="1">
      <c r="B106" s="140"/>
      <c r="C106" s="170"/>
      <c r="D106" s="140"/>
      <c r="E106" s="170"/>
      <c r="F106" s="351"/>
      <c r="G106" s="143"/>
      <c r="H106" s="147"/>
      <c r="I106" s="148"/>
      <c r="J106" s="148"/>
      <c r="K106" s="148"/>
      <c r="L106" s="148"/>
      <c r="M106" s="148"/>
      <c r="N106" s="148"/>
      <c r="O106" s="148"/>
      <c r="P106" s="148"/>
      <c r="Q106" s="148"/>
      <c r="R106" s="148"/>
      <c r="S106" s="148"/>
      <c r="T106" s="148"/>
      <c r="U106" s="148"/>
      <c r="V106" s="148"/>
      <c r="W106" s="148"/>
      <c r="X106" s="148"/>
      <c r="Y106" s="148"/>
      <c r="Z106" s="148"/>
      <c r="AA106" s="148"/>
      <c r="AB106" s="148"/>
      <c r="AC106" s="148"/>
      <c r="AD106" s="148"/>
      <c r="AE106" s="148"/>
      <c r="AF106" s="148"/>
      <c r="AG106" s="148"/>
      <c r="AH106" s="148"/>
      <c r="AI106" s="148"/>
      <c r="AJ106" s="148"/>
      <c r="AK106" s="148"/>
      <c r="AL106" s="148"/>
      <c r="AM106" s="148"/>
      <c r="AN106" s="148"/>
      <c r="AO106" s="148"/>
      <c r="AP106" s="148"/>
      <c r="AQ106" s="148"/>
      <c r="AR106" s="148"/>
      <c r="AS106" s="148"/>
      <c r="AT106" s="148"/>
      <c r="AU106" s="148"/>
      <c r="AV106" s="148"/>
      <c r="AW106" s="148"/>
      <c r="AX106" s="148"/>
      <c r="AY106" s="149"/>
      <c r="AZ106" s="141"/>
      <c r="BA106" s="140"/>
      <c r="BB106" s="140"/>
      <c r="BC106" s="140"/>
      <c r="BD106" s="141"/>
      <c r="BE106" s="220"/>
      <c r="BJ106" s="64"/>
      <c r="BK106" s="60"/>
      <c r="BL106" s="60"/>
      <c r="BP106" s="142"/>
      <c r="BQ106" s="142"/>
      <c r="BR106" s="86"/>
    </row>
    <row r="107" spans="1:91">
      <c r="B107" s="140"/>
      <c r="C107" s="170"/>
      <c r="D107" s="140"/>
      <c r="E107" s="170"/>
      <c r="F107" s="351"/>
      <c r="G107" s="353" t="str">
        <f>CONCATENATE(E96,".3")</f>
        <v>1.5.3</v>
      </c>
      <c r="H107" s="144"/>
      <c r="I107" s="145" t="s">
        <v>362</v>
      </c>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6"/>
      <c r="AZ107" s="141"/>
      <c r="BA107" s="959"/>
      <c r="BB107" s="960"/>
      <c r="BC107" s="961"/>
      <c r="BD107" s="141"/>
      <c r="BE107" s="220"/>
      <c r="BJ107" s="158"/>
      <c r="BK107" s="160"/>
      <c r="BL107" s="160"/>
      <c r="BM107" s="160"/>
      <c r="BN107" s="160"/>
      <c r="BO107" s="160"/>
      <c r="BP107" s="135" t="str">
        <f>IF(OR(BA107="x",BA107=""),"",IF(AND($BO$29=1,BK107&lt;&gt;""),1,IF(AND($BO$29=2,BL107&lt;&gt;""),1,IF(AND($BO$29=3,BM107&lt;&gt;""),1,IF(AND($BO$29=4,BN107&lt;&gt;""),1,IF(AND($BO$29=5,BO107&lt;&gt;""),1,0))))))</f>
        <v/>
      </c>
      <c r="BQ107" s="67">
        <f>IF(BR98=0,0,IF(OR(BA107="x",BA107=""),0,BA107))</f>
        <v>0</v>
      </c>
      <c r="BR107" s="162"/>
    </row>
    <row r="108" spans="1:91" ht="3.75" customHeight="1">
      <c r="B108" s="140"/>
      <c r="C108" s="170"/>
      <c r="D108" s="140"/>
      <c r="E108" s="170"/>
      <c r="F108" s="351"/>
      <c r="G108" s="143"/>
      <c r="H108" s="147"/>
      <c r="I108" s="148"/>
      <c r="J108" s="148"/>
      <c r="K108" s="148"/>
      <c r="L108" s="148"/>
      <c r="M108" s="148"/>
      <c r="N108" s="148"/>
      <c r="O108" s="148"/>
      <c r="P108" s="148"/>
      <c r="Q108" s="148"/>
      <c r="R108" s="148"/>
      <c r="S108" s="148"/>
      <c r="T108" s="148"/>
      <c r="U108" s="148"/>
      <c r="V108" s="148"/>
      <c r="W108" s="148"/>
      <c r="X108" s="148"/>
      <c r="Y108" s="148"/>
      <c r="Z108" s="148"/>
      <c r="AA108" s="148"/>
      <c r="AB108" s="148"/>
      <c r="AC108" s="148"/>
      <c r="AD108" s="148"/>
      <c r="AE108" s="148"/>
      <c r="AF108" s="148"/>
      <c r="AG108" s="148"/>
      <c r="AH108" s="148"/>
      <c r="AI108" s="148"/>
      <c r="AJ108" s="148"/>
      <c r="AK108" s="148"/>
      <c r="AL108" s="148"/>
      <c r="AM108" s="148"/>
      <c r="AN108" s="148"/>
      <c r="AO108" s="148"/>
      <c r="AP108" s="148"/>
      <c r="AQ108" s="148"/>
      <c r="AR108" s="148"/>
      <c r="AS108" s="148"/>
      <c r="AT108" s="148"/>
      <c r="AU108" s="148"/>
      <c r="AV108" s="148"/>
      <c r="AW108" s="148"/>
      <c r="AX108" s="148"/>
      <c r="AY108" s="149"/>
      <c r="AZ108" s="141"/>
      <c r="BA108" s="140"/>
      <c r="BB108" s="140"/>
      <c r="BC108" s="140"/>
      <c r="BD108" s="141"/>
      <c r="BE108" s="220"/>
      <c r="BJ108" s="158"/>
      <c r="BK108" s="160"/>
      <c r="BL108" s="160"/>
      <c r="BM108" s="160"/>
      <c r="BN108" s="160"/>
      <c r="BO108" s="160"/>
      <c r="BP108" s="80"/>
      <c r="BQ108" s="80"/>
      <c r="BR108" s="86"/>
    </row>
    <row r="109" spans="1:91">
      <c r="B109" s="140"/>
      <c r="C109" s="170"/>
      <c r="D109" s="140"/>
      <c r="E109" s="170"/>
      <c r="F109" s="351"/>
      <c r="G109" s="353" t="str">
        <f>CONCATENATE(E96,".4")</f>
        <v>1.5.4</v>
      </c>
      <c r="H109" s="144"/>
      <c r="I109" s="145" t="s">
        <v>10</v>
      </c>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45"/>
      <c r="AT109" s="145"/>
      <c r="AU109" s="145"/>
      <c r="AV109" s="145"/>
      <c r="AW109" s="145"/>
      <c r="AX109" s="145"/>
      <c r="AY109" s="146"/>
      <c r="AZ109" s="141"/>
      <c r="BA109" s="959"/>
      <c r="BB109" s="960"/>
      <c r="BC109" s="961"/>
      <c r="BD109" s="141"/>
      <c r="BE109" s="220"/>
      <c r="BJ109" s="158"/>
      <c r="BK109" s="160"/>
      <c r="BL109" s="160"/>
      <c r="BM109" s="160"/>
      <c r="BN109" s="160"/>
      <c r="BO109" s="160"/>
      <c r="BP109" s="135" t="str">
        <f>IF(OR(BA109="x",BA109=""),"",IF(AND($BO$29=1,BK109&lt;&gt;""),1,IF(AND($BO$29=2,BL109&lt;&gt;""),1,IF(AND($BO$29=3,BM109&lt;&gt;""),1,IF(AND($BO$29=4,BN109&lt;&gt;""),1,IF(AND($BO$29=5,BO109&lt;&gt;""),1,0))))))</f>
        <v/>
      </c>
      <c r="BQ109" s="67">
        <f>IF(BR98=0,0,IF(OR(BA109="x",BA109=""),0,BA109))</f>
        <v>0</v>
      </c>
      <c r="BR109" s="162"/>
    </row>
    <row r="110" spans="1:91" ht="3.75" customHeight="1">
      <c r="B110" s="140"/>
      <c r="C110" s="170"/>
      <c r="D110" s="140"/>
      <c r="E110" s="170"/>
      <c r="F110" s="351"/>
      <c r="G110" s="143"/>
      <c r="H110" s="147"/>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148"/>
      <c r="AM110" s="148"/>
      <c r="AN110" s="148"/>
      <c r="AO110" s="148"/>
      <c r="AP110" s="148"/>
      <c r="AQ110" s="148"/>
      <c r="AR110" s="148"/>
      <c r="AS110" s="148"/>
      <c r="AT110" s="148"/>
      <c r="AU110" s="148"/>
      <c r="AV110" s="148"/>
      <c r="AW110" s="148"/>
      <c r="AX110" s="148"/>
      <c r="AY110" s="149"/>
      <c r="AZ110" s="141"/>
      <c r="BA110" s="140"/>
      <c r="BB110" s="140"/>
      <c r="BC110" s="140"/>
      <c r="BD110" s="141"/>
      <c r="BE110" s="220"/>
      <c r="BJ110" s="158"/>
      <c r="BK110" s="160"/>
      <c r="BL110" s="160"/>
      <c r="BM110" s="160"/>
      <c r="BN110" s="160"/>
      <c r="BO110" s="160"/>
      <c r="BP110" s="80"/>
      <c r="BQ110" s="80"/>
      <c r="BR110" s="86"/>
    </row>
    <row r="111" spans="1:91">
      <c r="B111" s="140"/>
      <c r="C111" s="170"/>
      <c r="D111" s="140"/>
      <c r="E111" s="170"/>
      <c r="F111" s="351"/>
      <c r="G111" s="138"/>
      <c r="H111" s="139"/>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0"/>
      <c r="AL111" s="140"/>
      <c r="AM111" s="140"/>
      <c r="AN111" s="140"/>
      <c r="AO111" s="140"/>
      <c r="AP111" s="140"/>
      <c r="AQ111" s="140"/>
      <c r="AR111" s="140"/>
      <c r="AS111" s="140"/>
      <c r="AT111" s="140"/>
      <c r="AU111" s="140"/>
      <c r="AV111" s="140"/>
      <c r="AW111" s="140"/>
      <c r="AX111" s="140"/>
      <c r="AY111" s="140"/>
      <c r="AZ111" s="141"/>
      <c r="BA111" s="140"/>
      <c r="BB111" s="140"/>
      <c r="BC111" s="140"/>
      <c r="BD111" s="141"/>
      <c r="BE111" s="220"/>
      <c r="BJ111" s="64"/>
      <c r="BK111" s="400" t="s">
        <v>231</v>
      </c>
      <c r="BL111" s="401"/>
      <c r="BM111" s="401"/>
      <c r="BN111" s="401"/>
      <c r="BO111" s="402"/>
      <c r="BP111" s="142"/>
      <c r="BQ111" s="142"/>
      <c r="BR111" s="86"/>
    </row>
    <row r="112" spans="1:91">
      <c r="B112" s="140"/>
      <c r="C112" s="170"/>
      <c r="D112" s="140"/>
      <c r="E112" s="354" t="str">
        <f>CONCATENATE($C$30,"6")</f>
        <v>1.6</v>
      </c>
      <c r="F112" s="352"/>
      <c r="G112" s="956" t="str">
        <f>IF(F22="","",F22)</f>
        <v>Loss Prevention</v>
      </c>
      <c r="H112" s="957"/>
      <c r="I112" s="957"/>
      <c r="J112" s="957"/>
      <c r="K112" s="957"/>
      <c r="L112" s="957"/>
      <c r="M112" s="957"/>
      <c r="N112" s="957"/>
      <c r="O112" s="957"/>
      <c r="P112" s="957"/>
      <c r="Q112" s="957"/>
      <c r="R112" s="957"/>
      <c r="S112" s="957"/>
      <c r="T112" s="957"/>
      <c r="U112" s="957"/>
      <c r="V112" s="957"/>
      <c r="W112" s="957"/>
      <c r="X112" s="957"/>
      <c r="Y112" s="957"/>
      <c r="Z112" s="957"/>
      <c r="AA112" s="957"/>
      <c r="AB112" s="957"/>
      <c r="AC112" s="957"/>
      <c r="AD112" s="957"/>
      <c r="AE112" s="957"/>
      <c r="AF112" s="957"/>
      <c r="AG112" s="957"/>
      <c r="AH112" s="957"/>
      <c r="AI112" s="957"/>
      <c r="AJ112" s="957"/>
      <c r="AK112" s="957"/>
      <c r="AL112" s="957"/>
      <c r="AM112" s="957"/>
      <c r="AN112" s="957"/>
      <c r="AO112" s="957"/>
      <c r="AP112" s="958"/>
      <c r="AQ112" s="958"/>
      <c r="AR112" s="958"/>
      <c r="AS112" s="958"/>
      <c r="AT112" s="958"/>
      <c r="AU112" s="958"/>
      <c r="AV112" s="958"/>
      <c r="AW112" s="958"/>
      <c r="AX112" s="958"/>
      <c r="AY112" s="958"/>
      <c r="AZ112" s="954" t="str">
        <f>IF(BA114="N",BQ112,IF(BR114=0,"",IF(BA114="Y",SUM(BQ112/BP112),"")))</f>
        <v/>
      </c>
      <c r="BA112" s="954"/>
      <c r="BB112" s="954"/>
      <c r="BC112" s="954"/>
      <c r="BD112" s="955"/>
      <c r="BE112" s="49"/>
      <c r="BJ112" s="62" t="s">
        <v>230</v>
      </c>
      <c r="BK112" s="62">
        <v>1</v>
      </c>
      <c r="BL112" s="174">
        <v>2</v>
      </c>
      <c r="BM112" s="62">
        <v>3</v>
      </c>
      <c r="BN112" s="62">
        <v>4</v>
      </c>
      <c r="BO112" s="62">
        <v>5</v>
      </c>
      <c r="BP112" s="67">
        <f>IF(BA114="N",8,IF(BR114=0,0,IF(BP114="",0,8)))</f>
        <v>0</v>
      </c>
      <c r="BQ112" s="67">
        <f>SUM(BQ114:BQ125)</f>
        <v>0</v>
      </c>
      <c r="BR112" s="175" t="str">
        <f>IF(BA114="N",0,IF(BP112=0,"",IF(SUM(BQ112/BP112)&gt;1,1,SUM(BQ112/BP112))))</f>
        <v/>
      </c>
    </row>
    <row r="113" spans="1:91" ht="3.75" customHeight="1">
      <c r="B113" s="140"/>
      <c r="C113" s="170"/>
      <c r="D113" s="140"/>
      <c r="E113" s="170"/>
      <c r="F113" s="351"/>
      <c r="G113" s="41"/>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42"/>
      <c r="BA113" s="42"/>
      <c r="BB113" s="42"/>
      <c r="BC113" s="42"/>
      <c r="BD113" s="139"/>
      <c r="BE113" s="220"/>
      <c r="BJ113" s="87"/>
      <c r="BK113" s="79"/>
      <c r="BL113" s="79"/>
      <c r="BP113" s="80"/>
      <c r="BQ113" s="80"/>
      <c r="BR113" s="81"/>
    </row>
    <row r="114" spans="1:91">
      <c r="B114" s="140"/>
      <c r="C114" s="170"/>
      <c r="D114" s="140"/>
      <c r="E114" s="170"/>
      <c r="F114" s="351"/>
      <c r="G114" s="353" t="str">
        <f>CONCATENATE(E112,".1")</f>
        <v>1.6.1</v>
      </c>
      <c r="H114" s="144"/>
      <c r="I114" s="145" t="s">
        <v>4</v>
      </c>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145"/>
      <c r="AN114" s="145"/>
      <c r="AO114" s="145"/>
      <c r="AP114" s="145"/>
      <c r="AQ114" s="145"/>
      <c r="AR114" s="145"/>
      <c r="AS114" s="145"/>
      <c r="AT114" s="145"/>
      <c r="AU114" s="145"/>
      <c r="AV114" s="145"/>
      <c r="AW114" s="166" t="s">
        <v>13</v>
      </c>
      <c r="AX114" s="145"/>
      <c r="AY114" s="146"/>
      <c r="AZ114" s="141"/>
      <c r="BA114" s="959"/>
      <c r="BB114" s="960"/>
      <c r="BC114" s="961"/>
      <c r="BD114" s="141"/>
      <c r="BE114" s="220"/>
      <c r="BJ114" s="66" t="s">
        <v>89</v>
      </c>
      <c r="BK114" s="78" t="s">
        <v>17</v>
      </c>
      <c r="BL114" s="78" t="s">
        <v>17</v>
      </c>
      <c r="BM114" s="78"/>
      <c r="BN114" s="78" t="s">
        <v>17</v>
      </c>
      <c r="BO114" s="78" t="s">
        <v>17</v>
      </c>
      <c r="BP114" s="135" t="str">
        <f>IF(OR(BA114="x",BA114=""),"",IF(AND($BO$29=1,BK114&lt;&gt;""),1,IF(AND($BO$29=2,BL114&lt;&gt;""),1,IF(AND($BO$29=3,BM114&lt;&gt;""),1,IF(AND($BO$29=4,BN114&lt;&gt;""),1,IF(AND($BO$29=5,BO114&lt;&gt;""),1,0))))))</f>
        <v/>
      </c>
      <c r="BQ114" s="67">
        <f>IF(BR114=0,0,IF(OR(BA114="x",BA114=""),0,IF(BA114="Y",2,0)))</f>
        <v>0</v>
      </c>
      <c r="BR114" s="137">
        <f>IF(BA114="N",0,SUM(BK115:BO115))</f>
        <v>1</v>
      </c>
    </row>
    <row r="115" spans="1:91" ht="3.75" customHeight="1">
      <c r="B115" s="140"/>
      <c r="C115" s="170"/>
      <c r="D115" s="140"/>
      <c r="E115" s="170"/>
      <c r="F115" s="351"/>
      <c r="G115" s="143"/>
      <c r="H115" s="147"/>
      <c r="I115" s="148"/>
      <c r="J115" s="148"/>
      <c r="K115" s="148"/>
      <c r="L115" s="148"/>
      <c r="M115" s="148"/>
      <c r="N115" s="148"/>
      <c r="O115" s="148"/>
      <c r="P115" s="148"/>
      <c r="Q115" s="148"/>
      <c r="R115" s="148"/>
      <c r="S115" s="148"/>
      <c r="T115" s="148"/>
      <c r="U115" s="148"/>
      <c r="V115" s="148"/>
      <c r="W115" s="148"/>
      <c r="X115" s="148"/>
      <c r="Y115" s="148"/>
      <c r="Z115" s="148"/>
      <c r="AA115" s="148"/>
      <c r="AB115" s="148"/>
      <c r="AC115" s="148"/>
      <c r="AD115" s="148"/>
      <c r="AE115" s="148"/>
      <c r="AF115" s="148"/>
      <c r="AG115" s="148"/>
      <c r="AH115" s="148"/>
      <c r="AI115" s="148"/>
      <c r="AJ115" s="148"/>
      <c r="AK115" s="148"/>
      <c r="AL115" s="148"/>
      <c r="AM115" s="148"/>
      <c r="AN115" s="148"/>
      <c r="AO115" s="148"/>
      <c r="AP115" s="148"/>
      <c r="AQ115" s="148"/>
      <c r="AR115" s="148"/>
      <c r="AS115" s="148"/>
      <c r="AT115" s="148"/>
      <c r="AU115" s="148"/>
      <c r="AV115" s="148"/>
      <c r="AW115" s="148"/>
      <c r="AX115" s="148"/>
      <c r="AY115" s="149"/>
      <c r="AZ115" s="141"/>
      <c r="BA115" s="140"/>
      <c r="BB115" s="140"/>
      <c r="BC115" s="140"/>
      <c r="BD115" s="141"/>
      <c r="BE115" s="220"/>
      <c r="BJ115" s="136"/>
      <c r="BK115" s="137">
        <f>IF(AND($BO$29=1,BK114&lt;&gt;""),1,0)</f>
        <v>1</v>
      </c>
      <c r="BL115" s="137">
        <f>IF(AND($BO$29=2,BL114&lt;&gt;""),1,0)</f>
        <v>0</v>
      </c>
      <c r="BM115" s="137">
        <f>IF(AND($BO$29=3,BM114&lt;&gt;""),1,0)</f>
        <v>0</v>
      </c>
      <c r="BN115" s="137">
        <f>IF(AND($BO$29=4,BN114&lt;&gt;""),1,0)</f>
        <v>0</v>
      </c>
      <c r="BO115" s="137">
        <f>IF(AND($BO$29=5,BO114&lt;&gt;""),1,0)</f>
        <v>0</v>
      </c>
      <c r="BP115" s="80"/>
      <c r="BQ115" s="80"/>
      <c r="BR115" s="86"/>
    </row>
    <row r="116" spans="1:91">
      <c r="B116" s="140"/>
      <c r="C116" s="170"/>
      <c r="D116" s="140"/>
      <c r="E116" s="170"/>
      <c r="F116" s="351"/>
      <c r="G116" s="353" t="str">
        <f>CONCATENATE(E112,".2")</f>
        <v>1.6.2</v>
      </c>
      <c r="H116" s="144"/>
      <c r="I116" s="145" t="s">
        <v>363</v>
      </c>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45"/>
      <c r="AI116" s="145"/>
      <c r="AJ116" s="145"/>
      <c r="AK116" s="145"/>
      <c r="AL116" s="145"/>
      <c r="AM116" s="145"/>
      <c r="AN116" s="145"/>
      <c r="AO116" s="145"/>
      <c r="AP116" s="145"/>
      <c r="AQ116" s="145"/>
      <c r="AR116" s="145"/>
      <c r="AS116" s="145"/>
      <c r="AT116" s="145"/>
      <c r="AU116" s="145"/>
      <c r="AV116" s="145"/>
      <c r="AW116" s="145"/>
      <c r="AX116" s="145"/>
      <c r="AY116" s="146"/>
      <c r="AZ116" s="141"/>
      <c r="BA116" s="959"/>
      <c r="BB116" s="960"/>
      <c r="BC116" s="961"/>
      <c r="BD116" s="141"/>
      <c r="BE116" s="220"/>
      <c r="BJ116" s="158"/>
      <c r="BK116" s="160"/>
      <c r="BL116" s="160"/>
      <c r="BM116" s="160"/>
      <c r="BN116" s="160"/>
      <c r="BO116" s="160"/>
      <c r="BP116" s="135" t="str">
        <f>IF(OR(BA116="x",BA116=""),"",IF(AND($BO$29=1,BK116&lt;&gt;""),1,IF(AND($BO$29=2,BL116&lt;&gt;""),1,IF(AND($BO$29=3,BM116&lt;&gt;""),1,IF(AND($BO$29=4,BN116&lt;&gt;""),1,IF(AND($BO$29=5,BO116&lt;&gt;""),1,0))))))</f>
        <v/>
      </c>
      <c r="BQ116" s="67">
        <f>IF(BR114=0,0,IF(OR(BA116="x",BA116=""),0,BA116))</f>
        <v>0</v>
      </c>
      <c r="BR116" s="162"/>
    </row>
    <row r="117" spans="1:91" s="151" customFormat="1">
      <c r="A117" s="99"/>
      <c r="B117" s="155"/>
      <c r="C117" s="171"/>
      <c r="D117" s="155"/>
      <c r="E117" s="171"/>
      <c r="F117" s="355"/>
      <c r="G117" s="152"/>
      <c r="H117" s="153"/>
      <c r="I117" s="154" t="s">
        <v>5</v>
      </c>
      <c r="J117" s="155"/>
      <c r="K117" s="150" t="s">
        <v>258</v>
      </c>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150"/>
      <c r="AK117" s="150"/>
      <c r="AL117" s="150"/>
      <c r="AM117" s="150"/>
      <c r="AN117" s="150"/>
      <c r="AO117" s="150"/>
      <c r="AP117" s="150"/>
      <c r="AQ117" s="150"/>
      <c r="AR117" s="150"/>
      <c r="AS117" s="150"/>
      <c r="AT117" s="155"/>
      <c r="AU117" s="155"/>
      <c r="AV117" s="155"/>
      <c r="AW117" s="155"/>
      <c r="AX117" s="155"/>
      <c r="AY117" s="156"/>
      <c r="AZ117" s="157"/>
      <c r="BA117" s="155"/>
      <c r="BB117" s="155"/>
      <c r="BC117" s="155"/>
      <c r="BD117" s="157"/>
      <c r="BE117" s="242"/>
      <c r="BF117" s="158"/>
      <c r="BG117" s="159"/>
      <c r="BH117" s="159"/>
      <c r="BI117" s="159"/>
      <c r="BJ117" s="158"/>
      <c r="BK117" s="160"/>
      <c r="BL117" s="160"/>
      <c r="BM117" s="160"/>
      <c r="BN117" s="160"/>
      <c r="BO117" s="160"/>
      <c r="BP117" s="163"/>
      <c r="BQ117" s="163"/>
      <c r="BR117" s="162"/>
      <c r="BS117" s="159"/>
      <c r="BT117" s="159"/>
      <c r="BU117" s="159"/>
      <c r="BV117" s="159"/>
      <c r="BW117" s="159"/>
      <c r="BX117" s="159"/>
      <c r="BY117" s="159"/>
      <c r="BZ117" s="159"/>
      <c r="CA117" s="159"/>
      <c r="CB117" s="159"/>
      <c r="CC117" s="159"/>
      <c r="CD117" s="159"/>
      <c r="CE117" s="159"/>
      <c r="CF117" s="159"/>
      <c r="CG117" s="159"/>
      <c r="CH117" s="159"/>
      <c r="CI117" s="159"/>
      <c r="CJ117" s="159"/>
      <c r="CK117" s="159"/>
      <c r="CL117" s="159"/>
      <c r="CM117" s="159"/>
    </row>
    <row r="118" spans="1:91" s="151" customFormat="1">
      <c r="A118" s="99"/>
      <c r="B118" s="155"/>
      <c r="C118" s="171"/>
      <c r="D118" s="155"/>
      <c r="E118" s="171"/>
      <c r="F118" s="355"/>
      <c r="G118" s="152"/>
      <c r="H118" s="153"/>
      <c r="I118" s="154" t="s">
        <v>6</v>
      </c>
      <c r="J118" s="155"/>
      <c r="K118" s="150" t="s">
        <v>260</v>
      </c>
      <c r="L118" s="150"/>
      <c r="M118" s="150"/>
      <c r="N118" s="150"/>
      <c r="O118" s="150"/>
      <c r="P118" s="150"/>
      <c r="Q118" s="150"/>
      <c r="R118" s="150"/>
      <c r="S118" s="150"/>
      <c r="T118" s="150"/>
      <c r="U118" s="150"/>
      <c r="V118" s="150"/>
      <c r="W118" s="150"/>
      <c r="X118" s="150"/>
      <c r="Y118" s="150"/>
      <c r="Z118" s="150"/>
      <c r="AA118" s="150"/>
      <c r="AB118" s="150"/>
      <c r="AC118" s="150"/>
      <c r="AD118" s="150"/>
      <c r="AE118" s="150"/>
      <c r="AF118" s="150"/>
      <c r="AG118" s="150"/>
      <c r="AH118" s="150"/>
      <c r="AI118" s="150"/>
      <c r="AJ118" s="150"/>
      <c r="AK118" s="150"/>
      <c r="AL118" s="150"/>
      <c r="AM118" s="150"/>
      <c r="AN118" s="150"/>
      <c r="AO118" s="150"/>
      <c r="AP118" s="150"/>
      <c r="AQ118" s="150"/>
      <c r="AR118" s="150"/>
      <c r="AS118" s="150"/>
      <c r="AT118" s="155"/>
      <c r="AU118" s="155"/>
      <c r="AV118" s="155"/>
      <c r="AW118" s="155"/>
      <c r="AX118" s="155"/>
      <c r="AY118" s="156"/>
      <c r="AZ118" s="157"/>
      <c r="BA118" s="155"/>
      <c r="BB118" s="155"/>
      <c r="BC118" s="155"/>
      <c r="BD118" s="157"/>
      <c r="BE118" s="242"/>
      <c r="BF118" s="158"/>
      <c r="BG118" s="159"/>
      <c r="BH118" s="159"/>
      <c r="BI118" s="159"/>
      <c r="BJ118" s="158"/>
      <c r="BK118" s="160"/>
      <c r="BL118" s="160"/>
      <c r="BM118" s="160"/>
      <c r="BN118" s="160"/>
      <c r="BO118" s="160"/>
      <c r="BP118" s="161"/>
      <c r="BQ118" s="161"/>
      <c r="BR118" s="162"/>
      <c r="BS118" s="159"/>
      <c r="BT118" s="159"/>
      <c r="BU118" s="159"/>
      <c r="BV118" s="159"/>
      <c r="BW118" s="159"/>
      <c r="BX118" s="159"/>
      <c r="BY118" s="159"/>
      <c r="BZ118" s="159"/>
      <c r="CA118" s="159"/>
      <c r="CB118" s="159"/>
      <c r="CC118" s="159"/>
      <c r="CD118" s="159"/>
      <c r="CE118" s="159"/>
      <c r="CF118" s="159"/>
      <c r="CG118" s="159"/>
      <c r="CH118" s="159"/>
      <c r="CI118" s="159"/>
      <c r="CJ118" s="159"/>
      <c r="CK118" s="159"/>
      <c r="CL118" s="159"/>
      <c r="CM118" s="159"/>
    </row>
    <row r="119" spans="1:91" s="151" customFormat="1">
      <c r="A119" s="99"/>
      <c r="B119" s="155"/>
      <c r="C119" s="171"/>
      <c r="D119" s="155"/>
      <c r="E119" s="171"/>
      <c r="F119" s="355"/>
      <c r="G119" s="152"/>
      <c r="H119" s="153"/>
      <c r="I119" s="154" t="s">
        <v>7</v>
      </c>
      <c r="J119" s="155"/>
      <c r="K119" s="524" t="s">
        <v>371</v>
      </c>
      <c r="L119" s="150"/>
      <c r="M119" s="150"/>
      <c r="N119" s="150"/>
      <c r="O119" s="150"/>
      <c r="P119" s="150"/>
      <c r="Q119" s="150"/>
      <c r="R119" s="150"/>
      <c r="S119" s="150"/>
      <c r="T119" s="150"/>
      <c r="U119" s="150"/>
      <c r="V119" s="150"/>
      <c r="W119" s="150"/>
      <c r="X119" s="150"/>
      <c r="Y119" s="150"/>
      <c r="Z119" s="150"/>
      <c r="AA119" s="150"/>
      <c r="AB119" s="150"/>
      <c r="AC119" s="150"/>
      <c r="AD119" s="150"/>
      <c r="AE119" s="150"/>
      <c r="AF119" s="150"/>
      <c r="AG119" s="150"/>
      <c r="AH119" s="150"/>
      <c r="AI119" s="150"/>
      <c r="AJ119" s="150"/>
      <c r="AK119" s="150"/>
      <c r="AL119" s="150"/>
      <c r="AM119" s="150"/>
      <c r="AN119" s="150"/>
      <c r="AO119" s="150"/>
      <c r="AP119" s="150"/>
      <c r="AQ119" s="150"/>
      <c r="AR119" s="150"/>
      <c r="AS119" s="150"/>
      <c r="AT119" s="155"/>
      <c r="AU119" s="155"/>
      <c r="AV119" s="155"/>
      <c r="AW119" s="155"/>
      <c r="AX119" s="155"/>
      <c r="AY119" s="156"/>
      <c r="AZ119" s="157"/>
      <c r="BA119" s="155"/>
      <c r="BB119" s="155"/>
      <c r="BC119" s="155"/>
      <c r="BD119" s="157"/>
      <c r="BE119" s="242"/>
      <c r="BF119" s="158"/>
      <c r="BG119" s="159"/>
      <c r="BH119" s="159"/>
      <c r="BI119" s="159"/>
      <c r="BJ119" s="158"/>
      <c r="BK119" s="160"/>
      <c r="BL119" s="160"/>
      <c r="BM119" s="160"/>
      <c r="BN119" s="160"/>
      <c r="BO119" s="160"/>
      <c r="BP119" s="161"/>
      <c r="BQ119" s="161"/>
      <c r="BR119" s="162"/>
      <c r="BS119" s="159"/>
      <c r="BT119" s="159"/>
      <c r="BU119" s="159"/>
      <c r="BV119" s="159"/>
      <c r="BW119" s="159"/>
      <c r="BX119" s="159"/>
      <c r="BY119" s="159"/>
      <c r="BZ119" s="159"/>
      <c r="CA119" s="159"/>
      <c r="CB119" s="159"/>
      <c r="CC119" s="159"/>
      <c r="CD119" s="159"/>
      <c r="CE119" s="159"/>
      <c r="CF119" s="159"/>
      <c r="CG119" s="159"/>
      <c r="CH119" s="159"/>
      <c r="CI119" s="159"/>
      <c r="CJ119" s="159"/>
      <c r="CK119" s="159"/>
      <c r="CL119" s="159"/>
      <c r="CM119" s="159"/>
    </row>
    <row r="120" spans="1:91" s="151" customFormat="1">
      <c r="A120" s="99"/>
      <c r="B120" s="155"/>
      <c r="C120" s="171"/>
      <c r="D120" s="155"/>
      <c r="E120" s="171"/>
      <c r="F120" s="355"/>
      <c r="G120" s="152"/>
      <c r="H120" s="153"/>
      <c r="I120" s="154" t="s">
        <v>8</v>
      </c>
      <c r="J120" s="155"/>
      <c r="K120" s="150" t="s">
        <v>259</v>
      </c>
      <c r="L120" s="150"/>
      <c r="M120" s="150"/>
      <c r="N120" s="150"/>
      <c r="O120" s="150"/>
      <c r="P120" s="150"/>
      <c r="Q120" s="150"/>
      <c r="R120" s="150"/>
      <c r="S120" s="150"/>
      <c r="T120" s="150"/>
      <c r="U120" s="150"/>
      <c r="V120" s="150"/>
      <c r="W120" s="150"/>
      <c r="X120" s="150"/>
      <c r="Y120" s="150"/>
      <c r="Z120" s="150"/>
      <c r="AA120" s="150"/>
      <c r="AB120" s="150"/>
      <c r="AC120" s="150"/>
      <c r="AD120" s="150"/>
      <c r="AE120" s="150"/>
      <c r="AF120" s="150"/>
      <c r="AG120" s="150"/>
      <c r="AH120" s="150"/>
      <c r="AI120" s="150"/>
      <c r="AJ120" s="150"/>
      <c r="AK120" s="150"/>
      <c r="AL120" s="150"/>
      <c r="AM120" s="150"/>
      <c r="AN120" s="150"/>
      <c r="AO120" s="150"/>
      <c r="AP120" s="150"/>
      <c r="AQ120" s="150"/>
      <c r="AR120" s="150"/>
      <c r="AS120" s="150"/>
      <c r="AT120" s="155"/>
      <c r="AU120" s="155"/>
      <c r="AV120" s="155"/>
      <c r="AW120" s="155"/>
      <c r="AX120" s="155"/>
      <c r="AY120" s="156"/>
      <c r="AZ120" s="157"/>
      <c r="BA120" s="155"/>
      <c r="BB120" s="155"/>
      <c r="BC120" s="155"/>
      <c r="BD120" s="157"/>
      <c r="BE120" s="242"/>
      <c r="BF120" s="158"/>
      <c r="BG120" s="159"/>
      <c r="BH120" s="159"/>
      <c r="BI120" s="159"/>
      <c r="BJ120" s="158"/>
      <c r="BK120" s="160"/>
      <c r="BL120" s="160"/>
      <c r="BM120" s="160"/>
      <c r="BN120" s="160"/>
      <c r="BO120" s="160"/>
      <c r="BP120" s="161"/>
      <c r="BQ120" s="161"/>
      <c r="BR120" s="162"/>
      <c r="BS120" s="159"/>
      <c r="BT120" s="159"/>
      <c r="BU120" s="159"/>
      <c r="BV120" s="159"/>
      <c r="BW120" s="159"/>
      <c r="BX120" s="159"/>
      <c r="BY120" s="159"/>
      <c r="BZ120" s="159"/>
      <c r="CA120" s="159"/>
      <c r="CB120" s="159"/>
      <c r="CC120" s="159"/>
      <c r="CD120" s="159"/>
      <c r="CE120" s="159"/>
      <c r="CF120" s="159"/>
      <c r="CG120" s="159"/>
      <c r="CH120" s="159"/>
      <c r="CI120" s="159"/>
      <c r="CJ120" s="159"/>
      <c r="CK120" s="159"/>
      <c r="CL120" s="159"/>
      <c r="CM120" s="159"/>
    </row>
    <row r="121" spans="1:91" s="151" customFormat="1">
      <c r="A121" s="99"/>
      <c r="B121" s="155"/>
      <c r="C121" s="171"/>
      <c r="D121" s="155"/>
      <c r="E121" s="171"/>
      <c r="F121" s="355"/>
      <c r="G121" s="152"/>
      <c r="H121" s="153"/>
      <c r="I121" s="154" t="s">
        <v>9</v>
      </c>
      <c r="J121" s="155"/>
      <c r="K121" s="524" t="s">
        <v>372</v>
      </c>
      <c r="L121" s="150"/>
      <c r="M121" s="150"/>
      <c r="N121" s="150"/>
      <c r="O121" s="150"/>
      <c r="P121" s="150"/>
      <c r="Q121" s="150"/>
      <c r="R121" s="150"/>
      <c r="S121" s="150"/>
      <c r="T121" s="150"/>
      <c r="U121" s="150"/>
      <c r="V121" s="150"/>
      <c r="W121" s="150"/>
      <c r="X121" s="150"/>
      <c r="Y121" s="150"/>
      <c r="Z121" s="150"/>
      <c r="AA121" s="150"/>
      <c r="AB121" s="150"/>
      <c r="AC121" s="150"/>
      <c r="AD121" s="150"/>
      <c r="AE121" s="150"/>
      <c r="AF121" s="150"/>
      <c r="AG121" s="150"/>
      <c r="AH121" s="150"/>
      <c r="AI121" s="150"/>
      <c r="AJ121" s="150"/>
      <c r="AK121" s="150"/>
      <c r="AL121" s="150"/>
      <c r="AM121" s="150"/>
      <c r="AN121" s="150"/>
      <c r="AO121" s="150"/>
      <c r="AP121" s="150"/>
      <c r="AQ121" s="150"/>
      <c r="AR121" s="150"/>
      <c r="AS121" s="150"/>
      <c r="AT121" s="155"/>
      <c r="AU121" s="155"/>
      <c r="AV121" s="155"/>
      <c r="AW121" s="155"/>
      <c r="AX121" s="155"/>
      <c r="AY121" s="156"/>
      <c r="AZ121" s="157"/>
      <c r="BA121" s="155"/>
      <c r="BB121" s="155"/>
      <c r="BC121" s="155"/>
      <c r="BD121" s="157"/>
      <c r="BE121" s="242"/>
      <c r="BF121" s="158"/>
      <c r="BG121" s="159"/>
      <c r="BH121" s="159"/>
      <c r="BI121" s="159"/>
      <c r="BJ121" s="158"/>
      <c r="BK121" s="160"/>
      <c r="BL121" s="160"/>
      <c r="BM121" s="160"/>
      <c r="BN121" s="160"/>
      <c r="BO121" s="160"/>
      <c r="BP121" s="161"/>
      <c r="BQ121" s="161"/>
      <c r="BR121" s="162"/>
      <c r="BS121" s="159"/>
      <c r="BT121" s="159"/>
      <c r="BU121" s="159"/>
      <c r="BV121" s="159"/>
      <c r="BW121" s="159"/>
      <c r="BX121" s="159"/>
      <c r="BY121" s="159"/>
      <c r="BZ121" s="159"/>
      <c r="CA121" s="159"/>
      <c r="CB121" s="159"/>
      <c r="CC121" s="159"/>
      <c r="CD121" s="159"/>
      <c r="CE121" s="159"/>
      <c r="CF121" s="159"/>
      <c r="CG121" s="159"/>
      <c r="CH121" s="159"/>
      <c r="CI121" s="159"/>
      <c r="CJ121" s="159"/>
      <c r="CK121" s="159"/>
      <c r="CL121" s="159"/>
      <c r="CM121" s="159"/>
    </row>
    <row r="122" spans="1:91" ht="3.75" customHeight="1">
      <c r="B122" s="140"/>
      <c r="C122" s="170"/>
      <c r="D122" s="140"/>
      <c r="E122" s="170"/>
      <c r="F122" s="351"/>
      <c r="G122" s="143"/>
      <c r="H122" s="147"/>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c r="AG122" s="148"/>
      <c r="AH122" s="148"/>
      <c r="AI122" s="148"/>
      <c r="AJ122" s="148"/>
      <c r="AK122" s="148"/>
      <c r="AL122" s="148"/>
      <c r="AM122" s="148"/>
      <c r="AN122" s="148"/>
      <c r="AO122" s="148"/>
      <c r="AP122" s="148"/>
      <c r="AQ122" s="148"/>
      <c r="AR122" s="148"/>
      <c r="AS122" s="148"/>
      <c r="AT122" s="148"/>
      <c r="AU122" s="148"/>
      <c r="AV122" s="148"/>
      <c r="AW122" s="148"/>
      <c r="AX122" s="148"/>
      <c r="AY122" s="149"/>
      <c r="AZ122" s="141"/>
      <c r="BA122" s="140"/>
      <c r="BB122" s="140"/>
      <c r="BC122" s="140"/>
      <c r="BD122" s="141"/>
      <c r="BE122" s="220"/>
      <c r="BJ122" s="64"/>
      <c r="BK122" s="60"/>
      <c r="BL122" s="60"/>
      <c r="BP122" s="142"/>
      <c r="BQ122" s="142"/>
      <c r="BR122" s="86"/>
    </row>
    <row r="123" spans="1:91">
      <c r="B123" s="140"/>
      <c r="C123" s="170"/>
      <c r="D123" s="140"/>
      <c r="E123" s="170"/>
      <c r="F123" s="351"/>
      <c r="G123" s="353" t="str">
        <f>CONCATENATE(E112,".3")</f>
        <v>1.6.3</v>
      </c>
      <c r="H123" s="144"/>
      <c r="I123" s="145" t="s">
        <v>362</v>
      </c>
      <c r="J123" s="145"/>
      <c r="K123" s="145"/>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145"/>
      <c r="AH123" s="145"/>
      <c r="AI123" s="145"/>
      <c r="AJ123" s="145"/>
      <c r="AK123" s="145"/>
      <c r="AL123" s="145"/>
      <c r="AM123" s="145"/>
      <c r="AN123" s="145"/>
      <c r="AO123" s="145"/>
      <c r="AP123" s="145"/>
      <c r="AQ123" s="145"/>
      <c r="AR123" s="145"/>
      <c r="AS123" s="145"/>
      <c r="AT123" s="145"/>
      <c r="AU123" s="145"/>
      <c r="AV123" s="145"/>
      <c r="AW123" s="145"/>
      <c r="AX123" s="145"/>
      <c r="AY123" s="146"/>
      <c r="AZ123" s="141"/>
      <c r="BA123" s="959"/>
      <c r="BB123" s="960"/>
      <c r="BC123" s="961"/>
      <c r="BD123" s="141"/>
      <c r="BE123" s="220"/>
      <c r="BJ123" s="158"/>
      <c r="BK123" s="160"/>
      <c r="BL123" s="160"/>
      <c r="BM123" s="160"/>
      <c r="BN123" s="160"/>
      <c r="BO123" s="160"/>
      <c r="BP123" s="135" t="str">
        <f>IF(OR(BA123="x",BA123=""),"",IF(AND($BO$29=1,BK123&lt;&gt;""),1,IF(AND($BO$29=2,BL123&lt;&gt;""),1,IF(AND($BO$29=3,BM123&lt;&gt;""),1,IF(AND($BO$29=4,BN123&lt;&gt;""),1,IF(AND($BO$29=5,BO123&lt;&gt;""),1,0))))))</f>
        <v/>
      </c>
      <c r="BQ123" s="67">
        <f>IF(BR114=0,0,IF(OR(BA123="x",BA123=""),0,BA123))</f>
        <v>0</v>
      </c>
      <c r="BR123" s="162"/>
    </row>
    <row r="124" spans="1:91" ht="3.75" customHeight="1">
      <c r="B124" s="140"/>
      <c r="C124" s="170"/>
      <c r="D124" s="140"/>
      <c r="E124" s="170"/>
      <c r="F124" s="351"/>
      <c r="G124" s="143"/>
      <c r="H124" s="147"/>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8"/>
      <c r="AK124" s="148"/>
      <c r="AL124" s="148"/>
      <c r="AM124" s="148"/>
      <c r="AN124" s="148"/>
      <c r="AO124" s="148"/>
      <c r="AP124" s="148"/>
      <c r="AQ124" s="148"/>
      <c r="AR124" s="148"/>
      <c r="AS124" s="148"/>
      <c r="AT124" s="148"/>
      <c r="AU124" s="148"/>
      <c r="AV124" s="148"/>
      <c r="AW124" s="148"/>
      <c r="AX124" s="148"/>
      <c r="AY124" s="149"/>
      <c r="AZ124" s="141"/>
      <c r="BA124" s="140"/>
      <c r="BB124" s="140"/>
      <c r="BC124" s="140"/>
      <c r="BD124" s="141"/>
      <c r="BE124" s="220"/>
      <c r="BJ124" s="158"/>
      <c r="BK124" s="160"/>
      <c r="BL124" s="160"/>
      <c r="BM124" s="160"/>
      <c r="BN124" s="160"/>
      <c r="BO124" s="160"/>
      <c r="BP124" s="80"/>
      <c r="BQ124" s="80"/>
      <c r="BR124" s="86"/>
    </row>
    <row r="125" spans="1:91">
      <c r="B125" s="140"/>
      <c r="C125" s="170"/>
      <c r="D125" s="140"/>
      <c r="E125" s="170"/>
      <c r="F125" s="351"/>
      <c r="G125" s="353" t="str">
        <f>CONCATENATE(E112,".4")</f>
        <v>1.6.4</v>
      </c>
      <c r="H125" s="144"/>
      <c r="I125" s="145" t="s">
        <v>10</v>
      </c>
      <c r="J125" s="145"/>
      <c r="K125" s="145"/>
      <c r="L125" s="145"/>
      <c r="M125" s="145"/>
      <c r="N125" s="145"/>
      <c r="O125" s="145"/>
      <c r="P125" s="145"/>
      <c r="Q125" s="145"/>
      <c r="R125" s="145"/>
      <c r="S125" s="145"/>
      <c r="T125" s="145"/>
      <c r="U125" s="145"/>
      <c r="V125" s="145"/>
      <c r="W125" s="145"/>
      <c r="X125" s="145"/>
      <c r="Y125" s="145"/>
      <c r="Z125" s="145"/>
      <c r="AA125" s="145"/>
      <c r="AB125" s="145"/>
      <c r="AC125" s="145"/>
      <c r="AD125" s="145"/>
      <c r="AE125" s="145"/>
      <c r="AF125" s="145"/>
      <c r="AG125" s="145"/>
      <c r="AH125" s="145"/>
      <c r="AI125" s="145"/>
      <c r="AJ125" s="145"/>
      <c r="AK125" s="145"/>
      <c r="AL125" s="145"/>
      <c r="AM125" s="145"/>
      <c r="AN125" s="145"/>
      <c r="AO125" s="145"/>
      <c r="AP125" s="145"/>
      <c r="AQ125" s="145"/>
      <c r="AR125" s="145"/>
      <c r="AS125" s="145"/>
      <c r="AT125" s="145"/>
      <c r="AU125" s="145"/>
      <c r="AV125" s="145"/>
      <c r="AW125" s="145"/>
      <c r="AX125" s="145"/>
      <c r="AY125" s="146"/>
      <c r="AZ125" s="141"/>
      <c r="BA125" s="959"/>
      <c r="BB125" s="960"/>
      <c r="BC125" s="961"/>
      <c r="BD125" s="141"/>
      <c r="BE125" s="220"/>
      <c r="BJ125" s="158"/>
      <c r="BK125" s="160"/>
      <c r="BL125" s="160"/>
      <c r="BM125" s="160"/>
      <c r="BN125" s="160"/>
      <c r="BO125" s="160"/>
      <c r="BP125" s="135" t="str">
        <f>IF(OR(BA125="x",BA125=""),"",IF(AND($BO$29=1,BK125&lt;&gt;""),1,IF(AND($BO$29=2,BL125&lt;&gt;""),1,IF(AND($BO$29=3,BM125&lt;&gt;""),1,IF(AND($BO$29=4,BN125&lt;&gt;""),1,IF(AND($BO$29=5,BO125&lt;&gt;""),1,0))))))</f>
        <v/>
      </c>
      <c r="BQ125" s="67">
        <f>IF(BR114=0,0,IF(OR(BA125="x",BA125=""),0,BA125))</f>
        <v>0</v>
      </c>
      <c r="BR125" s="162"/>
    </row>
    <row r="126" spans="1:91" ht="3.75" customHeight="1">
      <c r="A126" s="97"/>
      <c r="B126" s="140"/>
      <c r="C126" s="170"/>
      <c r="D126" s="84"/>
      <c r="E126" s="73"/>
      <c r="F126" s="74"/>
      <c r="G126" s="143"/>
      <c r="H126" s="147"/>
      <c r="I126" s="148"/>
      <c r="J126" s="148"/>
      <c r="K126" s="148"/>
      <c r="L126" s="148"/>
      <c r="M126" s="148"/>
      <c r="N126" s="148"/>
      <c r="O126" s="148"/>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8"/>
      <c r="AK126" s="148"/>
      <c r="AL126" s="148"/>
      <c r="AM126" s="148"/>
      <c r="AN126" s="148"/>
      <c r="AO126" s="148"/>
      <c r="AP126" s="148"/>
      <c r="AQ126" s="148"/>
      <c r="AR126" s="148"/>
      <c r="AS126" s="148"/>
      <c r="AT126" s="148"/>
      <c r="AU126" s="148"/>
      <c r="AV126" s="148"/>
      <c r="AW126" s="148"/>
      <c r="AX126" s="148"/>
      <c r="AY126" s="149"/>
      <c r="AZ126" s="141"/>
      <c r="BA126" s="140"/>
      <c r="BB126" s="140"/>
      <c r="BC126" s="140"/>
      <c r="BD126" s="141"/>
      <c r="BE126" s="220"/>
      <c r="BJ126" s="158"/>
      <c r="BK126" s="160"/>
      <c r="BL126" s="160"/>
      <c r="BM126" s="160"/>
      <c r="BN126" s="160"/>
      <c r="BO126" s="160"/>
      <c r="BP126" s="80"/>
      <c r="BQ126" s="80"/>
      <c r="BR126" s="86"/>
    </row>
    <row r="127" spans="1:91" s="74" customFormat="1">
      <c r="A127" s="55"/>
      <c r="B127" s="140"/>
      <c r="C127" s="170"/>
      <c r="D127" s="140"/>
      <c r="E127" s="170"/>
      <c r="F127" s="140"/>
      <c r="G127" s="581"/>
      <c r="H127" s="231"/>
      <c r="I127" s="148"/>
      <c r="J127" s="148"/>
      <c r="K127" s="148"/>
      <c r="L127" s="148"/>
      <c r="M127" s="148"/>
      <c r="N127" s="148"/>
      <c r="O127" s="148"/>
      <c r="P127" s="148"/>
      <c r="Q127" s="148"/>
      <c r="R127" s="148"/>
      <c r="S127" s="148"/>
      <c r="T127" s="148"/>
      <c r="U127" s="148"/>
      <c r="V127" s="148"/>
      <c r="W127" s="148"/>
      <c r="X127" s="148"/>
      <c r="Y127" s="148"/>
      <c r="Z127" s="148"/>
      <c r="AA127" s="148"/>
      <c r="AB127" s="148"/>
      <c r="AC127" s="148"/>
      <c r="AD127" s="148"/>
      <c r="AE127" s="148"/>
      <c r="AF127" s="148"/>
      <c r="AG127" s="148"/>
      <c r="AH127" s="148"/>
      <c r="AI127" s="148"/>
      <c r="AJ127" s="148"/>
      <c r="AK127" s="148"/>
      <c r="AL127" s="148"/>
      <c r="AM127" s="148"/>
      <c r="AN127" s="148"/>
      <c r="AO127" s="148"/>
      <c r="AP127" s="148"/>
      <c r="AQ127" s="148"/>
      <c r="AR127" s="148"/>
      <c r="AS127" s="148"/>
      <c r="AT127" s="148"/>
      <c r="AU127" s="148"/>
      <c r="AV127" s="148"/>
      <c r="AW127" s="148"/>
      <c r="AX127" s="148"/>
      <c r="AY127" s="148"/>
      <c r="AZ127" s="148"/>
      <c r="BA127" s="148"/>
      <c r="BB127" s="148"/>
      <c r="BC127" s="148"/>
      <c r="BD127" s="148"/>
      <c r="BE127" s="220"/>
      <c r="BF127" s="64"/>
      <c r="BG127" s="59"/>
      <c r="BH127" s="59"/>
      <c r="BI127" s="59"/>
      <c r="BJ127" s="64"/>
      <c r="BK127" s="400" t="s">
        <v>231</v>
      </c>
      <c r="BL127" s="401"/>
      <c r="BM127" s="401"/>
      <c r="BN127" s="401"/>
      <c r="BO127" s="402"/>
      <c r="BP127" s="142"/>
      <c r="BQ127" s="142"/>
      <c r="BR127" s="86"/>
      <c r="BS127" s="59"/>
      <c r="BT127" s="59"/>
      <c r="BU127" s="59"/>
      <c r="BV127" s="59"/>
      <c r="BW127" s="59"/>
      <c r="BX127" s="59"/>
      <c r="BY127" s="59"/>
      <c r="BZ127" s="59"/>
      <c r="CA127" s="59"/>
      <c r="CB127" s="59"/>
      <c r="CC127" s="59"/>
      <c r="CD127" s="59"/>
      <c r="CE127" s="59"/>
      <c r="CF127" s="59"/>
      <c r="CG127" s="59"/>
      <c r="CH127" s="59"/>
      <c r="CI127" s="59"/>
      <c r="CJ127" s="59"/>
      <c r="CK127" s="59"/>
      <c r="CL127" s="59"/>
      <c r="CM127" s="59"/>
    </row>
    <row r="128" spans="1:91" s="217" customFormat="1" ht="15" customHeight="1">
      <c r="A128" s="55"/>
      <c r="B128" s="140"/>
      <c r="C128" s="170"/>
      <c r="D128" s="140"/>
      <c r="E128" s="354" t="str">
        <f>CONCATENATE($C$30,"7")</f>
        <v>1.7</v>
      </c>
      <c r="F128" s="352"/>
      <c r="G128" s="545" t="str">
        <f>IF(F23="","",F23)</f>
        <v>Risk and Opportunities</v>
      </c>
      <c r="H128" s="546"/>
      <c r="I128" s="546"/>
      <c r="J128" s="546"/>
      <c r="K128" s="546"/>
      <c r="L128" s="546"/>
      <c r="M128" s="546"/>
      <c r="N128" s="546"/>
      <c r="O128" s="546"/>
      <c r="P128" s="546"/>
      <c r="Q128" s="546"/>
      <c r="R128" s="546"/>
      <c r="S128" s="546"/>
      <c r="T128" s="546"/>
      <c r="U128" s="546"/>
      <c r="V128" s="546"/>
      <c r="W128" s="546"/>
      <c r="X128" s="546"/>
      <c r="Y128" s="546"/>
      <c r="Z128" s="546"/>
      <c r="AA128" s="546"/>
      <c r="AB128" s="546"/>
      <c r="AC128" s="546"/>
      <c r="AD128" s="546"/>
      <c r="AE128" s="546"/>
      <c r="AF128" s="546"/>
      <c r="AG128" s="546"/>
      <c r="AH128" s="546"/>
      <c r="AI128" s="546"/>
      <c r="AJ128" s="546"/>
      <c r="AK128" s="546"/>
      <c r="AL128" s="546"/>
      <c r="AM128" s="546"/>
      <c r="AN128" s="546"/>
      <c r="AO128" s="546"/>
      <c r="AP128" s="546"/>
      <c r="AQ128" s="546"/>
      <c r="AR128" s="546"/>
      <c r="AS128" s="546"/>
      <c r="AT128" s="546"/>
      <c r="AU128" s="546"/>
      <c r="AV128" s="546"/>
      <c r="AW128" s="546"/>
      <c r="AX128" s="546"/>
      <c r="AY128" s="546"/>
      <c r="AZ128" s="954" t="str">
        <f>IF(BA130="N",BQ128,IF(BR130=0,"",IF(BA130="Y",SUM(BQ128/BP128),"")))</f>
        <v/>
      </c>
      <c r="BA128" s="954"/>
      <c r="BB128" s="954"/>
      <c r="BC128" s="954"/>
      <c r="BD128" s="955"/>
      <c r="BE128" s="49"/>
      <c r="BF128" s="187"/>
      <c r="BG128" s="59"/>
      <c r="BH128" s="59"/>
      <c r="BI128" s="59"/>
      <c r="BJ128" s="62" t="s">
        <v>230</v>
      </c>
      <c r="BK128" s="62">
        <v>1</v>
      </c>
      <c r="BL128" s="174">
        <v>2</v>
      </c>
      <c r="BM128" s="62">
        <v>3</v>
      </c>
      <c r="BN128" s="62">
        <v>4</v>
      </c>
      <c r="BO128" s="62">
        <v>5</v>
      </c>
      <c r="BP128" s="67">
        <f>IF(BA130="N",8,IF(BR130=0,0,IF(BP130="",0,8)))</f>
        <v>0</v>
      </c>
      <c r="BQ128" s="67">
        <f>SUM(BQ130:BQ141)</f>
        <v>0</v>
      </c>
      <c r="BR128" s="175" t="str">
        <f>IF(BA130="N",0,IF(BP128=0,"",IF(SUM(BQ128/BP128)&gt;1,1,SUM(BQ128/BP128))))</f>
        <v/>
      </c>
      <c r="BS128" s="59"/>
      <c r="BT128" s="59"/>
      <c r="BU128" s="59"/>
      <c r="BV128" s="59"/>
      <c r="BW128" s="59"/>
      <c r="BX128" s="59"/>
      <c r="BY128" s="59"/>
      <c r="BZ128" s="59"/>
      <c r="CA128" s="59"/>
      <c r="CB128" s="59"/>
      <c r="CC128" s="59"/>
      <c r="CD128" s="59"/>
      <c r="CE128" s="59"/>
      <c r="CF128" s="59"/>
      <c r="CG128" s="59"/>
      <c r="CH128" s="59"/>
      <c r="CI128" s="59"/>
      <c r="CJ128" s="59"/>
      <c r="CK128" s="59"/>
      <c r="CL128" s="59"/>
      <c r="CM128" s="59"/>
    </row>
    <row r="129" spans="1:91" s="217" customFormat="1" ht="3.75" customHeight="1">
      <c r="A129" s="208"/>
      <c r="B129" s="140"/>
      <c r="C129" s="170"/>
      <c r="D129" s="140"/>
      <c r="E129" s="170"/>
      <c r="F129" s="351"/>
      <c r="G129" s="41"/>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42"/>
      <c r="BA129" s="42"/>
      <c r="BB129" s="42"/>
      <c r="BC129" s="42"/>
      <c r="BD129" s="139"/>
      <c r="BE129" s="220"/>
      <c r="BF129" s="187"/>
      <c r="BG129" s="187"/>
      <c r="BH129" s="187"/>
      <c r="BI129" s="187"/>
      <c r="BJ129" s="87"/>
      <c r="BK129" s="79"/>
      <c r="BL129" s="79"/>
      <c r="BM129" s="60"/>
      <c r="BN129" s="60"/>
      <c r="BO129" s="60"/>
      <c r="BP129" s="80"/>
      <c r="BQ129" s="80"/>
      <c r="BR129" s="81"/>
      <c r="BS129" s="187"/>
      <c r="BT129" s="187"/>
      <c r="BU129" s="187"/>
      <c r="BV129" s="187"/>
      <c r="BW129" s="59"/>
      <c r="BX129" s="59"/>
      <c r="BY129" s="59"/>
      <c r="BZ129" s="59"/>
      <c r="CA129" s="59"/>
      <c r="CB129" s="59"/>
      <c r="CC129" s="59"/>
      <c r="CD129" s="59"/>
      <c r="CE129" s="59"/>
      <c r="CF129" s="59"/>
      <c r="CG129" s="59"/>
      <c r="CH129" s="59"/>
      <c r="CI129" s="59"/>
      <c r="CJ129" s="59"/>
      <c r="CK129" s="59"/>
      <c r="CL129" s="59"/>
      <c r="CM129" s="59"/>
    </row>
    <row r="130" spans="1:91" s="217" customFormat="1" ht="15.75" customHeight="1">
      <c r="A130" s="99"/>
      <c r="B130" s="140"/>
      <c r="C130" s="170"/>
      <c r="D130" s="140"/>
      <c r="E130" s="170"/>
      <c r="F130" s="351"/>
      <c r="G130" s="353" t="str">
        <f>CONCATENATE(E128,".1")</f>
        <v>1.7.1</v>
      </c>
      <c r="H130" s="144"/>
      <c r="I130" s="145" t="s">
        <v>4</v>
      </c>
      <c r="J130" s="145"/>
      <c r="K130" s="145"/>
      <c r="L130" s="145"/>
      <c r="M130" s="145"/>
      <c r="N130" s="145"/>
      <c r="O130" s="145"/>
      <c r="P130" s="145"/>
      <c r="Q130" s="145"/>
      <c r="R130" s="145"/>
      <c r="S130" s="145"/>
      <c r="T130" s="145"/>
      <c r="U130" s="145"/>
      <c r="V130" s="145"/>
      <c r="W130" s="145"/>
      <c r="X130" s="145"/>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66" t="s">
        <v>13</v>
      </c>
      <c r="AX130" s="145"/>
      <c r="AY130" s="146"/>
      <c r="AZ130" s="141"/>
      <c r="BA130" s="959"/>
      <c r="BB130" s="960"/>
      <c r="BC130" s="961"/>
      <c r="BD130" s="141"/>
      <c r="BE130" s="220"/>
      <c r="BF130" s="187"/>
      <c r="BG130" s="187"/>
      <c r="BH130" s="187"/>
      <c r="BI130" s="187"/>
      <c r="BJ130" s="66" t="s">
        <v>89</v>
      </c>
      <c r="BK130" s="78" t="s">
        <v>17</v>
      </c>
      <c r="BL130" s="78" t="s">
        <v>17</v>
      </c>
      <c r="BM130" s="78"/>
      <c r="BN130" s="78" t="s">
        <v>17</v>
      </c>
      <c r="BO130" s="78" t="s">
        <v>17</v>
      </c>
      <c r="BP130" s="135" t="str">
        <f>IF(OR(BA130="x",BA130=""),"",IF(AND($BO$29=1,BK130&lt;&gt;""),1,IF(AND($BO$29=2,BL130&lt;&gt;""),1,IF(AND($BO$29=3,BM130&lt;&gt;""),1,IF(AND($BO$29=4,BN130&lt;&gt;""),1,IF(AND($BO$29=5,BO130&lt;&gt;""),1,0))))))</f>
        <v/>
      </c>
      <c r="BQ130" s="67">
        <f>IF(BR130=0,0,IF(OR(BA130="x",BA130=""),0,IF(BA130="Y",2,0)))</f>
        <v>0</v>
      </c>
      <c r="BR130" s="137">
        <f>IF(BA130="N",0,SUM(BK131:BO131))</f>
        <v>1</v>
      </c>
      <c r="BS130" s="187"/>
      <c r="BT130" s="187"/>
      <c r="BU130" s="187"/>
      <c r="BV130" s="187"/>
      <c r="BW130" s="59"/>
      <c r="BX130" s="59"/>
      <c r="BY130" s="59"/>
      <c r="BZ130" s="59"/>
      <c r="CA130" s="59"/>
      <c r="CB130" s="59"/>
      <c r="CC130" s="59"/>
      <c r="CD130" s="59"/>
      <c r="CE130" s="59"/>
      <c r="CF130" s="59"/>
      <c r="CG130" s="59"/>
      <c r="CH130" s="59"/>
      <c r="CI130" s="59"/>
      <c r="CJ130" s="59"/>
      <c r="CK130" s="59"/>
      <c r="CL130" s="59"/>
      <c r="CM130" s="59"/>
    </row>
    <row r="131" spans="1:91" s="217" customFormat="1" ht="3.75" customHeight="1">
      <c r="A131" s="99"/>
      <c r="B131" s="140"/>
      <c r="C131" s="170"/>
      <c r="D131" s="140"/>
      <c r="E131" s="170"/>
      <c r="F131" s="351"/>
      <c r="G131" s="143"/>
      <c r="H131" s="147"/>
      <c r="I131" s="148"/>
      <c r="J131" s="148"/>
      <c r="K131" s="148"/>
      <c r="L131" s="148"/>
      <c r="M131" s="148"/>
      <c r="N131" s="148"/>
      <c r="O131" s="148"/>
      <c r="P131" s="148"/>
      <c r="Q131" s="148"/>
      <c r="R131" s="148"/>
      <c r="S131" s="148"/>
      <c r="T131" s="148"/>
      <c r="U131" s="148"/>
      <c r="V131" s="148"/>
      <c r="W131" s="148"/>
      <c r="X131" s="148"/>
      <c r="Y131" s="148"/>
      <c r="Z131" s="148"/>
      <c r="AA131" s="148"/>
      <c r="AB131" s="148"/>
      <c r="AC131" s="148"/>
      <c r="AD131" s="148"/>
      <c r="AE131" s="148"/>
      <c r="AF131" s="148"/>
      <c r="AG131" s="148"/>
      <c r="AH131" s="148"/>
      <c r="AI131" s="148"/>
      <c r="AJ131" s="148"/>
      <c r="AK131" s="148"/>
      <c r="AL131" s="148"/>
      <c r="AM131" s="148"/>
      <c r="AN131" s="148"/>
      <c r="AO131" s="148"/>
      <c r="AP131" s="148"/>
      <c r="AQ131" s="148"/>
      <c r="AR131" s="148"/>
      <c r="AS131" s="148"/>
      <c r="AT131" s="148"/>
      <c r="AU131" s="148"/>
      <c r="AV131" s="148"/>
      <c r="AW131" s="148"/>
      <c r="AX131" s="148"/>
      <c r="AY131" s="149"/>
      <c r="AZ131" s="141"/>
      <c r="BA131" s="140"/>
      <c r="BB131" s="140"/>
      <c r="BC131" s="140"/>
      <c r="BD131" s="141"/>
      <c r="BE131" s="220"/>
      <c r="BF131" s="187"/>
      <c r="BG131" s="187"/>
      <c r="BH131" s="187"/>
      <c r="BI131" s="187"/>
      <c r="BJ131" s="136"/>
      <c r="BK131" s="137">
        <f>IF(AND($BO$29=1,BK130&lt;&gt;""),1,0)</f>
        <v>1</v>
      </c>
      <c r="BL131" s="137">
        <f>IF(AND($BO$29=2,BL130&lt;&gt;""),1,0)</f>
        <v>0</v>
      </c>
      <c r="BM131" s="137">
        <f>IF(AND($BO$29=3,BM130&lt;&gt;""),1,0)</f>
        <v>0</v>
      </c>
      <c r="BN131" s="137">
        <f>IF(AND($BO$29=4,BN130&lt;&gt;""),1,0)</f>
        <v>0</v>
      </c>
      <c r="BO131" s="137">
        <f>IF(AND($BO$29=5,BO130&lt;&gt;""),1,0)</f>
        <v>0</v>
      </c>
      <c r="BP131" s="80"/>
      <c r="BQ131" s="80"/>
      <c r="BR131" s="86"/>
      <c r="BS131" s="187"/>
      <c r="BT131" s="187"/>
      <c r="BU131" s="187"/>
      <c r="BV131" s="187"/>
      <c r="BW131" s="59"/>
      <c r="BX131" s="59"/>
      <c r="BY131" s="59"/>
      <c r="BZ131" s="59"/>
      <c r="CA131" s="59"/>
      <c r="CB131" s="59"/>
      <c r="CC131" s="59"/>
      <c r="CD131" s="59"/>
      <c r="CE131" s="59"/>
      <c r="CF131" s="59"/>
      <c r="CG131" s="59"/>
      <c r="CH131" s="59"/>
      <c r="CI131" s="59"/>
      <c r="CJ131" s="59"/>
      <c r="CK131" s="59"/>
      <c r="CL131" s="59"/>
      <c r="CM131" s="59"/>
    </row>
    <row r="132" spans="1:91" s="226" customFormat="1">
      <c r="A132" s="99"/>
      <c r="B132" s="140"/>
      <c r="C132" s="170"/>
      <c r="D132" s="140"/>
      <c r="E132" s="170"/>
      <c r="F132" s="351"/>
      <c r="G132" s="353" t="str">
        <f>CONCATENATE(E128,".2")</f>
        <v>1.7.2</v>
      </c>
      <c r="H132" s="144"/>
      <c r="I132" s="145" t="s">
        <v>363</v>
      </c>
      <c r="J132" s="145"/>
      <c r="K132" s="145"/>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c r="AH132" s="145"/>
      <c r="AI132" s="145"/>
      <c r="AJ132" s="145"/>
      <c r="AK132" s="145"/>
      <c r="AL132" s="145"/>
      <c r="AM132" s="145"/>
      <c r="AN132" s="145"/>
      <c r="AO132" s="145"/>
      <c r="AP132" s="145"/>
      <c r="AQ132" s="145"/>
      <c r="AR132" s="145"/>
      <c r="AS132" s="145"/>
      <c r="AT132" s="145"/>
      <c r="AU132" s="145"/>
      <c r="AV132" s="145"/>
      <c r="AW132" s="145"/>
      <c r="AX132" s="145"/>
      <c r="AY132" s="146"/>
      <c r="AZ132" s="141"/>
      <c r="BA132" s="959"/>
      <c r="BB132" s="960"/>
      <c r="BC132" s="961"/>
      <c r="BD132" s="141"/>
      <c r="BE132" s="220"/>
      <c r="BF132" s="187"/>
      <c r="BG132" s="187"/>
      <c r="BH132" s="187"/>
      <c r="BI132" s="187"/>
      <c r="BJ132" s="158"/>
      <c r="BK132" s="160"/>
      <c r="BL132" s="160"/>
      <c r="BM132" s="160"/>
      <c r="BN132" s="160"/>
      <c r="BO132" s="160"/>
      <c r="BP132" s="135" t="str">
        <f>IF(OR(BA132="x",BA132=""),"",IF(AND($BO$29=1,BK132&lt;&gt;""),1,IF(AND($BO$29=2,BL132&lt;&gt;""),1,IF(AND($BO$29=3,BM132&lt;&gt;""),1,IF(AND($BO$29=4,BN132&lt;&gt;""),1,IF(AND($BO$29=5,BO132&lt;&gt;""),1,0))))))</f>
        <v/>
      </c>
      <c r="BQ132" s="67">
        <f>IF(BR130=0,0,IF(OR(BA132="x",BA132=""),0,BA132))</f>
        <v>0</v>
      </c>
      <c r="BR132" s="162"/>
      <c r="BS132" s="187"/>
      <c r="BT132" s="187"/>
      <c r="BU132" s="187"/>
      <c r="BV132" s="187"/>
      <c r="BW132" s="159"/>
      <c r="BX132" s="159"/>
      <c r="BY132" s="159"/>
      <c r="BZ132" s="159"/>
      <c r="CA132" s="159"/>
      <c r="CB132" s="159"/>
      <c r="CC132" s="159"/>
      <c r="CD132" s="159"/>
      <c r="CE132" s="159"/>
      <c r="CF132" s="159"/>
      <c r="CG132" s="159"/>
      <c r="CH132" s="159"/>
      <c r="CI132" s="159"/>
      <c r="CJ132" s="159"/>
      <c r="CK132" s="159"/>
      <c r="CL132" s="159"/>
      <c r="CM132" s="159"/>
    </row>
    <row r="133" spans="1:91" s="226" customFormat="1">
      <c r="A133" s="99"/>
      <c r="B133" s="155"/>
      <c r="C133" s="171"/>
      <c r="D133" s="155"/>
      <c r="E133" s="171"/>
      <c r="F133" s="355"/>
      <c r="G133" s="152"/>
      <c r="H133" s="153"/>
      <c r="I133" s="154" t="s">
        <v>5</v>
      </c>
      <c r="J133" s="155"/>
      <c r="K133" s="524" t="s">
        <v>465</v>
      </c>
      <c r="L133" s="150"/>
      <c r="M133" s="150"/>
      <c r="N133" s="150"/>
      <c r="O133" s="150"/>
      <c r="P133" s="150"/>
      <c r="Q133" s="150"/>
      <c r="R133" s="150"/>
      <c r="S133" s="150"/>
      <c r="T133" s="150"/>
      <c r="U133" s="150"/>
      <c r="V133" s="150"/>
      <c r="W133" s="150"/>
      <c r="X133" s="150"/>
      <c r="Y133" s="150"/>
      <c r="Z133" s="150"/>
      <c r="AA133" s="150"/>
      <c r="AB133" s="150"/>
      <c r="AC133" s="150"/>
      <c r="AD133" s="150"/>
      <c r="AE133" s="150"/>
      <c r="AF133" s="150"/>
      <c r="AG133" s="150"/>
      <c r="AH133" s="150"/>
      <c r="AI133" s="150"/>
      <c r="AJ133" s="150"/>
      <c r="AK133" s="150"/>
      <c r="AL133" s="150"/>
      <c r="AM133" s="150"/>
      <c r="AN133" s="150"/>
      <c r="AO133" s="150"/>
      <c r="AP133" s="150"/>
      <c r="AQ133" s="150"/>
      <c r="AR133" s="150"/>
      <c r="AS133" s="150"/>
      <c r="AT133" s="155"/>
      <c r="AU133" s="155"/>
      <c r="AV133" s="155"/>
      <c r="AW133" s="155"/>
      <c r="AX133" s="155"/>
      <c r="AY133" s="156"/>
      <c r="AZ133" s="157"/>
      <c r="BA133" s="155"/>
      <c r="BB133" s="155"/>
      <c r="BC133" s="155"/>
      <c r="BD133" s="157"/>
      <c r="BE133" s="242"/>
      <c r="BF133" s="187"/>
      <c r="BG133" s="187"/>
      <c r="BH133" s="187"/>
      <c r="BI133" s="187"/>
      <c r="BJ133" s="158"/>
      <c r="BK133" s="160"/>
      <c r="BL133" s="160"/>
      <c r="BM133" s="160"/>
      <c r="BN133" s="160"/>
      <c r="BO133" s="160"/>
      <c r="BP133" s="163"/>
      <c r="BQ133" s="163"/>
      <c r="BR133" s="162"/>
      <c r="BS133" s="187"/>
      <c r="BT133" s="187"/>
      <c r="BU133" s="187"/>
      <c r="BV133" s="187"/>
      <c r="BW133" s="159"/>
      <c r="BX133" s="159"/>
      <c r="BY133" s="159"/>
      <c r="BZ133" s="159"/>
      <c r="CA133" s="159"/>
      <c r="CB133" s="159"/>
      <c r="CC133" s="159"/>
      <c r="CD133" s="159"/>
      <c r="CE133" s="159"/>
      <c r="CF133" s="159"/>
      <c r="CG133" s="159"/>
      <c r="CH133" s="159"/>
      <c r="CI133" s="159"/>
      <c r="CJ133" s="159"/>
      <c r="CK133" s="159"/>
      <c r="CL133" s="159"/>
      <c r="CM133" s="159"/>
    </row>
    <row r="134" spans="1:91" s="226" customFormat="1">
      <c r="A134" s="99"/>
      <c r="B134" s="155"/>
      <c r="C134" s="171"/>
      <c r="D134" s="155"/>
      <c r="E134" s="171"/>
      <c r="F134" s="355"/>
      <c r="G134" s="152"/>
      <c r="H134" s="153"/>
      <c r="I134" s="154" t="s">
        <v>6</v>
      </c>
      <c r="J134" s="155"/>
      <c r="K134" s="524" t="s">
        <v>466</v>
      </c>
      <c r="L134" s="150"/>
      <c r="M134" s="150"/>
      <c r="N134" s="150"/>
      <c r="O134" s="150"/>
      <c r="P134" s="150"/>
      <c r="Q134" s="150"/>
      <c r="R134" s="150"/>
      <c r="S134" s="150"/>
      <c r="T134" s="150"/>
      <c r="U134" s="150"/>
      <c r="V134" s="150"/>
      <c r="W134" s="150"/>
      <c r="X134" s="150"/>
      <c r="Y134" s="150"/>
      <c r="Z134" s="150"/>
      <c r="AA134" s="150"/>
      <c r="AB134" s="150"/>
      <c r="AC134" s="150"/>
      <c r="AD134" s="150"/>
      <c r="AE134" s="150"/>
      <c r="AF134" s="150"/>
      <c r="AG134" s="150"/>
      <c r="AH134" s="150"/>
      <c r="AI134" s="150"/>
      <c r="AJ134" s="150"/>
      <c r="AK134" s="150"/>
      <c r="AL134" s="150"/>
      <c r="AM134" s="150"/>
      <c r="AN134" s="150"/>
      <c r="AO134" s="150"/>
      <c r="AP134" s="150"/>
      <c r="AQ134" s="150"/>
      <c r="AR134" s="150"/>
      <c r="AS134" s="150"/>
      <c r="AT134" s="155"/>
      <c r="AU134" s="155"/>
      <c r="AV134" s="155"/>
      <c r="AW134" s="155"/>
      <c r="AX134" s="155"/>
      <c r="AY134" s="156"/>
      <c r="AZ134" s="157"/>
      <c r="BA134" s="155"/>
      <c r="BB134" s="155"/>
      <c r="BC134" s="155"/>
      <c r="BD134" s="157"/>
      <c r="BE134" s="242"/>
      <c r="BF134" s="187"/>
      <c r="BG134" s="187"/>
      <c r="BH134" s="187"/>
      <c r="BI134" s="187"/>
      <c r="BJ134" s="158"/>
      <c r="BK134" s="160"/>
      <c r="BL134" s="160"/>
      <c r="BM134" s="160"/>
      <c r="BN134" s="160"/>
      <c r="BO134" s="160"/>
      <c r="BP134" s="161"/>
      <c r="BQ134" s="161"/>
      <c r="BR134" s="162"/>
      <c r="BS134" s="187"/>
      <c r="BT134" s="187"/>
      <c r="BU134" s="187"/>
      <c r="BV134" s="187"/>
      <c r="BW134" s="159"/>
      <c r="BX134" s="159"/>
      <c r="BY134" s="159"/>
      <c r="BZ134" s="159"/>
      <c r="CA134" s="159"/>
      <c r="CB134" s="159"/>
      <c r="CC134" s="159"/>
      <c r="CD134" s="159"/>
      <c r="CE134" s="159"/>
      <c r="CF134" s="159"/>
      <c r="CG134" s="159"/>
      <c r="CH134" s="159"/>
      <c r="CI134" s="159"/>
      <c r="CJ134" s="159"/>
      <c r="CK134" s="159"/>
      <c r="CL134" s="159"/>
      <c r="CM134" s="159"/>
    </row>
    <row r="135" spans="1:91" s="226" customFormat="1">
      <c r="A135" s="99"/>
      <c r="B135" s="155"/>
      <c r="C135" s="171"/>
      <c r="D135" s="155"/>
      <c r="E135" s="171"/>
      <c r="F135" s="355"/>
      <c r="G135" s="152"/>
      <c r="H135" s="153"/>
      <c r="I135" s="154" t="s">
        <v>7</v>
      </c>
      <c r="J135" s="155"/>
      <c r="K135" s="524" t="s">
        <v>467</v>
      </c>
      <c r="L135" s="150"/>
      <c r="M135" s="150"/>
      <c r="N135" s="150"/>
      <c r="O135" s="150"/>
      <c r="P135" s="150"/>
      <c r="Q135" s="150"/>
      <c r="R135" s="150"/>
      <c r="S135" s="150"/>
      <c r="T135" s="150"/>
      <c r="U135" s="150"/>
      <c r="V135" s="150"/>
      <c r="W135" s="150"/>
      <c r="X135" s="150"/>
      <c r="Y135" s="150"/>
      <c r="Z135" s="150"/>
      <c r="AA135" s="150"/>
      <c r="AB135" s="150"/>
      <c r="AC135" s="150"/>
      <c r="AD135" s="150"/>
      <c r="AE135" s="150"/>
      <c r="AF135" s="150"/>
      <c r="AG135" s="150"/>
      <c r="AH135" s="150"/>
      <c r="AI135" s="150"/>
      <c r="AJ135" s="150"/>
      <c r="AK135" s="150"/>
      <c r="AL135" s="150"/>
      <c r="AM135" s="150"/>
      <c r="AN135" s="150"/>
      <c r="AO135" s="150"/>
      <c r="AP135" s="150"/>
      <c r="AQ135" s="150"/>
      <c r="AR135" s="150"/>
      <c r="AS135" s="150"/>
      <c r="AT135" s="155"/>
      <c r="AU135" s="155"/>
      <c r="AV135" s="155"/>
      <c r="AW135" s="155"/>
      <c r="AX135" s="155"/>
      <c r="AY135" s="156"/>
      <c r="AZ135" s="157"/>
      <c r="BA135" s="155"/>
      <c r="BB135" s="155"/>
      <c r="BC135" s="155"/>
      <c r="BD135" s="157"/>
      <c r="BE135" s="242"/>
      <c r="BF135" s="187"/>
      <c r="BG135" s="187"/>
      <c r="BH135" s="187"/>
      <c r="BI135" s="187"/>
      <c r="BJ135" s="158"/>
      <c r="BK135" s="160"/>
      <c r="BL135" s="160"/>
      <c r="BM135" s="160"/>
      <c r="BN135" s="160"/>
      <c r="BO135" s="160"/>
      <c r="BP135" s="161"/>
      <c r="BQ135" s="161"/>
      <c r="BR135" s="162"/>
      <c r="BS135" s="187"/>
      <c r="BT135" s="187"/>
      <c r="BU135" s="187"/>
      <c r="BV135" s="187"/>
      <c r="BW135" s="159"/>
      <c r="BX135" s="159"/>
      <c r="BY135" s="159"/>
      <c r="BZ135" s="159"/>
      <c r="CA135" s="159"/>
      <c r="CB135" s="159"/>
      <c r="CC135" s="159"/>
      <c r="CD135" s="159"/>
      <c r="CE135" s="159"/>
      <c r="CF135" s="159"/>
      <c r="CG135" s="159"/>
      <c r="CH135" s="159"/>
      <c r="CI135" s="159"/>
      <c r="CJ135" s="159"/>
      <c r="CK135" s="159"/>
      <c r="CL135" s="159"/>
      <c r="CM135" s="159"/>
    </row>
    <row r="136" spans="1:91" s="226" customFormat="1">
      <c r="A136" s="99"/>
      <c r="B136" s="155"/>
      <c r="C136" s="171"/>
      <c r="D136" s="155"/>
      <c r="E136" s="171"/>
      <c r="F136" s="355"/>
      <c r="G136" s="152"/>
      <c r="H136" s="153"/>
      <c r="I136" s="154" t="s">
        <v>8</v>
      </c>
      <c r="J136" s="155"/>
      <c r="K136" s="524" t="s">
        <v>468</v>
      </c>
      <c r="L136" s="150"/>
      <c r="M136" s="150"/>
      <c r="N136" s="150"/>
      <c r="O136" s="150"/>
      <c r="P136" s="150"/>
      <c r="Q136" s="150"/>
      <c r="R136" s="150"/>
      <c r="S136" s="150"/>
      <c r="T136" s="150"/>
      <c r="U136" s="150"/>
      <c r="V136" s="150"/>
      <c r="W136" s="150"/>
      <c r="X136" s="150"/>
      <c r="Y136" s="150"/>
      <c r="Z136" s="150"/>
      <c r="AA136" s="150"/>
      <c r="AB136" s="150"/>
      <c r="AC136" s="150"/>
      <c r="AD136" s="150"/>
      <c r="AE136" s="150"/>
      <c r="AF136" s="150"/>
      <c r="AG136" s="150"/>
      <c r="AH136" s="150"/>
      <c r="AI136" s="150"/>
      <c r="AJ136" s="150"/>
      <c r="AK136" s="150"/>
      <c r="AL136" s="150"/>
      <c r="AM136" s="150"/>
      <c r="AN136" s="150"/>
      <c r="AO136" s="150"/>
      <c r="AP136" s="150"/>
      <c r="AQ136" s="150"/>
      <c r="AR136" s="150"/>
      <c r="AS136" s="150"/>
      <c r="AT136" s="155"/>
      <c r="AU136" s="155"/>
      <c r="AV136" s="155"/>
      <c r="AW136" s="155"/>
      <c r="AX136" s="155"/>
      <c r="AY136" s="156"/>
      <c r="AZ136" s="157"/>
      <c r="BA136" s="155"/>
      <c r="BB136" s="155"/>
      <c r="BC136" s="155"/>
      <c r="BD136" s="157"/>
      <c r="BE136" s="242"/>
      <c r="BF136" s="187"/>
      <c r="BG136" s="187"/>
      <c r="BH136" s="187"/>
      <c r="BI136" s="187"/>
      <c r="BJ136" s="158"/>
      <c r="BK136" s="160"/>
      <c r="BL136" s="160"/>
      <c r="BM136" s="160"/>
      <c r="BN136" s="160"/>
      <c r="BO136" s="160"/>
      <c r="BP136" s="161"/>
      <c r="BQ136" s="161"/>
      <c r="BR136" s="162"/>
      <c r="BS136" s="187"/>
      <c r="BT136" s="187"/>
      <c r="BU136" s="187"/>
      <c r="BV136" s="187"/>
      <c r="BW136" s="159"/>
      <c r="BX136" s="159"/>
      <c r="BY136" s="159"/>
      <c r="BZ136" s="159"/>
      <c r="CA136" s="159"/>
      <c r="CB136" s="159"/>
      <c r="CC136" s="159"/>
      <c r="CD136" s="159"/>
      <c r="CE136" s="159"/>
      <c r="CF136" s="159"/>
      <c r="CG136" s="159"/>
      <c r="CH136" s="159"/>
      <c r="CI136" s="159"/>
      <c r="CJ136" s="159"/>
      <c r="CK136" s="159"/>
      <c r="CL136" s="159"/>
      <c r="CM136" s="159"/>
    </row>
    <row r="137" spans="1:91" s="217" customFormat="1" ht="15" customHeight="1">
      <c r="A137" s="99"/>
      <c r="B137" s="155"/>
      <c r="C137" s="171"/>
      <c r="D137" s="155"/>
      <c r="E137" s="171"/>
      <c r="F137" s="355"/>
      <c r="G137" s="152"/>
      <c r="H137" s="153"/>
      <c r="I137" s="154" t="s">
        <v>9</v>
      </c>
      <c r="J137" s="155"/>
      <c r="K137" s="524" t="s">
        <v>469</v>
      </c>
      <c r="L137" s="150"/>
      <c r="M137" s="150"/>
      <c r="N137" s="150"/>
      <c r="O137" s="150"/>
      <c r="P137" s="150"/>
      <c r="Q137" s="150"/>
      <c r="R137" s="150"/>
      <c r="S137" s="150"/>
      <c r="T137" s="150"/>
      <c r="U137" s="150"/>
      <c r="V137" s="150"/>
      <c r="W137" s="150"/>
      <c r="X137" s="150"/>
      <c r="Y137" s="150"/>
      <c r="Z137" s="150"/>
      <c r="AA137" s="150"/>
      <c r="AB137" s="150"/>
      <c r="AC137" s="150"/>
      <c r="AD137" s="150"/>
      <c r="AE137" s="150"/>
      <c r="AF137" s="150"/>
      <c r="AG137" s="150"/>
      <c r="AH137" s="150"/>
      <c r="AI137" s="150"/>
      <c r="AJ137" s="150"/>
      <c r="AK137" s="150"/>
      <c r="AL137" s="150"/>
      <c r="AM137" s="150"/>
      <c r="AN137" s="150"/>
      <c r="AO137" s="150"/>
      <c r="AP137" s="150"/>
      <c r="AQ137" s="150"/>
      <c r="AR137" s="150"/>
      <c r="AS137" s="150"/>
      <c r="AT137" s="155"/>
      <c r="AU137" s="155"/>
      <c r="AV137" s="155"/>
      <c r="AW137" s="155"/>
      <c r="AX137" s="155"/>
      <c r="AY137" s="156"/>
      <c r="AZ137" s="157"/>
      <c r="BA137" s="155"/>
      <c r="BB137" s="155"/>
      <c r="BC137" s="155"/>
      <c r="BD137" s="157"/>
      <c r="BE137" s="242"/>
      <c r="BF137" s="187"/>
      <c r="BG137" s="187"/>
      <c r="BH137" s="187"/>
      <c r="BI137" s="187"/>
      <c r="BJ137" s="158"/>
      <c r="BK137" s="160"/>
      <c r="BL137" s="160"/>
      <c r="BM137" s="160"/>
      <c r="BN137" s="160"/>
      <c r="BO137" s="160"/>
      <c r="BP137" s="161"/>
      <c r="BQ137" s="161"/>
      <c r="BR137" s="162"/>
      <c r="BS137" s="187"/>
      <c r="BT137" s="187"/>
      <c r="BU137" s="187"/>
      <c r="BV137" s="187"/>
      <c r="BW137" s="59"/>
      <c r="BX137" s="59"/>
      <c r="BY137" s="59"/>
      <c r="BZ137" s="59"/>
      <c r="CA137" s="59"/>
      <c r="CB137" s="59"/>
      <c r="CC137" s="59"/>
      <c r="CD137" s="59"/>
      <c r="CE137" s="59"/>
      <c r="CF137" s="59"/>
      <c r="CG137" s="59"/>
      <c r="CH137" s="59"/>
      <c r="CI137" s="59"/>
      <c r="CJ137" s="59"/>
      <c r="CK137" s="59"/>
      <c r="CL137" s="59"/>
      <c r="CM137" s="59"/>
    </row>
    <row r="138" spans="1:91" s="217" customFormat="1" ht="4.5" customHeight="1">
      <c r="A138" s="99"/>
      <c r="B138" s="140"/>
      <c r="C138" s="170"/>
      <c r="D138" s="140"/>
      <c r="E138" s="170"/>
      <c r="F138" s="351"/>
      <c r="G138" s="143"/>
      <c r="H138" s="147"/>
      <c r="I138" s="148"/>
      <c r="J138" s="148"/>
      <c r="K138" s="148"/>
      <c r="L138" s="148"/>
      <c r="M138" s="148"/>
      <c r="N138" s="148"/>
      <c r="O138" s="148"/>
      <c r="P138" s="148"/>
      <c r="Q138" s="148"/>
      <c r="R138" s="148"/>
      <c r="S138" s="148"/>
      <c r="T138" s="148"/>
      <c r="U138" s="148"/>
      <c r="V138" s="148"/>
      <c r="W138" s="148"/>
      <c r="X138" s="148"/>
      <c r="Y138" s="148"/>
      <c r="Z138" s="148"/>
      <c r="AA138" s="148"/>
      <c r="AB138" s="148"/>
      <c r="AC138" s="148"/>
      <c r="AD138" s="148"/>
      <c r="AE138" s="148"/>
      <c r="AF138" s="148"/>
      <c r="AG138" s="148"/>
      <c r="AH138" s="148"/>
      <c r="AI138" s="148"/>
      <c r="AJ138" s="148"/>
      <c r="AK138" s="148"/>
      <c r="AL138" s="148"/>
      <c r="AM138" s="148"/>
      <c r="AN138" s="148"/>
      <c r="AO138" s="148"/>
      <c r="AP138" s="148"/>
      <c r="AQ138" s="148"/>
      <c r="AR138" s="148"/>
      <c r="AS138" s="148"/>
      <c r="AT138" s="148"/>
      <c r="AU138" s="148"/>
      <c r="AV138" s="148"/>
      <c r="AW138" s="148"/>
      <c r="AX138" s="148"/>
      <c r="AY138" s="149"/>
      <c r="AZ138" s="141"/>
      <c r="BA138" s="140"/>
      <c r="BB138" s="140"/>
      <c r="BC138" s="140"/>
      <c r="BD138" s="141"/>
      <c r="BE138" s="220"/>
      <c r="BF138" s="187"/>
      <c r="BG138" s="187"/>
      <c r="BH138" s="187"/>
      <c r="BI138" s="187"/>
      <c r="BJ138" s="64"/>
      <c r="BK138" s="60"/>
      <c r="BL138" s="60"/>
      <c r="BM138" s="60"/>
      <c r="BN138" s="60"/>
      <c r="BO138" s="60"/>
      <c r="BP138" s="142"/>
      <c r="BQ138" s="142"/>
      <c r="BR138" s="86"/>
      <c r="BS138" s="187"/>
      <c r="BT138" s="187"/>
      <c r="BU138" s="187"/>
      <c r="BV138" s="187"/>
      <c r="BW138" s="59"/>
      <c r="BX138" s="59"/>
      <c r="BY138" s="59"/>
      <c r="BZ138" s="59"/>
      <c r="CA138" s="59"/>
      <c r="CB138" s="59"/>
      <c r="CC138" s="59"/>
      <c r="CD138" s="59"/>
      <c r="CE138" s="59"/>
      <c r="CF138" s="59"/>
      <c r="CG138" s="59"/>
      <c r="CH138" s="59"/>
      <c r="CI138" s="59"/>
      <c r="CJ138" s="59"/>
      <c r="CK138" s="59"/>
      <c r="CL138" s="59"/>
      <c r="CM138" s="59"/>
    </row>
    <row r="139" spans="1:91" s="217" customFormat="1" ht="14.25" customHeight="1">
      <c r="A139" s="99"/>
      <c r="B139" s="140"/>
      <c r="C139" s="170"/>
      <c r="D139" s="140"/>
      <c r="E139" s="170"/>
      <c r="F139" s="351"/>
      <c r="G139" s="353" t="str">
        <f>CONCATENATE(E128,".3")</f>
        <v>1.7.3</v>
      </c>
      <c r="H139" s="144"/>
      <c r="I139" s="145" t="s">
        <v>362</v>
      </c>
      <c r="J139" s="145"/>
      <c r="K139" s="145"/>
      <c r="L139" s="145"/>
      <c r="M139" s="145"/>
      <c r="N139" s="145"/>
      <c r="O139" s="145"/>
      <c r="P139" s="145"/>
      <c r="Q139" s="145"/>
      <c r="R139" s="145"/>
      <c r="S139" s="145"/>
      <c r="T139" s="145"/>
      <c r="U139" s="145"/>
      <c r="V139" s="145"/>
      <c r="W139" s="145"/>
      <c r="X139" s="145"/>
      <c r="Y139" s="145"/>
      <c r="Z139" s="145"/>
      <c r="AA139" s="145"/>
      <c r="AB139" s="145"/>
      <c r="AC139" s="145"/>
      <c r="AD139" s="145"/>
      <c r="AE139" s="145"/>
      <c r="AF139" s="145"/>
      <c r="AG139" s="145"/>
      <c r="AH139" s="145"/>
      <c r="AI139" s="145"/>
      <c r="AJ139" s="145"/>
      <c r="AK139" s="145"/>
      <c r="AL139" s="145"/>
      <c r="AM139" s="145"/>
      <c r="AN139" s="145"/>
      <c r="AO139" s="145"/>
      <c r="AP139" s="145"/>
      <c r="AQ139" s="145"/>
      <c r="AR139" s="145"/>
      <c r="AS139" s="145"/>
      <c r="AT139" s="145"/>
      <c r="AU139" s="145"/>
      <c r="AV139" s="145"/>
      <c r="AW139" s="145"/>
      <c r="AX139" s="145"/>
      <c r="AY139" s="146"/>
      <c r="AZ139" s="141"/>
      <c r="BA139" s="959"/>
      <c r="BB139" s="960"/>
      <c r="BC139" s="961"/>
      <c r="BD139" s="141"/>
      <c r="BE139" s="220"/>
      <c r="BF139" s="187"/>
      <c r="BG139" s="187"/>
      <c r="BH139" s="187"/>
      <c r="BI139" s="187"/>
      <c r="BJ139" s="158"/>
      <c r="BK139" s="160"/>
      <c r="BL139" s="160"/>
      <c r="BM139" s="160"/>
      <c r="BN139" s="160"/>
      <c r="BO139" s="160"/>
      <c r="BP139" s="135" t="str">
        <f>IF(OR(BA139="x",BA139=""),"",IF(AND($BO$29=1,BK139&lt;&gt;""),1,IF(AND($BO$29=2,BL139&lt;&gt;""),1,IF(AND($BO$29=3,BM139&lt;&gt;""),1,IF(AND($BO$29=4,BN139&lt;&gt;""),1,IF(AND($BO$29=5,BO139&lt;&gt;""),1,0))))))</f>
        <v/>
      </c>
      <c r="BQ139" s="67">
        <f>IF(BR130=0,0,IF(OR(BA139="x",BA139=""),0,BA139))</f>
        <v>0</v>
      </c>
      <c r="BR139" s="162"/>
      <c r="BS139" s="187"/>
      <c r="BT139" s="187"/>
      <c r="BU139" s="187"/>
      <c r="BV139" s="187"/>
      <c r="BW139" s="59"/>
      <c r="BX139" s="59"/>
      <c r="BY139" s="59"/>
      <c r="BZ139" s="59"/>
      <c r="CA139" s="59"/>
      <c r="CB139" s="59"/>
      <c r="CC139" s="59"/>
      <c r="CD139" s="59"/>
      <c r="CE139" s="59"/>
      <c r="CF139" s="59"/>
      <c r="CG139" s="59"/>
      <c r="CH139" s="59"/>
      <c r="CI139" s="59"/>
      <c r="CJ139" s="59"/>
      <c r="CK139" s="59"/>
      <c r="CL139" s="59"/>
      <c r="CM139" s="59"/>
    </row>
    <row r="140" spans="1:91" s="217" customFormat="1" ht="3.75" customHeight="1">
      <c r="A140" s="99"/>
      <c r="B140" s="140"/>
      <c r="C140" s="170"/>
      <c r="D140" s="140"/>
      <c r="E140" s="170"/>
      <c r="F140" s="351"/>
      <c r="G140" s="143"/>
      <c r="H140" s="147"/>
      <c r="I140" s="148"/>
      <c r="J140" s="148"/>
      <c r="K140" s="148"/>
      <c r="L140" s="148"/>
      <c r="M140" s="148"/>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9"/>
      <c r="AZ140" s="141"/>
      <c r="BA140" s="140"/>
      <c r="BB140" s="140"/>
      <c r="BC140" s="140"/>
      <c r="BD140" s="141"/>
      <c r="BE140" s="220"/>
      <c r="BF140" s="187"/>
      <c r="BG140" s="187"/>
      <c r="BH140" s="187"/>
      <c r="BI140" s="187"/>
      <c r="BJ140" s="158"/>
      <c r="BK140" s="160"/>
      <c r="BL140" s="160"/>
      <c r="BM140" s="160"/>
      <c r="BN140" s="160"/>
      <c r="BO140" s="160"/>
      <c r="BP140" s="80"/>
      <c r="BQ140" s="80"/>
      <c r="BR140" s="86"/>
      <c r="BS140" s="187"/>
      <c r="BT140" s="187"/>
      <c r="BU140" s="187"/>
      <c r="BV140" s="187"/>
      <c r="BW140" s="59"/>
      <c r="BX140" s="59"/>
      <c r="BY140" s="59"/>
      <c r="BZ140" s="59"/>
      <c r="CA140" s="59"/>
      <c r="CB140" s="59"/>
      <c r="CC140" s="59"/>
      <c r="CD140" s="59"/>
      <c r="CE140" s="59"/>
      <c r="CF140" s="59"/>
      <c r="CG140" s="59"/>
      <c r="CH140" s="59"/>
      <c r="CI140" s="59"/>
      <c r="CJ140" s="59"/>
      <c r="CK140" s="59"/>
      <c r="CL140" s="59"/>
      <c r="CM140" s="59"/>
    </row>
    <row r="141" spans="1:91" s="217" customFormat="1" ht="13.5" customHeight="1">
      <c r="A141" s="99"/>
      <c r="B141" s="140"/>
      <c r="C141" s="170"/>
      <c r="D141" s="140"/>
      <c r="E141" s="170"/>
      <c r="F141" s="351"/>
      <c r="G141" s="353" t="str">
        <f>CONCATENATE(E128,".4")</f>
        <v>1.7.4</v>
      </c>
      <c r="H141" s="144"/>
      <c r="I141" s="145" t="s">
        <v>10</v>
      </c>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145"/>
      <c r="AS141" s="145"/>
      <c r="AT141" s="145"/>
      <c r="AU141" s="145"/>
      <c r="AV141" s="145"/>
      <c r="AW141" s="145"/>
      <c r="AX141" s="145"/>
      <c r="AY141" s="146"/>
      <c r="AZ141" s="141"/>
      <c r="BA141" s="959"/>
      <c r="BB141" s="960"/>
      <c r="BC141" s="961"/>
      <c r="BD141" s="141"/>
      <c r="BE141" s="220"/>
      <c r="BF141" s="187"/>
      <c r="BG141" s="187"/>
      <c r="BH141" s="187"/>
      <c r="BI141" s="187"/>
      <c r="BJ141" s="158"/>
      <c r="BK141" s="160"/>
      <c r="BL141" s="160"/>
      <c r="BM141" s="160"/>
      <c r="BN141" s="160"/>
      <c r="BO141" s="160"/>
      <c r="BP141" s="135" t="str">
        <f>IF(OR(BA141="x",BA141=""),"",IF(AND($BO$29=1,BK141&lt;&gt;""),1,IF(AND($BO$29=2,BL141&lt;&gt;""),1,IF(AND($BO$29=3,BM141&lt;&gt;""),1,IF(AND($BO$29=4,BN141&lt;&gt;""),1,IF(AND($BO$29=5,BO141&lt;&gt;""),1,0))))))</f>
        <v/>
      </c>
      <c r="BQ141" s="67">
        <f>IF(BR130=0,0,IF(OR(BA141="x",BA141=""),0,BA141))</f>
        <v>0</v>
      </c>
      <c r="BR141" s="162"/>
      <c r="BS141" s="187"/>
      <c r="BT141" s="187"/>
      <c r="BU141" s="187"/>
      <c r="BV141" s="187"/>
      <c r="BW141" s="59"/>
      <c r="BX141" s="59"/>
      <c r="BY141" s="59"/>
      <c r="BZ141" s="59"/>
      <c r="CA141" s="59"/>
      <c r="CB141" s="59"/>
      <c r="CC141" s="59"/>
      <c r="CD141" s="59"/>
      <c r="CE141" s="59"/>
      <c r="CF141" s="59"/>
      <c r="CG141" s="59"/>
      <c r="CH141" s="59"/>
      <c r="CI141" s="59"/>
      <c r="CJ141" s="59"/>
      <c r="CK141" s="59"/>
      <c r="CL141" s="59"/>
      <c r="CM141" s="59"/>
    </row>
    <row r="142" spans="1:91" s="217" customFormat="1" ht="2.25" customHeight="1">
      <c r="A142" s="99"/>
      <c r="B142" s="140"/>
      <c r="C142" s="170"/>
      <c r="D142" s="18"/>
      <c r="E142" s="45"/>
      <c r="F142" s="19"/>
      <c r="G142" s="143"/>
      <c r="H142" s="147"/>
      <c r="I142" s="148"/>
      <c r="J142" s="148"/>
      <c r="K142" s="148"/>
      <c r="L142" s="148"/>
      <c r="M142" s="148"/>
      <c r="N142" s="148"/>
      <c r="O142" s="148"/>
      <c r="P142" s="148"/>
      <c r="Q142" s="148"/>
      <c r="R142" s="148"/>
      <c r="S142" s="148"/>
      <c r="T142" s="148"/>
      <c r="U142" s="148"/>
      <c r="V142" s="148"/>
      <c r="W142" s="148"/>
      <c r="X142" s="148"/>
      <c r="Y142" s="148"/>
      <c r="Z142" s="148"/>
      <c r="AA142" s="148"/>
      <c r="AB142" s="148"/>
      <c r="AC142" s="148"/>
      <c r="AD142" s="148"/>
      <c r="AE142" s="148"/>
      <c r="AF142" s="148"/>
      <c r="AG142" s="148"/>
      <c r="AH142" s="148"/>
      <c r="AI142" s="148"/>
      <c r="AJ142" s="148"/>
      <c r="AK142" s="148"/>
      <c r="AL142" s="148"/>
      <c r="AM142" s="148"/>
      <c r="AN142" s="148"/>
      <c r="AO142" s="148"/>
      <c r="AP142" s="148"/>
      <c r="AQ142" s="148"/>
      <c r="AR142" s="148"/>
      <c r="AS142" s="148"/>
      <c r="AT142" s="148"/>
      <c r="AU142" s="148"/>
      <c r="AV142" s="148"/>
      <c r="AW142" s="148"/>
      <c r="AX142" s="148"/>
      <c r="AY142" s="149"/>
      <c r="AZ142" s="141"/>
      <c r="BA142" s="140"/>
      <c r="BB142" s="140"/>
      <c r="BC142" s="140"/>
      <c r="BD142" s="141"/>
      <c r="BE142" s="220"/>
      <c r="BF142" s="187"/>
      <c r="BG142" s="187"/>
      <c r="BH142" s="187"/>
      <c r="BI142" s="187"/>
      <c r="BJ142" s="158"/>
      <c r="BK142" s="160"/>
      <c r="BL142" s="160"/>
      <c r="BM142" s="160"/>
      <c r="BN142" s="160"/>
      <c r="BO142" s="160"/>
      <c r="BP142" s="80"/>
      <c r="BQ142" s="80"/>
      <c r="BR142" s="86"/>
      <c r="BS142" s="187"/>
      <c r="BT142" s="187"/>
      <c r="BU142" s="187"/>
      <c r="BV142" s="187"/>
      <c r="BW142" s="59"/>
      <c r="BX142" s="59"/>
      <c r="BY142" s="59"/>
      <c r="BZ142" s="59"/>
      <c r="CA142" s="59"/>
      <c r="CB142" s="59"/>
      <c r="CC142" s="59"/>
      <c r="CD142" s="59"/>
      <c r="CE142" s="59"/>
      <c r="CF142" s="59"/>
      <c r="CG142" s="59"/>
      <c r="CH142" s="59"/>
      <c r="CI142" s="59"/>
      <c r="CJ142" s="59"/>
      <c r="CK142" s="59"/>
      <c r="CL142" s="59"/>
      <c r="CM142" s="59"/>
    </row>
    <row r="143" spans="1:91" s="217" customFormat="1">
      <c r="A143" s="100"/>
      <c r="B143" s="148"/>
      <c r="C143" s="227"/>
      <c r="D143" s="228"/>
      <c r="E143" s="215"/>
      <c r="F143" s="229"/>
      <c r="G143" s="230"/>
      <c r="H143" s="231"/>
      <c r="I143" s="148"/>
      <c r="J143" s="148"/>
      <c r="K143" s="148"/>
      <c r="L143" s="148"/>
      <c r="M143" s="148"/>
      <c r="N143" s="148"/>
      <c r="O143" s="148"/>
      <c r="P143" s="148"/>
      <c r="Q143" s="148"/>
      <c r="R143" s="148"/>
      <c r="S143" s="148"/>
      <c r="T143" s="148"/>
      <c r="U143" s="148"/>
      <c r="V143" s="148"/>
      <c r="W143" s="148"/>
      <c r="X143" s="148"/>
      <c r="Y143" s="148"/>
      <c r="Z143" s="148"/>
      <c r="AA143" s="148"/>
      <c r="AB143" s="148"/>
      <c r="AC143" s="148"/>
      <c r="AD143" s="148"/>
      <c r="AE143" s="148"/>
      <c r="AF143" s="148"/>
      <c r="AG143" s="148"/>
      <c r="AH143" s="148"/>
      <c r="AI143" s="148"/>
      <c r="AJ143" s="148"/>
      <c r="AK143" s="148"/>
      <c r="AL143" s="148"/>
      <c r="AM143" s="148"/>
      <c r="AN143" s="148"/>
      <c r="AO143" s="148"/>
      <c r="AP143" s="148"/>
      <c r="AQ143" s="148"/>
      <c r="AR143" s="148"/>
      <c r="AS143" s="148"/>
      <c r="AT143" s="148"/>
      <c r="AU143" s="148"/>
      <c r="AV143" s="148"/>
      <c r="AW143" s="148"/>
      <c r="AX143" s="148"/>
      <c r="AY143" s="148"/>
      <c r="AZ143" s="148"/>
      <c r="BA143" s="148"/>
      <c r="BB143" s="148"/>
      <c r="BC143" s="148"/>
      <c r="BD143" s="148"/>
      <c r="BE143" s="232"/>
      <c r="BF143" s="187"/>
      <c r="BG143" s="187"/>
      <c r="BH143" s="187"/>
      <c r="BI143" s="187"/>
      <c r="BJ143" s="82"/>
      <c r="BK143" s="83"/>
      <c r="BL143" s="83"/>
      <c r="BM143" s="83"/>
      <c r="BN143" s="83"/>
      <c r="BO143" s="83"/>
      <c r="BP143" s="172"/>
      <c r="BQ143" s="172"/>
      <c r="BR143" s="173"/>
      <c r="BS143" s="187"/>
      <c r="BT143" s="187"/>
      <c r="BU143" s="187"/>
      <c r="BV143" s="187"/>
      <c r="BW143" s="59"/>
      <c r="BX143" s="59"/>
      <c r="BY143" s="59"/>
      <c r="BZ143" s="59"/>
      <c r="CA143" s="59"/>
      <c r="CB143" s="59"/>
      <c r="CC143" s="59"/>
      <c r="CD143" s="59"/>
      <c r="CE143" s="59"/>
      <c r="CF143" s="59"/>
      <c r="CG143" s="59"/>
      <c r="CH143" s="59"/>
      <c r="CI143" s="59"/>
      <c r="CJ143" s="59"/>
      <c r="CK143" s="59"/>
      <c r="CL143" s="59"/>
      <c r="CM143" s="59"/>
    </row>
    <row r="144" spans="1:91" s="217" customFormat="1" ht="3.75" customHeight="1">
      <c r="A144" s="187"/>
      <c r="B144" s="187"/>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7"/>
      <c r="AA144" s="187"/>
      <c r="AB144" s="187"/>
      <c r="AC144" s="187"/>
      <c r="AD144" s="187"/>
      <c r="AE144" s="187"/>
      <c r="AF144" s="187"/>
      <c r="AG144" s="187"/>
      <c r="AH144" s="187"/>
      <c r="AI144" s="187"/>
      <c r="AJ144" s="187"/>
      <c r="AK144" s="187"/>
      <c r="AL144" s="187"/>
      <c r="AM144" s="187"/>
      <c r="AN144" s="187"/>
      <c r="AO144" s="187"/>
      <c r="AP144" s="187"/>
      <c r="AQ144" s="187"/>
      <c r="AR144" s="187"/>
      <c r="AS144" s="187"/>
      <c r="AT144" s="187"/>
      <c r="AU144" s="187"/>
      <c r="AV144" s="187"/>
      <c r="AW144" s="187"/>
      <c r="AX144" s="187"/>
      <c r="AY144" s="187"/>
      <c r="AZ144" s="187"/>
      <c r="BA144" s="187"/>
      <c r="BB144" s="187"/>
      <c r="BC144" s="187"/>
      <c r="BD144" s="187"/>
      <c r="BE144" s="187"/>
      <c r="BF144" s="187"/>
      <c r="BG144" s="187"/>
      <c r="BH144" s="187"/>
      <c r="BI144" s="187"/>
      <c r="BJ144" s="187"/>
      <c r="BK144" s="187"/>
      <c r="BL144" s="187"/>
      <c r="BM144" s="187"/>
      <c r="BN144" s="187"/>
      <c r="BO144" s="187"/>
      <c r="BP144" s="187"/>
      <c r="BQ144" s="187"/>
      <c r="BR144" s="187"/>
      <c r="BS144" s="187"/>
      <c r="BT144" s="187"/>
      <c r="BU144" s="187"/>
      <c r="BV144" s="187"/>
      <c r="BW144" s="59"/>
      <c r="BX144" s="59"/>
      <c r="BY144" s="59"/>
      <c r="BZ144" s="59"/>
      <c r="CA144" s="59"/>
      <c r="CB144" s="59"/>
      <c r="CC144" s="59"/>
      <c r="CD144" s="59"/>
      <c r="CE144" s="59"/>
      <c r="CF144" s="59"/>
      <c r="CG144" s="59"/>
      <c r="CH144" s="59"/>
      <c r="CI144" s="59"/>
      <c r="CJ144" s="59"/>
      <c r="CK144" s="59"/>
      <c r="CL144" s="59"/>
      <c r="CM144" s="59"/>
    </row>
    <row r="145" spans="1:91" s="217" customFormat="1">
      <c r="A145" s="187"/>
      <c r="B145" s="187"/>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187"/>
      <c r="AD145" s="187"/>
      <c r="AE145" s="187"/>
      <c r="AF145" s="187"/>
      <c r="AG145" s="187"/>
      <c r="AH145" s="187"/>
      <c r="AI145" s="187"/>
      <c r="AJ145" s="187"/>
      <c r="AK145" s="187"/>
      <c r="AL145" s="187"/>
      <c r="AM145" s="187"/>
      <c r="AN145" s="187"/>
      <c r="AO145" s="187"/>
      <c r="AP145" s="187"/>
      <c r="AQ145" s="187"/>
      <c r="AR145" s="187"/>
      <c r="AS145" s="187"/>
      <c r="AT145" s="187"/>
      <c r="AU145" s="187"/>
      <c r="AV145" s="187"/>
      <c r="AW145" s="187"/>
      <c r="AX145" s="187"/>
      <c r="AY145" s="187"/>
      <c r="AZ145" s="187"/>
      <c r="BA145" s="187"/>
      <c r="BB145" s="187"/>
      <c r="BC145" s="187"/>
      <c r="BD145" s="187"/>
      <c r="BE145" s="187"/>
      <c r="BF145" s="187"/>
      <c r="BG145" s="187"/>
      <c r="BH145" s="187"/>
      <c r="BI145" s="187"/>
      <c r="BJ145" s="187"/>
      <c r="BK145" s="187"/>
      <c r="BL145" s="187"/>
      <c r="BM145" s="187"/>
      <c r="BN145" s="187"/>
      <c r="BO145" s="187"/>
      <c r="BP145" s="187"/>
      <c r="BQ145" s="187"/>
      <c r="BR145" s="187"/>
      <c r="BS145" s="187"/>
      <c r="BT145" s="187"/>
      <c r="BU145" s="187"/>
      <c r="BV145" s="187"/>
      <c r="BW145" s="59"/>
      <c r="BX145" s="59"/>
      <c r="BY145" s="59"/>
      <c r="BZ145" s="59"/>
      <c r="CA145" s="59"/>
      <c r="CB145" s="59"/>
      <c r="CC145" s="59"/>
      <c r="CD145" s="59"/>
      <c r="CE145" s="59"/>
      <c r="CF145" s="59"/>
      <c r="CG145" s="59"/>
      <c r="CH145" s="59"/>
      <c r="CI145" s="59"/>
      <c r="CJ145" s="59"/>
      <c r="CK145" s="59"/>
      <c r="CL145" s="59"/>
      <c r="CM145" s="59"/>
    </row>
    <row r="146" spans="1:91" s="217" customFormat="1" ht="3.75" customHeight="1">
      <c r="A146" s="187"/>
      <c r="B146" s="187"/>
      <c r="C146" s="187"/>
      <c r="D146" s="187"/>
      <c r="E146" s="187"/>
      <c r="F146" s="187"/>
      <c r="G146" s="187"/>
      <c r="H146" s="187"/>
      <c r="I146" s="187"/>
      <c r="J146" s="187"/>
      <c r="K146" s="187"/>
      <c r="L146" s="187"/>
      <c r="M146" s="187"/>
      <c r="N146" s="187"/>
      <c r="O146" s="187"/>
      <c r="P146" s="187"/>
      <c r="Q146" s="187"/>
      <c r="R146" s="187"/>
      <c r="S146" s="187"/>
      <c r="T146" s="187"/>
      <c r="U146" s="187"/>
      <c r="V146" s="187"/>
      <c r="W146" s="187"/>
      <c r="X146" s="187"/>
      <c r="Y146" s="187"/>
      <c r="Z146" s="187"/>
      <c r="AA146" s="187"/>
      <c r="AB146" s="187"/>
      <c r="AC146" s="187"/>
      <c r="AD146" s="187"/>
      <c r="AE146" s="187"/>
      <c r="AF146" s="187"/>
      <c r="AG146" s="187"/>
      <c r="AH146" s="187"/>
      <c r="AI146" s="187"/>
      <c r="AJ146" s="187"/>
      <c r="AK146" s="187"/>
      <c r="AL146" s="187"/>
      <c r="AM146" s="187"/>
      <c r="AN146" s="187"/>
      <c r="AO146" s="187"/>
      <c r="AP146" s="187"/>
      <c r="AQ146" s="187"/>
      <c r="AR146" s="187"/>
      <c r="AS146" s="187"/>
      <c r="AT146" s="187"/>
      <c r="AU146" s="187"/>
      <c r="AV146" s="187"/>
      <c r="AW146" s="187"/>
      <c r="AX146" s="187"/>
      <c r="AY146" s="187"/>
      <c r="AZ146" s="187"/>
      <c r="BA146" s="187"/>
      <c r="BB146" s="187"/>
      <c r="BC146" s="187"/>
      <c r="BD146" s="187"/>
      <c r="BE146" s="187"/>
      <c r="BF146" s="187"/>
      <c r="BG146" s="187"/>
      <c r="BH146" s="187"/>
      <c r="BI146" s="187"/>
      <c r="BJ146" s="187"/>
      <c r="BK146" s="187"/>
      <c r="BL146" s="187"/>
      <c r="BM146" s="187"/>
      <c r="BN146" s="187"/>
      <c r="BO146" s="187"/>
      <c r="BP146" s="187"/>
      <c r="BQ146" s="187"/>
      <c r="BR146" s="187"/>
      <c r="BS146" s="187"/>
      <c r="BT146" s="187"/>
      <c r="BU146" s="187"/>
      <c r="BV146" s="187"/>
      <c r="BW146" s="59"/>
      <c r="BX146" s="59"/>
      <c r="BY146" s="59"/>
      <c r="BZ146" s="59"/>
      <c r="CA146" s="59"/>
      <c r="CB146" s="59"/>
      <c r="CC146" s="59"/>
      <c r="CD146" s="59"/>
      <c r="CE146" s="59"/>
      <c r="CF146" s="59"/>
      <c r="CG146" s="59"/>
      <c r="CH146" s="59"/>
      <c r="CI146" s="59"/>
      <c r="CJ146" s="59"/>
      <c r="CK146" s="59"/>
      <c r="CL146" s="59"/>
      <c r="CM146" s="59"/>
    </row>
    <row r="147" spans="1:91" s="217" customFormat="1">
      <c r="A147" s="187"/>
      <c r="B147" s="187"/>
      <c r="C147" s="187"/>
      <c r="D147" s="187"/>
      <c r="E147" s="187"/>
      <c r="F147" s="187"/>
      <c r="G147" s="187"/>
      <c r="H147" s="187"/>
      <c r="I147" s="187"/>
      <c r="J147" s="187"/>
      <c r="K147" s="187"/>
      <c r="L147" s="187"/>
      <c r="M147" s="187"/>
      <c r="N147" s="187"/>
      <c r="O147" s="187"/>
      <c r="P147" s="187"/>
      <c r="Q147" s="187"/>
      <c r="R147" s="187"/>
      <c r="S147" s="187"/>
      <c r="T147" s="187"/>
      <c r="U147" s="187"/>
      <c r="V147" s="187"/>
      <c r="W147" s="187"/>
      <c r="X147" s="187"/>
      <c r="Y147" s="187"/>
      <c r="Z147" s="187"/>
      <c r="AA147" s="187"/>
      <c r="AB147" s="187"/>
      <c r="AC147" s="187"/>
      <c r="AD147" s="187"/>
      <c r="AE147" s="187"/>
      <c r="AF147" s="187"/>
      <c r="AG147" s="187"/>
      <c r="AH147" s="187"/>
      <c r="AI147" s="187"/>
      <c r="AJ147" s="187"/>
      <c r="AK147" s="187"/>
      <c r="AL147" s="187"/>
      <c r="AM147" s="187"/>
      <c r="AN147" s="187"/>
      <c r="AO147" s="187"/>
      <c r="AP147" s="187"/>
      <c r="AQ147" s="187"/>
      <c r="AR147" s="187"/>
      <c r="AS147" s="187"/>
      <c r="AT147" s="187"/>
      <c r="AU147" s="187"/>
      <c r="AV147" s="187"/>
      <c r="AW147" s="187"/>
      <c r="AX147" s="187"/>
      <c r="AY147" s="187"/>
      <c r="AZ147" s="187"/>
      <c r="BA147" s="187"/>
      <c r="BB147" s="187"/>
      <c r="BC147" s="187"/>
      <c r="BD147" s="187"/>
      <c r="BE147" s="187"/>
      <c r="BF147" s="187"/>
      <c r="BG147" s="187"/>
      <c r="BH147" s="187"/>
      <c r="BI147" s="187"/>
      <c r="BJ147" s="187"/>
      <c r="BK147" s="187"/>
      <c r="BL147" s="187"/>
      <c r="BM147" s="187"/>
      <c r="BN147" s="187"/>
      <c r="BO147" s="187"/>
      <c r="BP147" s="187"/>
      <c r="BQ147" s="187"/>
      <c r="BR147" s="187"/>
      <c r="BS147" s="187"/>
      <c r="BT147" s="187"/>
      <c r="BU147" s="187"/>
      <c r="BV147" s="187"/>
      <c r="BW147" s="59"/>
      <c r="BX147" s="59"/>
      <c r="BY147" s="59"/>
      <c r="BZ147" s="59"/>
      <c r="CA147" s="59"/>
      <c r="CB147" s="59"/>
      <c r="CC147" s="59"/>
      <c r="CD147" s="59"/>
      <c r="CE147" s="59"/>
      <c r="CF147" s="59"/>
      <c r="CG147" s="59"/>
      <c r="CH147" s="59"/>
      <c r="CI147" s="59"/>
      <c r="CJ147" s="59"/>
      <c r="CK147" s="59"/>
      <c r="CL147" s="59"/>
      <c r="CM147" s="59"/>
    </row>
    <row r="148" spans="1:91" s="226" customFormat="1">
      <c r="A148" s="187"/>
      <c r="B148" s="187"/>
      <c r="C148" s="187"/>
      <c r="D148" s="187"/>
      <c r="E148" s="187"/>
      <c r="F148" s="187"/>
      <c r="G148" s="187"/>
      <c r="H148" s="187"/>
      <c r="I148" s="187"/>
      <c r="J148" s="187"/>
      <c r="K148" s="187"/>
      <c r="L148" s="187"/>
      <c r="M148" s="187"/>
      <c r="N148" s="187"/>
      <c r="O148" s="187"/>
      <c r="P148" s="187"/>
      <c r="Q148" s="187"/>
      <c r="R148" s="187"/>
      <c r="S148" s="187"/>
      <c r="T148" s="187"/>
      <c r="U148" s="187"/>
      <c r="V148" s="187"/>
      <c r="W148" s="187"/>
      <c r="X148" s="187"/>
      <c r="Y148" s="187"/>
      <c r="Z148" s="187"/>
      <c r="AA148" s="187"/>
      <c r="AB148" s="187"/>
      <c r="AC148" s="187"/>
      <c r="AD148" s="187"/>
      <c r="AE148" s="187"/>
      <c r="AF148" s="187"/>
      <c r="AG148" s="187"/>
      <c r="AH148" s="187"/>
      <c r="AI148" s="187"/>
      <c r="AJ148" s="187"/>
      <c r="AK148" s="187"/>
      <c r="AL148" s="187"/>
      <c r="AM148" s="187"/>
      <c r="AN148" s="187"/>
      <c r="AO148" s="187"/>
      <c r="AP148" s="187"/>
      <c r="AQ148" s="187"/>
      <c r="AR148" s="187"/>
      <c r="AS148" s="187"/>
      <c r="AT148" s="187"/>
      <c r="AU148" s="187"/>
      <c r="AV148" s="187"/>
      <c r="AW148" s="187"/>
      <c r="AX148" s="187"/>
      <c r="AY148" s="187"/>
      <c r="AZ148" s="187"/>
      <c r="BA148" s="187"/>
      <c r="BB148" s="187"/>
      <c r="BC148" s="187"/>
      <c r="BD148" s="187"/>
      <c r="BE148" s="187"/>
      <c r="BF148" s="187"/>
      <c r="BG148" s="187"/>
      <c r="BH148" s="187"/>
      <c r="BI148" s="187"/>
      <c r="BJ148" s="187"/>
      <c r="BK148" s="187"/>
      <c r="BL148" s="187"/>
      <c r="BM148" s="187"/>
      <c r="BN148" s="187"/>
      <c r="BO148" s="187"/>
      <c r="BP148" s="187"/>
      <c r="BQ148" s="187"/>
      <c r="BR148" s="187"/>
      <c r="BS148" s="187"/>
      <c r="BT148" s="187"/>
      <c r="BU148" s="187"/>
      <c r="BV148" s="187"/>
      <c r="BW148" s="159"/>
      <c r="BX148" s="159"/>
      <c r="BY148" s="159"/>
      <c r="BZ148" s="159"/>
      <c r="CA148" s="159"/>
      <c r="CB148" s="159"/>
      <c r="CC148" s="159"/>
      <c r="CD148" s="159"/>
      <c r="CE148" s="159"/>
      <c r="CF148" s="159"/>
      <c r="CG148" s="159"/>
      <c r="CH148" s="159"/>
      <c r="CI148" s="159"/>
      <c r="CJ148" s="159"/>
      <c r="CK148" s="159"/>
      <c r="CL148" s="159"/>
      <c r="CM148" s="159"/>
    </row>
    <row r="149" spans="1:91" s="226" customFormat="1">
      <c r="A149" s="187"/>
      <c r="B149" s="187"/>
      <c r="C149" s="187"/>
      <c r="D149" s="187"/>
      <c r="E149" s="187"/>
      <c r="F149" s="187"/>
      <c r="G149" s="187"/>
      <c r="H149" s="187"/>
      <c r="I149" s="187"/>
      <c r="J149" s="187"/>
      <c r="K149" s="187"/>
      <c r="L149" s="187"/>
      <c r="M149" s="187"/>
      <c r="N149" s="187"/>
      <c r="O149" s="187"/>
      <c r="P149" s="187"/>
      <c r="Q149" s="187"/>
      <c r="R149" s="187"/>
      <c r="S149" s="187"/>
      <c r="T149" s="187"/>
      <c r="U149" s="187"/>
      <c r="V149" s="187"/>
      <c r="W149" s="187"/>
      <c r="X149" s="187"/>
      <c r="Y149" s="187"/>
      <c r="Z149" s="187"/>
      <c r="AA149" s="187"/>
      <c r="AB149" s="187"/>
      <c r="AC149" s="187"/>
      <c r="AD149" s="187"/>
      <c r="AE149" s="187"/>
      <c r="AF149" s="187"/>
      <c r="AG149" s="187"/>
      <c r="AH149" s="187"/>
      <c r="AI149" s="187"/>
      <c r="AJ149" s="187"/>
      <c r="AK149" s="187"/>
      <c r="AL149" s="187"/>
      <c r="AM149" s="187"/>
      <c r="AN149" s="187"/>
      <c r="AO149" s="187"/>
      <c r="AP149" s="187"/>
      <c r="AQ149" s="187"/>
      <c r="AR149" s="187"/>
      <c r="AS149" s="187"/>
      <c r="AT149" s="187"/>
      <c r="AU149" s="187"/>
      <c r="AV149" s="187"/>
      <c r="AW149" s="187"/>
      <c r="AX149" s="187"/>
      <c r="AY149" s="187"/>
      <c r="AZ149" s="187"/>
      <c r="BA149" s="187"/>
      <c r="BB149" s="187"/>
      <c r="BC149" s="187"/>
      <c r="BD149" s="187"/>
      <c r="BE149" s="187"/>
      <c r="BF149" s="187"/>
      <c r="BG149" s="187"/>
      <c r="BH149" s="187"/>
      <c r="BI149" s="187"/>
      <c r="BJ149" s="187"/>
      <c r="BK149" s="187"/>
      <c r="BL149" s="187"/>
      <c r="BM149" s="187"/>
      <c r="BN149" s="187"/>
      <c r="BO149" s="187"/>
      <c r="BP149" s="187"/>
      <c r="BQ149" s="187"/>
      <c r="BR149" s="187"/>
      <c r="BS149" s="187"/>
      <c r="BT149" s="187"/>
      <c r="BU149" s="187"/>
      <c r="BV149" s="187"/>
      <c r="BW149" s="159"/>
      <c r="BX149" s="159"/>
      <c r="BY149" s="159"/>
      <c r="BZ149" s="159"/>
      <c r="CA149" s="159"/>
      <c r="CB149" s="159"/>
      <c r="CC149" s="159"/>
      <c r="CD149" s="159"/>
      <c r="CE149" s="159"/>
      <c r="CF149" s="159"/>
      <c r="CG149" s="159"/>
      <c r="CH149" s="159"/>
      <c r="CI149" s="159"/>
      <c r="CJ149" s="159"/>
      <c r="CK149" s="159"/>
      <c r="CL149" s="159"/>
      <c r="CM149" s="159"/>
    </row>
    <row r="150" spans="1:91" s="226" customFormat="1">
      <c r="A150" s="187"/>
      <c r="B150" s="187"/>
      <c r="C150" s="187"/>
      <c r="D150" s="187"/>
      <c r="E150" s="187"/>
      <c r="F150" s="187"/>
      <c r="G150" s="187"/>
      <c r="H150" s="187"/>
      <c r="I150" s="187"/>
      <c r="J150" s="187"/>
      <c r="K150" s="187"/>
      <c r="L150" s="187"/>
      <c r="M150" s="187"/>
      <c r="N150" s="187"/>
      <c r="O150" s="187"/>
      <c r="P150" s="187"/>
      <c r="Q150" s="187"/>
      <c r="R150" s="187"/>
      <c r="S150" s="187"/>
      <c r="T150" s="187"/>
      <c r="U150" s="187"/>
      <c r="V150" s="187"/>
      <c r="W150" s="187"/>
      <c r="X150" s="187"/>
      <c r="Y150" s="187"/>
      <c r="Z150" s="187"/>
      <c r="AA150" s="187"/>
      <c r="AB150" s="187"/>
      <c r="AC150" s="187"/>
      <c r="AD150" s="187"/>
      <c r="AE150" s="187"/>
      <c r="AF150" s="187"/>
      <c r="AG150" s="187"/>
      <c r="AH150" s="187"/>
      <c r="AI150" s="187"/>
      <c r="AJ150" s="187"/>
      <c r="AK150" s="187"/>
      <c r="AL150" s="187"/>
      <c r="AM150" s="187"/>
      <c r="AN150" s="187"/>
      <c r="AO150" s="187"/>
      <c r="AP150" s="187"/>
      <c r="AQ150" s="187"/>
      <c r="AR150" s="187"/>
      <c r="AS150" s="187"/>
      <c r="AT150" s="187"/>
      <c r="AU150" s="187"/>
      <c r="AV150" s="187"/>
      <c r="AW150" s="187"/>
      <c r="AX150" s="187"/>
      <c r="AY150" s="187"/>
      <c r="AZ150" s="187"/>
      <c r="BA150" s="187"/>
      <c r="BB150" s="187"/>
      <c r="BC150" s="187"/>
      <c r="BD150" s="187"/>
      <c r="BE150" s="187"/>
      <c r="BF150" s="187"/>
      <c r="BG150" s="187"/>
      <c r="BH150" s="187"/>
      <c r="BI150" s="187"/>
      <c r="BJ150" s="187"/>
      <c r="BK150" s="187"/>
      <c r="BL150" s="187"/>
      <c r="BM150" s="187"/>
      <c r="BN150" s="187"/>
      <c r="BO150" s="187"/>
      <c r="BP150" s="187"/>
      <c r="BQ150" s="187"/>
      <c r="BR150" s="187"/>
      <c r="BS150" s="187"/>
      <c r="BT150" s="187"/>
      <c r="BU150" s="187"/>
      <c r="BV150" s="187"/>
      <c r="BW150" s="159"/>
      <c r="BX150" s="159"/>
      <c r="BY150" s="159"/>
      <c r="BZ150" s="159"/>
      <c r="CA150" s="159"/>
      <c r="CB150" s="159"/>
      <c r="CC150" s="159"/>
      <c r="CD150" s="159"/>
      <c r="CE150" s="159"/>
      <c r="CF150" s="159"/>
      <c r="CG150" s="159"/>
      <c r="CH150" s="159"/>
      <c r="CI150" s="159"/>
      <c r="CJ150" s="159"/>
      <c r="CK150" s="159"/>
      <c r="CL150" s="159"/>
      <c r="CM150" s="159"/>
    </row>
    <row r="151" spans="1:91" s="226" customFormat="1">
      <c r="A151" s="187"/>
      <c r="B151" s="187"/>
      <c r="C151" s="187"/>
      <c r="D151" s="187"/>
      <c r="E151" s="187"/>
      <c r="F151" s="187"/>
      <c r="G151" s="187"/>
      <c r="H151" s="187"/>
      <c r="I151" s="187"/>
      <c r="J151" s="187"/>
      <c r="K151" s="187"/>
      <c r="L151" s="187"/>
      <c r="M151" s="187"/>
      <c r="N151" s="187"/>
      <c r="O151" s="187"/>
      <c r="P151" s="187"/>
      <c r="Q151" s="187"/>
      <c r="R151" s="187"/>
      <c r="S151" s="187"/>
      <c r="T151" s="187"/>
      <c r="U151" s="187"/>
      <c r="V151" s="187"/>
      <c r="W151" s="187"/>
      <c r="X151" s="187"/>
      <c r="Y151" s="187"/>
      <c r="Z151" s="187"/>
      <c r="AA151" s="187"/>
      <c r="AB151" s="187"/>
      <c r="AC151" s="187"/>
      <c r="AD151" s="187"/>
      <c r="AE151" s="187"/>
      <c r="AF151" s="187"/>
      <c r="AG151" s="187"/>
      <c r="AH151" s="187"/>
      <c r="AI151" s="187"/>
      <c r="AJ151" s="187"/>
      <c r="AK151" s="187"/>
      <c r="AL151" s="187"/>
      <c r="AM151" s="187"/>
      <c r="AN151" s="187"/>
      <c r="AO151" s="187"/>
      <c r="AP151" s="187"/>
      <c r="AQ151" s="187"/>
      <c r="AR151" s="187"/>
      <c r="AS151" s="187"/>
      <c r="AT151" s="187"/>
      <c r="AU151" s="187"/>
      <c r="AV151" s="187"/>
      <c r="AW151" s="187"/>
      <c r="AX151" s="187"/>
      <c r="AY151" s="187"/>
      <c r="AZ151" s="187"/>
      <c r="BA151" s="187"/>
      <c r="BB151" s="187"/>
      <c r="BC151" s="187"/>
      <c r="BD151" s="187"/>
      <c r="BE151" s="187"/>
      <c r="BF151" s="187"/>
      <c r="BG151" s="187"/>
      <c r="BH151" s="187"/>
      <c r="BI151" s="187"/>
      <c r="BJ151" s="187"/>
      <c r="BK151" s="187"/>
      <c r="BL151" s="187"/>
      <c r="BM151" s="187"/>
      <c r="BN151" s="187"/>
      <c r="BO151" s="187"/>
      <c r="BP151" s="187"/>
      <c r="BQ151" s="187"/>
      <c r="BR151" s="187"/>
      <c r="BS151" s="187"/>
      <c r="BT151" s="187"/>
      <c r="BU151" s="187"/>
      <c r="BV151" s="187"/>
      <c r="BW151" s="159"/>
      <c r="BX151" s="159"/>
      <c r="BY151" s="159"/>
      <c r="BZ151" s="159"/>
      <c r="CA151" s="159"/>
      <c r="CB151" s="159"/>
      <c r="CC151" s="159"/>
      <c r="CD151" s="159"/>
      <c r="CE151" s="159"/>
      <c r="CF151" s="159"/>
      <c r="CG151" s="159"/>
      <c r="CH151" s="159"/>
      <c r="CI151" s="159"/>
      <c r="CJ151" s="159"/>
      <c r="CK151" s="159"/>
      <c r="CL151" s="159"/>
      <c r="CM151" s="159"/>
    </row>
    <row r="152" spans="1:91" s="226" customFormat="1">
      <c r="A152" s="187"/>
      <c r="B152" s="187"/>
      <c r="C152" s="187"/>
      <c r="D152" s="187"/>
      <c r="E152" s="187"/>
      <c r="F152" s="187"/>
      <c r="G152" s="187"/>
      <c r="H152" s="187"/>
      <c r="I152" s="187"/>
      <c r="J152" s="187"/>
      <c r="K152" s="187"/>
      <c r="L152" s="187"/>
      <c r="M152" s="187"/>
      <c r="N152" s="187"/>
      <c r="O152" s="187"/>
      <c r="P152" s="187"/>
      <c r="Q152" s="187"/>
      <c r="R152" s="187"/>
      <c r="S152" s="187"/>
      <c r="T152" s="187"/>
      <c r="U152" s="187"/>
      <c r="V152" s="187"/>
      <c r="W152" s="187"/>
      <c r="X152" s="187"/>
      <c r="Y152" s="187"/>
      <c r="Z152" s="187"/>
      <c r="AA152" s="187"/>
      <c r="AB152" s="187"/>
      <c r="AC152" s="187"/>
      <c r="AD152" s="187"/>
      <c r="AE152" s="187"/>
      <c r="AF152" s="187"/>
      <c r="AG152" s="187"/>
      <c r="AH152" s="187"/>
      <c r="AI152" s="187"/>
      <c r="AJ152" s="187"/>
      <c r="AK152" s="187"/>
      <c r="AL152" s="187"/>
      <c r="AM152" s="187"/>
      <c r="AN152" s="187"/>
      <c r="AO152" s="187"/>
      <c r="AP152" s="187"/>
      <c r="AQ152" s="187"/>
      <c r="AR152" s="187"/>
      <c r="AS152" s="187"/>
      <c r="AT152" s="187"/>
      <c r="AU152" s="187"/>
      <c r="AV152" s="187"/>
      <c r="AW152" s="187"/>
      <c r="AX152" s="187"/>
      <c r="AY152" s="187"/>
      <c r="AZ152" s="187"/>
      <c r="BA152" s="187"/>
      <c r="BB152" s="187"/>
      <c r="BC152" s="187"/>
      <c r="BD152" s="187"/>
      <c r="BE152" s="187"/>
      <c r="BF152" s="187"/>
      <c r="BG152" s="187"/>
      <c r="BH152" s="187"/>
      <c r="BI152" s="187"/>
      <c r="BJ152" s="187"/>
      <c r="BK152" s="187"/>
      <c r="BL152" s="187"/>
      <c r="BM152" s="187"/>
      <c r="BN152" s="187"/>
      <c r="BO152" s="187"/>
      <c r="BP152" s="187"/>
      <c r="BQ152" s="187"/>
      <c r="BR152" s="187"/>
      <c r="BS152" s="187"/>
      <c r="BT152" s="187"/>
      <c r="BU152" s="187"/>
      <c r="BV152" s="187"/>
      <c r="BW152" s="159"/>
      <c r="BX152" s="159"/>
      <c r="BY152" s="159"/>
      <c r="BZ152" s="159"/>
      <c r="CA152" s="159"/>
      <c r="CB152" s="159"/>
      <c r="CC152" s="159"/>
      <c r="CD152" s="159"/>
      <c r="CE152" s="159"/>
      <c r="CF152" s="159"/>
      <c r="CG152" s="159"/>
      <c r="CH152" s="159"/>
      <c r="CI152" s="159"/>
      <c r="CJ152" s="159"/>
      <c r="CK152" s="159"/>
      <c r="CL152" s="159"/>
      <c r="CM152" s="159"/>
    </row>
    <row r="153" spans="1:91" s="217" customFormat="1" ht="3.75" customHeight="1">
      <c r="A153" s="187"/>
      <c r="B153" s="187"/>
      <c r="C153" s="187"/>
      <c r="D153" s="187"/>
      <c r="E153" s="187"/>
      <c r="F153" s="187"/>
      <c r="G153" s="187"/>
      <c r="H153" s="187"/>
      <c r="I153" s="187"/>
      <c r="J153" s="187"/>
      <c r="K153" s="187"/>
      <c r="L153" s="187"/>
      <c r="M153" s="187"/>
      <c r="N153" s="187"/>
      <c r="O153" s="187"/>
      <c r="P153" s="187"/>
      <c r="Q153" s="187"/>
      <c r="R153" s="187"/>
      <c r="S153" s="187"/>
      <c r="T153" s="187"/>
      <c r="U153" s="187"/>
      <c r="V153" s="187"/>
      <c r="W153" s="187"/>
      <c r="X153" s="187"/>
      <c r="Y153" s="187"/>
      <c r="Z153" s="187"/>
      <c r="AA153" s="187"/>
      <c r="AB153" s="187"/>
      <c r="AC153" s="187"/>
      <c r="AD153" s="187"/>
      <c r="AE153" s="187"/>
      <c r="AF153" s="187"/>
      <c r="AG153" s="187"/>
      <c r="AH153" s="187"/>
      <c r="AI153" s="187"/>
      <c r="AJ153" s="187"/>
      <c r="AK153" s="187"/>
      <c r="AL153" s="187"/>
      <c r="AM153" s="187"/>
      <c r="AN153" s="187"/>
      <c r="AO153" s="187"/>
      <c r="AP153" s="187"/>
      <c r="AQ153" s="187"/>
      <c r="AR153" s="187"/>
      <c r="AS153" s="187"/>
      <c r="AT153" s="187"/>
      <c r="AU153" s="187"/>
      <c r="AV153" s="187"/>
      <c r="AW153" s="187"/>
      <c r="AX153" s="187"/>
      <c r="AY153" s="187"/>
      <c r="AZ153" s="187"/>
      <c r="BA153" s="187"/>
      <c r="BB153" s="187"/>
      <c r="BC153" s="187"/>
      <c r="BD153" s="187"/>
      <c r="BE153" s="187"/>
      <c r="BF153" s="187"/>
      <c r="BG153" s="187"/>
      <c r="BH153" s="187"/>
      <c r="BI153" s="187"/>
      <c r="BJ153" s="187"/>
      <c r="BK153" s="187"/>
      <c r="BL153" s="187"/>
      <c r="BM153" s="187"/>
      <c r="BN153" s="187"/>
      <c r="BO153" s="187"/>
      <c r="BP153" s="187"/>
      <c r="BQ153" s="187"/>
      <c r="BR153" s="187"/>
      <c r="BS153" s="187"/>
      <c r="BT153" s="187"/>
      <c r="BU153" s="187"/>
      <c r="BV153" s="187"/>
      <c r="BW153" s="59"/>
      <c r="BX153" s="59"/>
      <c r="BY153" s="59"/>
      <c r="BZ153" s="59"/>
      <c r="CA153" s="59"/>
      <c r="CB153" s="59"/>
      <c r="CC153" s="59"/>
      <c r="CD153" s="59"/>
      <c r="CE153" s="59"/>
      <c r="CF153" s="59"/>
      <c r="CG153" s="59"/>
      <c r="CH153" s="59"/>
      <c r="CI153" s="59"/>
      <c r="CJ153" s="59"/>
      <c r="CK153" s="59"/>
      <c r="CL153" s="59"/>
      <c r="CM153" s="59"/>
    </row>
    <row r="154" spans="1:91" s="217" customFormat="1">
      <c r="A154" s="187"/>
      <c r="B154" s="187"/>
      <c r="C154" s="187"/>
      <c r="D154" s="187"/>
      <c r="E154" s="187"/>
      <c r="F154" s="187"/>
      <c r="G154" s="187"/>
      <c r="H154" s="187"/>
      <c r="I154" s="187"/>
      <c r="J154" s="187"/>
      <c r="K154" s="187"/>
      <c r="L154" s="187"/>
      <c r="M154" s="187"/>
      <c r="N154" s="187"/>
      <c r="O154" s="187"/>
      <c r="P154" s="187"/>
      <c r="Q154" s="187"/>
      <c r="R154" s="187"/>
      <c r="S154" s="187"/>
      <c r="T154" s="187"/>
      <c r="U154" s="187"/>
      <c r="V154" s="187"/>
      <c r="W154" s="187"/>
      <c r="X154" s="187"/>
      <c r="Y154" s="187"/>
      <c r="Z154" s="187"/>
      <c r="AA154" s="187"/>
      <c r="AB154" s="187"/>
      <c r="AC154" s="187"/>
      <c r="AD154" s="187"/>
      <c r="AE154" s="187"/>
      <c r="AF154" s="187"/>
      <c r="AG154" s="187"/>
      <c r="AH154" s="187"/>
      <c r="AI154" s="187"/>
      <c r="AJ154" s="187"/>
      <c r="AK154" s="187"/>
      <c r="AL154" s="187"/>
      <c r="AM154" s="187"/>
      <c r="AN154" s="187"/>
      <c r="AO154" s="187"/>
      <c r="AP154" s="187"/>
      <c r="AQ154" s="187"/>
      <c r="AR154" s="187"/>
      <c r="AS154" s="187"/>
      <c r="AT154" s="187"/>
      <c r="AU154" s="187"/>
      <c r="AV154" s="187"/>
      <c r="AW154" s="187"/>
      <c r="AX154" s="187"/>
      <c r="AY154" s="187"/>
      <c r="AZ154" s="187"/>
      <c r="BA154" s="187"/>
      <c r="BB154" s="187"/>
      <c r="BC154" s="187"/>
      <c r="BD154" s="187"/>
      <c r="BE154" s="187"/>
      <c r="BF154" s="187"/>
      <c r="BG154" s="187"/>
      <c r="BH154" s="187"/>
      <c r="BI154" s="187"/>
      <c r="BJ154" s="187"/>
      <c r="BK154" s="187"/>
      <c r="BL154" s="187"/>
      <c r="BM154" s="187"/>
      <c r="BN154" s="187"/>
      <c r="BO154" s="187"/>
      <c r="BP154" s="187"/>
      <c r="BQ154" s="187"/>
      <c r="BR154" s="187"/>
      <c r="BS154" s="187"/>
      <c r="BT154" s="187"/>
      <c r="BU154" s="187"/>
      <c r="BV154" s="187"/>
      <c r="BW154" s="59"/>
      <c r="BX154" s="59"/>
      <c r="BY154" s="59"/>
      <c r="BZ154" s="59"/>
      <c r="CA154" s="59"/>
      <c r="CB154" s="59"/>
      <c r="CC154" s="59"/>
      <c r="CD154" s="59"/>
      <c r="CE154" s="59"/>
      <c r="CF154" s="59"/>
      <c r="CG154" s="59"/>
      <c r="CH154" s="59"/>
      <c r="CI154" s="59"/>
      <c r="CJ154" s="59"/>
      <c r="CK154" s="59"/>
      <c r="CL154" s="59"/>
      <c r="CM154" s="59"/>
    </row>
    <row r="155" spans="1:91" s="217" customFormat="1" ht="3.75" customHeight="1">
      <c r="A155" s="187"/>
      <c r="B155" s="187"/>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187"/>
      <c r="AD155" s="187"/>
      <c r="AE155" s="187"/>
      <c r="AF155" s="187"/>
      <c r="AG155" s="187"/>
      <c r="AH155" s="187"/>
      <c r="AI155" s="187"/>
      <c r="AJ155" s="187"/>
      <c r="AK155" s="187"/>
      <c r="AL155" s="187"/>
      <c r="AM155" s="187"/>
      <c r="AN155" s="187"/>
      <c r="AO155" s="187"/>
      <c r="AP155" s="187"/>
      <c r="AQ155" s="187"/>
      <c r="AR155" s="187"/>
      <c r="AS155" s="187"/>
      <c r="AT155" s="187"/>
      <c r="AU155" s="187"/>
      <c r="AV155" s="187"/>
      <c r="AW155" s="187"/>
      <c r="AX155" s="187"/>
      <c r="AY155" s="187"/>
      <c r="AZ155" s="187"/>
      <c r="BA155" s="187"/>
      <c r="BB155" s="187"/>
      <c r="BC155" s="187"/>
      <c r="BD155" s="187"/>
      <c r="BE155" s="187"/>
      <c r="BF155" s="187"/>
      <c r="BG155" s="187"/>
      <c r="BH155" s="187"/>
      <c r="BI155" s="187"/>
      <c r="BJ155" s="187"/>
      <c r="BK155" s="187"/>
      <c r="BL155" s="187"/>
      <c r="BM155" s="187"/>
      <c r="BN155" s="187"/>
      <c r="BO155" s="187"/>
      <c r="BP155" s="187"/>
      <c r="BQ155" s="187"/>
      <c r="BR155" s="187"/>
      <c r="BS155" s="187"/>
      <c r="BT155" s="187"/>
      <c r="BU155" s="187"/>
      <c r="BV155" s="187"/>
      <c r="BW155" s="59"/>
      <c r="BX155" s="59"/>
      <c r="BY155" s="59"/>
      <c r="BZ155" s="59"/>
      <c r="CA155" s="59"/>
      <c r="CB155" s="59"/>
      <c r="CC155" s="59"/>
      <c r="CD155" s="59"/>
      <c r="CE155" s="59"/>
      <c r="CF155" s="59"/>
      <c r="CG155" s="59"/>
      <c r="CH155" s="59"/>
      <c r="CI155" s="59"/>
      <c r="CJ155" s="59"/>
      <c r="CK155" s="59"/>
      <c r="CL155" s="59"/>
      <c r="CM155" s="59"/>
    </row>
    <row r="156" spans="1:91" s="217" customFormat="1">
      <c r="A156" s="187"/>
      <c r="B156" s="187"/>
      <c r="C156" s="187"/>
      <c r="D156" s="187"/>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c r="AA156" s="187"/>
      <c r="AB156" s="187"/>
      <c r="AC156" s="187"/>
      <c r="AD156" s="187"/>
      <c r="AE156" s="187"/>
      <c r="AF156" s="187"/>
      <c r="AG156" s="187"/>
      <c r="AH156" s="187"/>
      <c r="AI156" s="187"/>
      <c r="AJ156" s="187"/>
      <c r="AK156" s="187"/>
      <c r="AL156" s="187"/>
      <c r="AM156" s="187"/>
      <c r="AN156" s="187"/>
      <c r="AO156" s="187"/>
      <c r="AP156" s="187"/>
      <c r="AQ156" s="187"/>
      <c r="AR156" s="187"/>
      <c r="AS156" s="187"/>
      <c r="AT156" s="187"/>
      <c r="AU156" s="187"/>
      <c r="AV156" s="187"/>
      <c r="AW156" s="187"/>
      <c r="AX156" s="187"/>
      <c r="AY156" s="187"/>
      <c r="AZ156" s="187"/>
      <c r="BA156" s="187"/>
      <c r="BB156" s="187"/>
      <c r="BC156" s="187"/>
      <c r="BD156" s="187"/>
      <c r="BE156" s="187"/>
      <c r="BF156" s="187"/>
      <c r="BG156" s="187"/>
      <c r="BH156" s="187"/>
      <c r="BI156" s="187"/>
      <c r="BJ156" s="187"/>
      <c r="BK156" s="187"/>
      <c r="BL156" s="187"/>
      <c r="BM156" s="187"/>
      <c r="BN156" s="187"/>
      <c r="BO156" s="187"/>
      <c r="BP156" s="187"/>
      <c r="BQ156" s="187"/>
      <c r="BR156" s="187"/>
      <c r="BS156" s="187"/>
      <c r="BT156" s="187"/>
      <c r="BU156" s="187"/>
      <c r="BV156" s="187"/>
      <c r="BW156" s="59"/>
      <c r="BX156" s="59"/>
      <c r="BY156" s="59"/>
      <c r="BZ156" s="59"/>
      <c r="CA156" s="59"/>
      <c r="CB156" s="59"/>
      <c r="CC156" s="59"/>
      <c r="CD156" s="59"/>
      <c r="CE156" s="59"/>
      <c r="CF156" s="59"/>
      <c r="CG156" s="59"/>
      <c r="CH156" s="59"/>
      <c r="CI156" s="59"/>
      <c r="CJ156" s="59"/>
      <c r="CK156" s="59"/>
      <c r="CL156" s="59"/>
      <c r="CM156" s="59"/>
    </row>
    <row r="157" spans="1:91" s="217" customFormat="1" ht="3.75" customHeight="1">
      <c r="A157" s="187"/>
      <c r="B157" s="187"/>
      <c r="C157" s="187"/>
      <c r="D157" s="187"/>
      <c r="E157" s="187"/>
      <c r="F157" s="187"/>
      <c r="G157" s="187"/>
      <c r="H157" s="187"/>
      <c r="I157" s="187"/>
      <c r="J157" s="187"/>
      <c r="K157" s="187"/>
      <c r="L157" s="187"/>
      <c r="M157" s="187"/>
      <c r="N157" s="187"/>
      <c r="O157" s="187"/>
      <c r="P157" s="187"/>
      <c r="Q157" s="187"/>
      <c r="R157" s="187"/>
      <c r="S157" s="187"/>
      <c r="T157" s="187"/>
      <c r="U157" s="187"/>
      <c r="V157" s="187"/>
      <c r="W157" s="187"/>
      <c r="X157" s="187"/>
      <c r="Y157" s="187"/>
      <c r="Z157" s="187"/>
      <c r="AA157" s="187"/>
      <c r="AB157" s="187"/>
      <c r="AC157" s="187"/>
      <c r="AD157" s="187"/>
      <c r="AE157" s="187"/>
      <c r="AF157" s="187"/>
      <c r="AG157" s="187"/>
      <c r="AH157" s="187"/>
      <c r="AI157" s="187"/>
      <c r="AJ157" s="187"/>
      <c r="AK157" s="187"/>
      <c r="AL157" s="187"/>
      <c r="AM157" s="187"/>
      <c r="AN157" s="187"/>
      <c r="AO157" s="187"/>
      <c r="AP157" s="187"/>
      <c r="AQ157" s="187"/>
      <c r="AR157" s="187"/>
      <c r="AS157" s="187"/>
      <c r="AT157" s="187"/>
      <c r="AU157" s="187"/>
      <c r="AV157" s="187"/>
      <c r="AW157" s="187"/>
      <c r="AX157" s="187"/>
      <c r="AY157" s="187"/>
      <c r="AZ157" s="187"/>
      <c r="BA157" s="187"/>
      <c r="BB157" s="187"/>
      <c r="BC157" s="187"/>
      <c r="BD157" s="187"/>
      <c r="BE157" s="187"/>
      <c r="BF157" s="187"/>
      <c r="BG157" s="187"/>
      <c r="BH157" s="187"/>
      <c r="BI157" s="187"/>
      <c r="BJ157" s="187"/>
      <c r="BK157" s="187"/>
      <c r="BL157" s="187"/>
      <c r="BM157" s="187"/>
      <c r="BN157" s="187"/>
      <c r="BO157" s="187"/>
      <c r="BP157" s="187"/>
      <c r="BQ157" s="187"/>
      <c r="BR157" s="187"/>
      <c r="BS157" s="187"/>
      <c r="BT157" s="187"/>
      <c r="BU157" s="187"/>
      <c r="BV157" s="187"/>
      <c r="BW157" s="59"/>
      <c r="BX157" s="59"/>
      <c r="BY157" s="59"/>
      <c r="BZ157" s="59"/>
      <c r="CA157" s="59"/>
      <c r="CB157" s="59"/>
      <c r="CC157" s="59"/>
      <c r="CD157" s="59"/>
      <c r="CE157" s="59"/>
      <c r="CF157" s="59"/>
      <c r="CG157" s="59"/>
      <c r="CH157" s="59"/>
      <c r="CI157" s="59"/>
      <c r="CJ157" s="59"/>
      <c r="CK157" s="59"/>
      <c r="CL157" s="59"/>
      <c r="CM157" s="59"/>
    </row>
    <row r="158" spans="1:91" s="217" customFormat="1">
      <c r="A158" s="187"/>
      <c r="B158" s="187"/>
      <c r="C158" s="187"/>
      <c r="D158" s="187"/>
      <c r="E158" s="187"/>
      <c r="F158" s="187"/>
      <c r="G158" s="187"/>
      <c r="H158" s="187"/>
      <c r="I158" s="187"/>
      <c r="J158" s="187"/>
      <c r="K158" s="187"/>
      <c r="L158" s="187"/>
      <c r="M158" s="187"/>
      <c r="N158" s="187"/>
      <c r="O158" s="187"/>
      <c r="P158" s="187"/>
      <c r="Q158" s="187"/>
      <c r="R158" s="187"/>
      <c r="S158" s="187"/>
      <c r="T158" s="187"/>
      <c r="U158" s="187"/>
      <c r="V158" s="187"/>
      <c r="W158" s="187"/>
      <c r="X158" s="187"/>
      <c r="Y158" s="187"/>
      <c r="Z158" s="187"/>
      <c r="AA158" s="187"/>
      <c r="AB158" s="187"/>
      <c r="AC158" s="187"/>
      <c r="AD158" s="187"/>
      <c r="AE158" s="187"/>
      <c r="AF158" s="187"/>
      <c r="AG158" s="187"/>
      <c r="AH158" s="187"/>
      <c r="AI158" s="187"/>
      <c r="AJ158" s="187"/>
      <c r="AK158" s="187"/>
      <c r="AL158" s="187"/>
      <c r="AM158" s="187"/>
      <c r="AN158" s="187"/>
      <c r="AO158" s="187"/>
      <c r="AP158" s="187"/>
      <c r="AQ158" s="187"/>
      <c r="AR158" s="187"/>
      <c r="AS158" s="187"/>
      <c r="AT158" s="187"/>
      <c r="AU158" s="187"/>
      <c r="AV158" s="187"/>
      <c r="AW158" s="187"/>
      <c r="AX158" s="187"/>
      <c r="AY158" s="187"/>
      <c r="AZ158" s="187"/>
      <c r="BA158" s="187"/>
      <c r="BB158" s="187"/>
      <c r="BC158" s="187"/>
      <c r="BD158" s="187"/>
      <c r="BE158" s="187"/>
      <c r="BF158" s="187"/>
      <c r="BG158" s="187"/>
      <c r="BH158" s="187"/>
      <c r="BI158" s="187"/>
      <c r="BJ158" s="187"/>
      <c r="BK158" s="187"/>
      <c r="BL158" s="187"/>
      <c r="BM158" s="187"/>
      <c r="BN158" s="187"/>
      <c r="BO158" s="187"/>
      <c r="BP158" s="187"/>
      <c r="BQ158" s="187"/>
      <c r="BR158" s="187"/>
      <c r="BS158" s="187"/>
      <c r="BT158" s="187"/>
      <c r="BU158" s="187"/>
      <c r="BV158" s="187"/>
      <c r="BW158" s="59"/>
      <c r="BX158" s="59"/>
      <c r="BY158" s="59"/>
      <c r="BZ158" s="59"/>
      <c r="CA158" s="59"/>
      <c r="CB158" s="59"/>
      <c r="CC158" s="59"/>
      <c r="CD158" s="59"/>
      <c r="CE158" s="59"/>
      <c r="CF158" s="59"/>
      <c r="CG158" s="59"/>
      <c r="CH158" s="59"/>
      <c r="CI158" s="59"/>
      <c r="CJ158" s="59"/>
      <c r="CK158" s="59"/>
      <c r="CL158" s="59"/>
      <c r="CM158" s="59"/>
    </row>
    <row r="159" spans="1:91" s="217" customFormat="1">
      <c r="A159" s="187"/>
      <c r="B159" s="187"/>
      <c r="C159" s="187"/>
      <c r="D159" s="187"/>
      <c r="E159" s="187"/>
      <c r="F159" s="187"/>
      <c r="G159" s="187"/>
      <c r="H159" s="187"/>
      <c r="I159" s="187"/>
      <c r="J159" s="187"/>
      <c r="K159" s="187"/>
      <c r="L159" s="187"/>
      <c r="M159" s="187"/>
      <c r="N159" s="187"/>
      <c r="O159" s="187"/>
      <c r="P159" s="187"/>
      <c r="Q159" s="187"/>
      <c r="R159" s="187"/>
      <c r="S159" s="187"/>
      <c r="T159" s="187"/>
      <c r="U159" s="187"/>
      <c r="V159" s="187"/>
      <c r="W159" s="187"/>
      <c r="X159" s="187"/>
      <c r="Y159" s="187"/>
      <c r="Z159" s="187"/>
      <c r="AA159" s="187"/>
      <c r="AB159" s="187"/>
      <c r="AC159" s="187"/>
      <c r="AD159" s="187"/>
      <c r="AE159" s="187"/>
      <c r="AF159" s="187"/>
      <c r="AG159" s="187"/>
      <c r="AH159" s="187"/>
      <c r="AI159" s="187"/>
      <c r="AJ159" s="187"/>
      <c r="AK159" s="187"/>
      <c r="AL159" s="187"/>
      <c r="AM159" s="187"/>
      <c r="AN159" s="187"/>
      <c r="AO159" s="187"/>
      <c r="AP159" s="187"/>
      <c r="AQ159" s="187"/>
      <c r="AR159" s="187"/>
      <c r="AS159" s="187"/>
      <c r="AT159" s="187"/>
      <c r="AU159" s="187"/>
      <c r="AV159" s="187"/>
      <c r="AW159" s="187"/>
      <c r="AX159" s="187"/>
      <c r="AY159" s="187"/>
      <c r="AZ159" s="187"/>
      <c r="BA159" s="187"/>
      <c r="BB159" s="187"/>
      <c r="BC159" s="187"/>
      <c r="BD159" s="187"/>
      <c r="BE159" s="187"/>
      <c r="BF159" s="187"/>
      <c r="BG159" s="187"/>
      <c r="BH159" s="187"/>
      <c r="BI159" s="187"/>
      <c r="BJ159" s="187"/>
      <c r="BK159" s="187"/>
      <c r="BL159" s="187"/>
      <c r="BM159" s="187"/>
      <c r="BN159" s="187"/>
      <c r="BO159" s="187"/>
      <c r="BP159" s="187"/>
      <c r="BQ159" s="187"/>
      <c r="BR159" s="187"/>
      <c r="BS159" s="187"/>
      <c r="BT159" s="187"/>
      <c r="BU159" s="187"/>
      <c r="BV159" s="187"/>
      <c r="BW159" s="59"/>
      <c r="BX159" s="59"/>
      <c r="BY159" s="59"/>
      <c r="BZ159" s="59"/>
      <c r="CA159" s="59"/>
      <c r="CB159" s="59"/>
      <c r="CC159" s="59"/>
      <c r="CD159" s="59"/>
      <c r="CE159" s="59"/>
      <c r="CF159" s="59"/>
      <c r="CG159" s="59"/>
      <c r="CH159" s="59"/>
      <c r="CI159" s="59"/>
      <c r="CJ159" s="59"/>
      <c r="CK159" s="59"/>
      <c r="CL159" s="59"/>
      <c r="CM159" s="59"/>
    </row>
    <row r="160" spans="1:91" s="217" customFormat="1" ht="3.75" customHeight="1">
      <c r="A160" s="187"/>
      <c r="B160" s="187"/>
      <c r="C160" s="187"/>
      <c r="D160" s="187"/>
      <c r="E160" s="187"/>
      <c r="F160" s="187"/>
      <c r="G160" s="187"/>
      <c r="H160" s="187"/>
      <c r="I160" s="187"/>
      <c r="J160" s="187"/>
      <c r="K160" s="187"/>
      <c r="L160" s="187"/>
      <c r="M160" s="187"/>
      <c r="N160" s="187"/>
      <c r="O160" s="187"/>
      <c r="P160" s="187"/>
      <c r="Q160" s="187"/>
      <c r="R160" s="187"/>
      <c r="S160" s="187"/>
      <c r="T160" s="187"/>
      <c r="U160" s="187"/>
      <c r="V160" s="187"/>
      <c r="W160" s="187"/>
      <c r="X160" s="187"/>
      <c r="Y160" s="187"/>
      <c r="Z160" s="187"/>
      <c r="AA160" s="187"/>
      <c r="AB160" s="187"/>
      <c r="AC160" s="187"/>
      <c r="AD160" s="187"/>
      <c r="AE160" s="187"/>
      <c r="AF160" s="187"/>
      <c r="AG160" s="187"/>
      <c r="AH160" s="187"/>
      <c r="AI160" s="187"/>
      <c r="AJ160" s="187"/>
      <c r="AK160" s="187"/>
      <c r="AL160" s="187"/>
      <c r="AM160" s="187"/>
      <c r="AN160" s="187"/>
      <c r="AO160" s="187"/>
      <c r="AP160" s="187"/>
      <c r="AQ160" s="187"/>
      <c r="AR160" s="187"/>
      <c r="AS160" s="187"/>
      <c r="AT160" s="187"/>
      <c r="AU160" s="187"/>
      <c r="AV160" s="187"/>
      <c r="AW160" s="187"/>
      <c r="AX160" s="187"/>
      <c r="AY160" s="187"/>
      <c r="AZ160" s="187"/>
      <c r="BA160" s="187"/>
      <c r="BB160" s="187"/>
      <c r="BC160" s="187"/>
      <c r="BD160" s="187"/>
      <c r="BE160" s="187"/>
      <c r="BF160" s="187"/>
      <c r="BG160" s="187"/>
      <c r="BH160" s="187"/>
      <c r="BI160" s="187"/>
      <c r="BJ160" s="187"/>
      <c r="BK160" s="187"/>
      <c r="BL160" s="187"/>
      <c r="BM160" s="187"/>
      <c r="BN160" s="187"/>
      <c r="BO160" s="187"/>
      <c r="BP160" s="187"/>
      <c r="BQ160" s="187"/>
      <c r="BR160" s="187"/>
      <c r="BS160" s="187"/>
      <c r="BT160" s="187"/>
      <c r="BU160" s="187"/>
      <c r="BV160" s="187"/>
      <c r="BW160" s="59"/>
      <c r="BX160" s="59"/>
      <c r="BY160" s="59"/>
      <c r="BZ160" s="59"/>
      <c r="CA160" s="59"/>
      <c r="CB160" s="59"/>
      <c r="CC160" s="59"/>
      <c r="CD160" s="59"/>
      <c r="CE160" s="59"/>
      <c r="CF160" s="59"/>
      <c r="CG160" s="59"/>
      <c r="CH160" s="59"/>
      <c r="CI160" s="59"/>
      <c r="CJ160" s="59"/>
      <c r="CK160" s="59"/>
      <c r="CL160" s="59"/>
      <c r="CM160" s="59"/>
    </row>
    <row r="161" spans="1:91" s="217" customFormat="1">
      <c r="A161" s="187"/>
      <c r="B161" s="187"/>
      <c r="C161" s="187"/>
      <c r="D161" s="187"/>
      <c r="E161" s="187"/>
      <c r="F161" s="187"/>
      <c r="G161" s="187"/>
      <c r="H161" s="187"/>
      <c r="I161" s="187"/>
      <c r="J161" s="187"/>
      <c r="K161" s="187"/>
      <c r="L161" s="187"/>
      <c r="M161" s="187"/>
      <c r="N161" s="187"/>
      <c r="O161" s="187"/>
      <c r="P161" s="187"/>
      <c r="Q161" s="187"/>
      <c r="R161" s="187"/>
      <c r="S161" s="187"/>
      <c r="T161" s="187"/>
      <c r="U161" s="187"/>
      <c r="V161" s="187"/>
      <c r="W161" s="187"/>
      <c r="X161" s="187"/>
      <c r="Y161" s="187"/>
      <c r="Z161" s="187"/>
      <c r="AA161" s="187"/>
      <c r="AB161" s="187"/>
      <c r="AC161" s="187"/>
      <c r="AD161" s="187"/>
      <c r="AE161" s="187"/>
      <c r="AF161" s="187"/>
      <c r="AG161" s="187"/>
      <c r="AH161" s="187"/>
      <c r="AI161" s="187"/>
      <c r="AJ161" s="187"/>
      <c r="AK161" s="187"/>
      <c r="AL161" s="187"/>
      <c r="AM161" s="187"/>
      <c r="AN161" s="187"/>
      <c r="AO161" s="187"/>
      <c r="AP161" s="187"/>
      <c r="AQ161" s="187"/>
      <c r="AR161" s="187"/>
      <c r="AS161" s="187"/>
      <c r="AT161" s="187"/>
      <c r="AU161" s="187"/>
      <c r="AV161" s="187"/>
      <c r="AW161" s="187"/>
      <c r="AX161" s="187"/>
      <c r="AY161" s="187"/>
      <c r="AZ161" s="187"/>
      <c r="BA161" s="187"/>
      <c r="BB161" s="187"/>
      <c r="BC161" s="187"/>
      <c r="BD161" s="187"/>
      <c r="BE161" s="187"/>
      <c r="BF161" s="187"/>
      <c r="BG161" s="187"/>
      <c r="BH161" s="187"/>
      <c r="BI161" s="187"/>
      <c r="BJ161" s="187"/>
      <c r="BK161" s="187"/>
      <c r="BL161" s="187"/>
      <c r="BM161" s="187"/>
      <c r="BN161" s="187"/>
      <c r="BO161" s="187"/>
      <c r="BP161" s="187"/>
      <c r="BQ161" s="187"/>
      <c r="BR161" s="187"/>
      <c r="BS161" s="187"/>
      <c r="BT161" s="187"/>
      <c r="BU161" s="187"/>
      <c r="BV161" s="187"/>
      <c r="BW161" s="59"/>
      <c r="BX161" s="59"/>
      <c r="BY161" s="59"/>
      <c r="BZ161" s="59"/>
      <c r="CA161" s="59"/>
      <c r="CB161" s="59"/>
      <c r="CC161" s="59"/>
      <c r="CD161" s="59"/>
      <c r="CE161" s="59"/>
      <c r="CF161" s="59"/>
      <c r="CG161" s="59"/>
      <c r="CH161" s="59"/>
      <c r="CI161" s="59"/>
      <c r="CJ161" s="59"/>
      <c r="CK161" s="59"/>
      <c r="CL161" s="59"/>
      <c r="CM161" s="59"/>
    </row>
    <row r="162" spans="1:91" s="217" customFormat="1" ht="3.75" customHeight="1">
      <c r="A162" s="187"/>
      <c r="B162" s="187"/>
      <c r="C162" s="187"/>
      <c r="D162" s="187"/>
      <c r="E162" s="187"/>
      <c r="F162" s="187"/>
      <c r="G162" s="187"/>
      <c r="H162" s="187"/>
      <c r="I162" s="187"/>
      <c r="J162" s="187"/>
      <c r="K162" s="187"/>
      <c r="L162" s="187"/>
      <c r="M162" s="187"/>
      <c r="N162" s="187"/>
      <c r="O162" s="187"/>
      <c r="P162" s="187"/>
      <c r="Q162" s="187"/>
      <c r="R162" s="187"/>
      <c r="S162" s="187"/>
      <c r="T162" s="187"/>
      <c r="U162" s="187"/>
      <c r="V162" s="187"/>
      <c r="W162" s="187"/>
      <c r="X162" s="187"/>
      <c r="Y162" s="187"/>
      <c r="Z162" s="187"/>
      <c r="AA162" s="187"/>
      <c r="AB162" s="187"/>
      <c r="AC162" s="187"/>
      <c r="AD162" s="187"/>
      <c r="AE162" s="187"/>
      <c r="AF162" s="187"/>
      <c r="AG162" s="187"/>
      <c r="AH162" s="187"/>
      <c r="AI162" s="187"/>
      <c r="AJ162" s="187"/>
      <c r="AK162" s="187"/>
      <c r="AL162" s="187"/>
      <c r="AM162" s="187"/>
      <c r="AN162" s="187"/>
      <c r="AO162" s="187"/>
      <c r="AP162" s="187"/>
      <c r="AQ162" s="187"/>
      <c r="AR162" s="187"/>
      <c r="AS162" s="187"/>
      <c r="AT162" s="187"/>
      <c r="AU162" s="187"/>
      <c r="AV162" s="187"/>
      <c r="AW162" s="187"/>
      <c r="AX162" s="187"/>
      <c r="AY162" s="187"/>
      <c r="AZ162" s="187"/>
      <c r="BA162" s="187"/>
      <c r="BB162" s="187"/>
      <c r="BC162" s="187"/>
      <c r="BD162" s="187"/>
      <c r="BE162" s="187"/>
      <c r="BF162" s="187"/>
      <c r="BG162" s="187"/>
      <c r="BH162" s="187"/>
      <c r="BI162" s="187"/>
      <c r="BJ162" s="187"/>
      <c r="BK162" s="187"/>
      <c r="BL162" s="187"/>
      <c r="BM162" s="187"/>
      <c r="BN162" s="187"/>
      <c r="BO162" s="187"/>
      <c r="BP162" s="187"/>
      <c r="BQ162" s="187"/>
      <c r="BR162" s="187"/>
      <c r="BS162" s="187"/>
      <c r="BT162" s="187"/>
      <c r="BU162" s="187"/>
      <c r="BV162" s="187"/>
      <c r="BW162" s="59"/>
      <c r="BX162" s="59"/>
      <c r="BY162" s="59"/>
      <c r="BZ162" s="59"/>
      <c r="CA162" s="59"/>
      <c r="CB162" s="59"/>
      <c r="CC162" s="59"/>
      <c r="CD162" s="59"/>
      <c r="CE162" s="59"/>
      <c r="CF162" s="59"/>
      <c r="CG162" s="59"/>
      <c r="CH162" s="59"/>
      <c r="CI162" s="59"/>
      <c r="CJ162" s="59"/>
      <c r="CK162" s="59"/>
      <c r="CL162" s="59"/>
      <c r="CM162" s="59"/>
    </row>
    <row r="163" spans="1:91" s="217" customFormat="1">
      <c r="A163" s="187"/>
      <c r="B163" s="187"/>
      <c r="C163" s="187"/>
      <c r="D163" s="187"/>
      <c r="E163" s="187"/>
      <c r="F163" s="187"/>
      <c r="G163" s="187"/>
      <c r="H163" s="187"/>
      <c r="I163" s="187"/>
      <c r="J163" s="187"/>
      <c r="K163" s="187"/>
      <c r="L163" s="187"/>
      <c r="M163" s="187"/>
      <c r="N163" s="187"/>
      <c r="O163" s="187"/>
      <c r="P163" s="187"/>
      <c r="Q163" s="187"/>
      <c r="R163" s="187"/>
      <c r="S163" s="187"/>
      <c r="T163" s="187"/>
      <c r="U163" s="187"/>
      <c r="V163" s="187"/>
      <c r="W163" s="187"/>
      <c r="X163" s="187"/>
      <c r="Y163" s="187"/>
      <c r="Z163" s="187"/>
      <c r="AA163" s="187"/>
      <c r="AB163" s="187"/>
      <c r="AC163" s="187"/>
      <c r="AD163" s="187"/>
      <c r="AE163" s="187"/>
      <c r="AF163" s="187"/>
      <c r="AG163" s="187"/>
      <c r="AH163" s="187"/>
      <c r="AI163" s="187"/>
      <c r="AJ163" s="187"/>
      <c r="AK163" s="187"/>
      <c r="AL163" s="187"/>
      <c r="AM163" s="187"/>
      <c r="AN163" s="187"/>
      <c r="AO163" s="187"/>
      <c r="AP163" s="187"/>
      <c r="AQ163" s="187"/>
      <c r="AR163" s="187"/>
      <c r="AS163" s="187"/>
      <c r="AT163" s="187"/>
      <c r="AU163" s="187"/>
      <c r="AV163" s="187"/>
      <c r="AW163" s="187"/>
      <c r="AX163" s="187"/>
      <c r="AY163" s="187"/>
      <c r="AZ163" s="187"/>
      <c r="BA163" s="187"/>
      <c r="BB163" s="187"/>
      <c r="BC163" s="187"/>
      <c r="BD163" s="187"/>
      <c r="BE163" s="187"/>
      <c r="BF163" s="187"/>
      <c r="BG163" s="187"/>
      <c r="BH163" s="187"/>
      <c r="BI163" s="187"/>
      <c r="BJ163" s="187"/>
      <c r="BK163" s="187"/>
      <c r="BL163" s="187"/>
      <c r="BM163" s="187"/>
      <c r="BN163" s="187"/>
      <c r="BO163" s="187"/>
      <c r="BP163" s="187"/>
      <c r="BQ163" s="187"/>
      <c r="BR163" s="187"/>
      <c r="BS163" s="187"/>
      <c r="BT163" s="187"/>
      <c r="BU163" s="187"/>
      <c r="BV163" s="187"/>
      <c r="BW163" s="59"/>
      <c r="BX163" s="59"/>
      <c r="BY163" s="59"/>
      <c r="BZ163" s="59"/>
      <c r="CA163" s="59"/>
      <c r="CB163" s="59"/>
      <c r="CC163" s="59"/>
      <c r="CD163" s="59"/>
      <c r="CE163" s="59"/>
      <c r="CF163" s="59"/>
      <c r="CG163" s="59"/>
      <c r="CH163" s="59"/>
      <c r="CI163" s="59"/>
      <c r="CJ163" s="59"/>
      <c r="CK163" s="59"/>
      <c r="CL163" s="59"/>
      <c r="CM163" s="59"/>
    </row>
    <row r="164" spans="1:91" s="226" customFormat="1">
      <c r="A164" s="187"/>
      <c r="B164" s="187"/>
      <c r="C164" s="187"/>
      <c r="D164" s="187"/>
      <c r="E164" s="187"/>
      <c r="F164" s="187"/>
      <c r="G164" s="187"/>
      <c r="H164" s="187"/>
      <c r="I164" s="187"/>
      <c r="J164" s="187"/>
      <c r="K164" s="187"/>
      <c r="L164" s="187"/>
      <c r="M164" s="187"/>
      <c r="N164" s="187"/>
      <c r="O164" s="187"/>
      <c r="P164" s="187"/>
      <c r="Q164" s="187"/>
      <c r="R164" s="187"/>
      <c r="S164" s="187"/>
      <c r="T164" s="187"/>
      <c r="U164" s="187"/>
      <c r="V164" s="187"/>
      <c r="W164" s="187"/>
      <c r="X164" s="187"/>
      <c r="Y164" s="187"/>
      <c r="Z164" s="187"/>
      <c r="AA164" s="187"/>
      <c r="AB164" s="187"/>
      <c r="AC164" s="187"/>
      <c r="AD164" s="187"/>
      <c r="AE164" s="187"/>
      <c r="AF164" s="187"/>
      <c r="AG164" s="187"/>
      <c r="AH164" s="187"/>
      <c r="AI164" s="187"/>
      <c r="AJ164" s="187"/>
      <c r="AK164" s="187"/>
      <c r="AL164" s="187"/>
      <c r="AM164" s="187"/>
      <c r="AN164" s="187"/>
      <c r="AO164" s="187"/>
      <c r="AP164" s="187"/>
      <c r="AQ164" s="187"/>
      <c r="AR164" s="187"/>
      <c r="AS164" s="187"/>
      <c r="AT164" s="187"/>
      <c r="AU164" s="187"/>
      <c r="AV164" s="187"/>
      <c r="AW164" s="187"/>
      <c r="AX164" s="187"/>
      <c r="AY164" s="187"/>
      <c r="AZ164" s="187"/>
      <c r="BA164" s="187"/>
      <c r="BB164" s="187"/>
      <c r="BC164" s="187"/>
      <c r="BD164" s="187"/>
      <c r="BE164" s="187"/>
      <c r="BF164" s="187"/>
      <c r="BG164" s="187"/>
      <c r="BH164" s="187"/>
      <c r="BI164" s="187"/>
      <c r="BJ164" s="187"/>
      <c r="BK164" s="187"/>
      <c r="BL164" s="187"/>
      <c r="BM164" s="187"/>
      <c r="BN164" s="187"/>
      <c r="BO164" s="187"/>
      <c r="BP164" s="187"/>
      <c r="BQ164" s="187"/>
      <c r="BR164" s="187"/>
      <c r="BS164" s="187"/>
      <c r="BT164" s="187"/>
      <c r="BU164" s="187"/>
      <c r="BV164" s="187"/>
      <c r="BW164" s="159"/>
      <c r="BX164" s="159"/>
      <c r="BY164" s="159"/>
      <c r="BZ164" s="159"/>
      <c r="CA164" s="159"/>
      <c r="CB164" s="159"/>
      <c r="CC164" s="159"/>
      <c r="CD164" s="159"/>
      <c r="CE164" s="159"/>
      <c r="CF164" s="159"/>
      <c r="CG164" s="159"/>
      <c r="CH164" s="159"/>
      <c r="CI164" s="159"/>
      <c r="CJ164" s="159"/>
      <c r="CK164" s="159"/>
      <c r="CL164" s="159"/>
      <c r="CM164" s="159"/>
    </row>
    <row r="165" spans="1:91" s="226" customFormat="1">
      <c r="A165" s="187"/>
      <c r="B165" s="187"/>
      <c r="C165" s="187"/>
      <c r="D165" s="187"/>
      <c r="E165" s="187"/>
      <c r="F165" s="187"/>
      <c r="G165" s="187"/>
      <c r="H165" s="187"/>
      <c r="I165" s="187"/>
      <c r="J165" s="187"/>
      <c r="K165" s="187"/>
      <c r="L165" s="187"/>
      <c r="M165" s="187"/>
      <c r="N165" s="187"/>
      <c r="O165" s="187"/>
      <c r="P165" s="187"/>
      <c r="Q165" s="187"/>
      <c r="R165" s="187"/>
      <c r="S165" s="187"/>
      <c r="T165" s="187"/>
      <c r="U165" s="187"/>
      <c r="V165" s="187"/>
      <c r="W165" s="187"/>
      <c r="X165" s="187"/>
      <c r="Y165" s="187"/>
      <c r="Z165" s="187"/>
      <c r="AA165" s="187"/>
      <c r="AB165" s="187"/>
      <c r="AC165" s="187"/>
      <c r="AD165" s="187"/>
      <c r="AE165" s="187"/>
      <c r="AF165" s="187"/>
      <c r="AG165" s="187"/>
      <c r="AH165" s="187"/>
      <c r="AI165" s="187"/>
      <c r="AJ165" s="187"/>
      <c r="AK165" s="187"/>
      <c r="AL165" s="187"/>
      <c r="AM165" s="187"/>
      <c r="AN165" s="187"/>
      <c r="AO165" s="187"/>
      <c r="AP165" s="187"/>
      <c r="AQ165" s="187"/>
      <c r="AR165" s="187"/>
      <c r="AS165" s="187"/>
      <c r="AT165" s="187"/>
      <c r="AU165" s="187"/>
      <c r="AV165" s="187"/>
      <c r="AW165" s="187"/>
      <c r="AX165" s="187"/>
      <c r="AY165" s="187"/>
      <c r="AZ165" s="187"/>
      <c r="BA165" s="187"/>
      <c r="BB165" s="187"/>
      <c r="BC165" s="187"/>
      <c r="BD165" s="187"/>
      <c r="BE165" s="187"/>
      <c r="BF165" s="187"/>
      <c r="BG165" s="187"/>
      <c r="BH165" s="187"/>
      <c r="BI165" s="187"/>
      <c r="BJ165" s="187"/>
      <c r="BK165" s="187"/>
      <c r="BL165" s="187"/>
      <c r="BM165" s="187"/>
      <c r="BN165" s="187"/>
      <c r="BO165" s="187"/>
      <c r="BP165" s="187"/>
      <c r="BQ165" s="187"/>
      <c r="BR165" s="187"/>
      <c r="BS165" s="187"/>
      <c r="BT165" s="187"/>
      <c r="BU165" s="187"/>
      <c r="BV165" s="187"/>
      <c r="BW165" s="159"/>
      <c r="BX165" s="159"/>
      <c r="BY165" s="159"/>
      <c r="BZ165" s="159"/>
      <c r="CA165" s="159"/>
      <c r="CB165" s="159"/>
      <c r="CC165" s="159"/>
      <c r="CD165" s="159"/>
      <c r="CE165" s="159"/>
      <c r="CF165" s="159"/>
      <c r="CG165" s="159"/>
      <c r="CH165" s="159"/>
      <c r="CI165" s="159"/>
      <c r="CJ165" s="159"/>
      <c r="CK165" s="159"/>
      <c r="CL165" s="159"/>
      <c r="CM165" s="159"/>
    </row>
    <row r="166" spans="1:91" s="226" customFormat="1">
      <c r="A166" s="187"/>
      <c r="B166" s="187"/>
      <c r="C166" s="187"/>
      <c r="D166" s="187"/>
      <c r="E166" s="187"/>
      <c r="F166" s="187"/>
      <c r="G166" s="187"/>
      <c r="H166" s="187"/>
      <c r="I166" s="187"/>
      <c r="J166" s="187"/>
      <c r="K166" s="187"/>
      <c r="L166" s="187"/>
      <c r="M166" s="187"/>
      <c r="N166" s="187"/>
      <c r="O166" s="187"/>
      <c r="P166" s="187"/>
      <c r="Q166" s="187"/>
      <c r="R166" s="187"/>
      <c r="S166" s="187"/>
      <c r="T166" s="187"/>
      <c r="U166" s="187"/>
      <c r="V166" s="187"/>
      <c r="W166" s="187"/>
      <c r="X166" s="187"/>
      <c r="Y166" s="187"/>
      <c r="Z166" s="187"/>
      <c r="AA166" s="187"/>
      <c r="AB166" s="187"/>
      <c r="AC166" s="187"/>
      <c r="AD166" s="187"/>
      <c r="AE166" s="187"/>
      <c r="AF166" s="187"/>
      <c r="AG166" s="187"/>
      <c r="AH166" s="187"/>
      <c r="AI166" s="187"/>
      <c r="AJ166" s="187"/>
      <c r="AK166" s="187"/>
      <c r="AL166" s="187"/>
      <c r="AM166" s="187"/>
      <c r="AN166" s="187"/>
      <c r="AO166" s="187"/>
      <c r="AP166" s="187"/>
      <c r="AQ166" s="187"/>
      <c r="AR166" s="187"/>
      <c r="AS166" s="187"/>
      <c r="AT166" s="187"/>
      <c r="AU166" s="187"/>
      <c r="AV166" s="187"/>
      <c r="AW166" s="187"/>
      <c r="AX166" s="187"/>
      <c r="AY166" s="187"/>
      <c r="AZ166" s="187"/>
      <c r="BA166" s="187"/>
      <c r="BB166" s="187"/>
      <c r="BC166" s="187"/>
      <c r="BD166" s="187"/>
      <c r="BE166" s="187"/>
      <c r="BF166" s="187"/>
      <c r="BG166" s="187"/>
      <c r="BH166" s="187"/>
      <c r="BI166" s="187"/>
      <c r="BJ166" s="187"/>
      <c r="BK166" s="187"/>
      <c r="BL166" s="187"/>
      <c r="BM166" s="187"/>
      <c r="BN166" s="187"/>
      <c r="BO166" s="187"/>
      <c r="BP166" s="187"/>
      <c r="BQ166" s="187"/>
      <c r="BR166" s="187"/>
      <c r="BS166" s="187"/>
      <c r="BT166" s="187"/>
      <c r="BU166" s="187"/>
      <c r="BV166" s="187"/>
      <c r="BW166" s="159"/>
      <c r="BX166" s="159"/>
      <c r="BY166" s="159"/>
      <c r="BZ166" s="159"/>
      <c r="CA166" s="159"/>
      <c r="CB166" s="159"/>
      <c r="CC166" s="159"/>
      <c r="CD166" s="159"/>
      <c r="CE166" s="159"/>
      <c r="CF166" s="159"/>
      <c r="CG166" s="159"/>
      <c r="CH166" s="159"/>
      <c r="CI166" s="159"/>
      <c r="CJ166" s="159"/>
      <c r="CK166" s="159"/>
      <c r="CL166" s="159"/>
      <c r="CM166" s="159"/>
    </row>
    <row r="167" spans="1:91" s="226" customFormat="1">
      <c r="A167" s="187"/>
      <c r="B167" s="187"/>
      <c r="C167" s="187"/>
      <c r="D167" s="187"/>
      <c r="E167" s="187"/>
      <c r="F167" s="187"/>
      <c r="G167" s="187"/>
      <c r="H167" s="187"/>
      <c r="I167" s="187"/>
      <c r="J167" s="187"/>
      <c r="K167" s="187"/>
      <c r="L167" s="187"/>
      <c r="M167" s="187"/>
      <c r="N167" s="187"/>
      <c r="O167" s="187"/>
      <c r="P167" s="187"/>
      <c r="Q167" s="187"/>
      <c r="R167" s="187"/>
      <c r="S167" s="187"/>
      <c r="T167" s="187"/>
      <c r="U167" s="187"/>
      <c r="V167" s="187"/>
      <c r="W167" s="187"/>
      <c r="X167" s="187"/>
      <c r="Y167" s="187"/>
      <c r="Z167" s="187"/>
      <c r="AA167" s="187"/>
      <c r="AB167" s="187"/>
      <c r="AC167" s="187"/>
      <c r="AD167" s="187"/>
      <c r="AE167" s="187"/>
      <c r="AF167" s="187"/>
      <c r="AG167" s="187"/>
      <c r="AH167" s="187"/>
      <c r="AI167" s="187"/>
      <c r="AJ167" s="187"/>
      <c r="AK167" s="187"/>
      <c r="AL167" s="187"/>
      <c r="AM167" s="187"/>
      <c r="AN167" s="187"/>
      <c r="AO167" s="187"/>
      <c r="AP167" s="187"/>
      <c r="AQ167" s="187"/>
      <c r="AR167" s="187"/>
      <c r="AS167" s="187"/>
      <c r="AT167" s="187"/>
      <c r="AU167" s="187"/>
      <c r="AV167" s="187"/>
      <c r="AW167" s="187"/>
      <c r="AX167" s="187"/>
      <c r="AY167" s="187"/>
      <c r="AZ167" s="187"/>
      <c r="BA167" s="187"/>
      <c r="BB167" s="187"/>
      <c r="BC167" s="187"/>
      <c r="BD167" s="187"/>
      <c r="BE167" s="187"/>
      <c r="BF167" s="187"/>
      <c r="BG167" s="187"/>
      <c r="BH167" s="187"/>
      <c r="BI167" s="187"/>
      <c r="BJ167" s="187"/>
      <c r="BK167" s="187"/>
      <c r="BL167" s="187"/>
      <c r="BM167" s="187"/>
      <c r="BN167" s="187"/>
      <c r="BO167" s="187"/>
      <c r="BP167" s="187"/>
      <c r="BQ167" s="187"/>
      <c r="BR167" s="187"/>
      <c r="BS167" s="187"/>
      <c r="BT167" s="187"/>
      <c r="BU167" s="187"/>
      <c r="BV167" s="187"/>
      <c r="BW167" s="159"/>
      <c r="BX167" s="159"/>
      <c r="BY167" s="159"/>
      <c r="BZ167" s="159"/>
      <c r="CA167" s="159"/>
      <c r="CB167" s="159"/>
      <c r="CC167" s="159"/>
      <c r="CD167" s="159"/>
      <c r="CE167" s="159"/>
      <c r="CF167" s="159"/>
      <c r="CG167" s="159"/>
      <c r="CH167" s="159"/>
      <c r="CI167" s="159"/>
      <c r="CJ167" s="159"/>
      <c r="CK167" s="159"/>
      <c r="CL167" s="159"/>
      <c r="CM167" s="159"/>
    </row>
    <row r="168" spans="1:91" s="226" customFormat="1">
      <c r="A168" s="187"/>
      <c r="B168" s="187"/>
      <c r="C168" s="187"/>
      <c r="D168" s="187"/>
      <c r="E168" s="187"/>
      <c r="F168" s="187"/>
      <c r="G168" s="187"/>
      <c r="H168" s="187"/>
      <c r="I168" s="187"/>
      <c r="J168" s="187"/>
      <c r="K168" s="187"/>
      <c r="L168" s="187"/>
      <c r="M168" s="187"/>
      <c r="N168" s="187"/>
      <c r="O168" s="187"/>
      <c r="P168" s="187"/>
      <c r="Q168" s="187"/>
      <c r="R168" s="187"/>
      <c r="S168" s="187"/>
      <c r="T168" s="187"/>
      <c r="U168" s="187"/>
      <c r="V168" s="187"/>
      <c r="W168" s="187"/>
      <c r="X168" s="187"/>
      <c r="Y168" s="187"/>
      <c r="Z168" s="187"/>
      <c r="AA168" s="187"/>
      <c r="AB168" s="187"/>
      <c r="AC168" s="187"/>
      <c r="AD168" s="187"/>
      <c r="AE168" s="187"/>
      <c r="AF168" s="187"/>
      <c r="AG168" s="187"/>
      <c r="AH168" s="187"/>
      <c r="AI168" s="187"/>
      <c r="AJ168" s="187"/>
      <c r="AK168" s="187"/>
      <c r="AL168" s="187"/>
      <c r="AM168" s="187"/>
      <c r="AN168" s="187"/>
      <c r="AO168" s="187"/>
      <c r="AP168" s="187"/>
      <c r="AQ168" s="187"/>
      <c r="AR168" s="187"/>
      <c r="AS168" s="187"/>
      <c r="AT168" s="187"/>
      <c r="AU168" s="187"/>
      <c r="AV168" s="187"/>
      <c r="AW168" s="187"/>
      <c r="AX168" s="187"/>
      <c r="AY168" s="187"/>
      <c r="AZ168" s="187"/>
      <c r="BA168" s="187"/>
      <c r="BB168" s="187"/>
      <c r="BC168" s="187"/>
      <c r="BD168" s="187"/>
      <c r="BE168" s="187"/>
      <c r="BF168" s="187"/>
      <c r="BG168" s="187"/>
      <c r="BH168" s="187"/>
      <c r="BI168" s="187"/>
      <c r="BJ168" s="187"/>
      <c r="BK168" s="187"/>
      <c r="BL168" s="187"/>
      <c r="BM168" s="187"/>
      <c r="BN168" s="187"/>
      <c r="BO168" s="187"/>
      <c r="BP168" s="187"/>
      <c r="BQ168" s="187"/>
      <c r="BR168" s="187"/>
      <c r="BS168" s="187"/>
      <c r="BT168" s="187"/>
      <c r="BU168" s="187"/>
      <c r="BV168" s="187"/>
      <c r="BW168" s="159"/>
      <c r="BX168" s="159"/>
      <c r="BY168" s="159"/>
      <c r="BZ168" s="159"/>
      <c r="CA168" s="159"/>
      <c r="CB168" s="159"/>
      <c r="CC168" s="159"/>
      <c r="CD168" s="159"/>
      <c r="CE168" s="159"/>
      <c r="CF168" s="159"/>
      <c r="CG168" s="159"/>
      <c r="CH168" s="159"/>
      <c r="CI168" s="159"/>
      <c r="CJ168" s="159"/>
      <c r="CK168" s="159"/>
      <c r="CL168" s="159"/>
      <c r="CM168" s="159"/>
    </row>
    <row r="169" spans="1:91" s="217" customFormat="1" ht="3.75" customHeight="1">
      <c r="A169" s="187"/>
      <c r="B169" s="187"/>
      <c r="C169" s="187"/>
      <c r="D169" s="187"/>
      <c r="E169" s="187"/>
      <c r="F169" s="187"/>
      <c r="G169" s="187"/>
      <c r="H169" s="187"/>
      <c r="I169" s="187"/>
      <c r="J169" s="187"/>
      <c r="K169" s="187"/>
      <c r="L169" s="187"/>
      <c r="M169" s="187"/>
      <c r="N169" s="187"/>
      <c r="O169" s="187"/>
      <c r="P169" s="187"/>
      <c r="Q169" s="187"/>
      <c r="R169" s="187"/>
      <c r="S169" s="187"/>
      <c r="T169" s="187"/>
      <c r="U169" s="187"/>
      <c r="V169" s="187"/>
      <c r="W169" s="187"/>
      <c r="X169" s="187"/>
      <c r="Y169" s="187"/>
      <c r="Z169" s="187"/>
      <c r="AA169" s="187"/>
      <c r="AB169" s="187"/>
      <c r="AC169" s="187"/>
      <c r="AD169" s="187"/>
      <c r="AE169" s="187"/>
      <c r="AF169" s="187"/>
      <c r="AG169" s="187"/>
      <c r="AH169" s="187"/>
      <c r="AI169" s="187"/>
      <c r="AJ169" s="187"/>
      <c r="AK169" s="187"/>
      <c r="AL169" s="187"/>
      <c r="AM169" s="187"/>
      <c r="AN169" s="187"/>
      <c r="AO169" s="187"/>
      <c r="AP169" s="187"/>
      <c r="AQ169" s="187"/>
      <c r="AR169" s="187"/>
      <c r="AS169" s="187"/>
      <c r="AT169" s="187"/>
      <c r="AU169" s="187"/>
      <c r="AV169" s="187"/>
      <c r="AW169" s="187"/>
      <c r="AX169" s="187"/>
      <c r="AY169" s="187"/>
      <c r="AZ169" s="187"/>
      <c r="BA169" s="187"/>
      <c r="BB169" s="187"/>
      <c r="BC169" s="187"/>
      <c r="BD169" s="187"/>
      <c r="BE169" s="187"/>
      <c r="BF169" s="187"/>
      <c r="BG169" s="187"/>
      <c r="BH169" s="187"/>
      <c r="BI169" s="187"/>
      <c r="BJ169" s="187"/>
      <c r="BK169" s="187"/>
      <c r="BL169" s="187"/>
      <c r="BM169" s="187"/>
      <c r="BN169" s="187"/>
      <c r="BO169" s="187"/>
      <c r="BP169" s="187"/>
      <c r="BQ169" s="187"/>
      <c r="BR169" s="187"/>
      <c r="BS169" s="187"/>
      <c r="BT169" s="187"/>
      <c r="BU169" s="187"/>
      <c r="BV169" s="187"/>
      <c r="BW169" s="59"/>
      <c r="BX169" s="59"/>
      <c r="BY169" s="59"/>
      <c r="BZ169" s="59"/>
      <c r="CA169" s="59"/>
      <c r="CB169" s="59"/>
      <c r="CC169" s="59"/>
      <c r="CD169" s="59"/>
      <c r="CE169" s="59"/>
      <c r="CF169" s="59"/>
      <c r="CG169" s="59"/>
      <c r="CH169" s="59"/>
      <c r="CI169" s="59"/>
      <c r="CJ169" s="59"/>
      <c r="CK169" s="59"/>
      <c r="CL169" s="59"/>
      <c r="CM169" s="59"/>
    </row>
    <row r="170" spans="1:91" s="217" customFormat="1">
      <c r="A170" s="187"/>
      <c r="B170" s="187"/>
      <c r="C170" s="187"/>
      <c r="D170" s="187"/>
      <c r="E170" s="187"/>
      <c r="F170" s="187"/>
      <c r="G170" s="187"/>
      <c r="H170" s="187"/>
      <c r="I170" s="187"/>
      <c r="J170" s="187"/>
      <c r="K170" s="187"/>
      <c r="L170" s="187"/>
      <c r="M170" s="187"/>
      <c r="N170" s="187"/>
      <c r="O170" s="187"/>
      <c r="P170" s="187"/>
      <c r="Q170" s="187"/>
      <c r="R170" s="187"/>
      <c r="S170" s="187"/>
      <c r="T170" s="187"/>
      <c r="U170" s="187"/>
      <c r="V170" s="187"/>
      <c r="W170" s="187"/>
      <c r="X170" s="187"/>
      <c r="Y170" s="187"/>
      <c r="Z170" s="187"/>
      <c r="AA170" s="187"/>
      <c r="AB170" s="187"/>
      <c r="AC170" s="187"/>
      <c r="AD170" s="187"/>
      <c r="AE170" s="187"/>
      <c r="AF170" s="187"/>
      <c r="AG170" s="187"/>
      <c r="AH170" s="187"/>
      <c r="AI170" s="187"/>
      <c r="AJ170" s="187"/>
      <c r="AK170" s="187"/>
      <c r="AL170" s="187"/>
      <c r="AM170" s="187"/>
      <c r="AN170" s="187"/>
      <c r="AO170" s="187"/>
      <c r="AP170" s="187"/>
      <c r="AQ170" s="187"/>
      <c r="AR170" s="187"/>
      <c r="AS170" s="187"/>
      <c r="AT170" s="187"/>
      <c r="AU170" s="187"/>
      <c r="AV170" s="187"/>
      <c r="AW170" s="187"/>
      <c r="AX170" s="187"/>
      <c r="AY170" s="187"/>
      <c r="AZ170" s="187"/>
      <c r="BA170" s="187"/>
      <c r="BB170" s="187"/>
      <c r="BC170" s="187"/>
      <c r="BD170" s="187"/>
      <c r="BE170" s="187"/>
      <c r="BF170" s="187"/>
      <c r="BG170" s="187"/>
      <c r="BH170" s="187"/>
      <c r="BI170" s="187"/>
      <c r="BJ170" s="187"/>
      <c r="BK170" s="187"/>
      <c r="BL170" s="187"/>
      <c r="BM170" s="187"/>
      <c r="BN170" s="187"/>
      <c r="BO170" s="187"/>
      <c r="BP170" s="187"/>
      <c r="BQ170" s="187"/>
      <c r="BR170" s="187"/>
      <c r="BS170" s="187"/>
      <c r="BT170" s="187"/>
      <c r="BU170" s="187"/>
      <c r="BV170" s="187"/>
      <c r="BW170" s="59"/>
      <c r="BX170" s="59"/>
      <c r="BY170" s="59"/>
      <c r="BZ170" s="59"/>
      <c r="CA170" s="59"/>
      <c r="CB170" s="59"/>
      <c r="CC170" s="59"/>
      <c r="CD170" s="59"/>
      <c r="CE170" s="59"/>
      <c r="CF170" s="59"/>
      <c r="CG170" s="59"/>
      <c r="CH170" s="59"/>
      <c r="CI170" s="59"/>
      <c r="CJ170" s="59"/>
      <c r="CK170" s="59"/>
      <c r="CL170" s="59"/>
      <c r="CM170" s="59"/>
    </row>
    <row r="171" spans="1:91" s="217" customFormat="1" ht="3.75" customHeight="1">
      <c r="A171" s="187"/>
      <c r="B171" s="187"/>
      <c r="C171" s="187"/>
      <c r="D171" s="187"/>
      <c r="E171" s="187"/>
      <c r="F171" s="187"/>
      <c r="G171" s="187"/>
      <c r="H171" s="187"/>
      <c r="I171" s="187"/>
      <c r="J171" s="187"/>
      <c r="K171" s="187"/>
      <c r="L171" s="187"/>
      <c r="M171" s="187"/>
      <c r="N171" s="187"/>
      <c r="O171" s="187"/>
      <c r="P171" s="187"/>
      <c r="Q171" s="187"/>
      <c r="R171" s="187"/>
      <c r="S171" s="187"/>
      <c r="T171" s="187"/>
      <c r="U171" s="187"/>
      <c r="V171" s="187"/>
      <c r="W171" s="187"/>
      <c r="X171" s="187"/>
      <c r="Y171" s="187"/>
      <c r="Z171" s="187"/>
      <c r="AA171" s="187"/>
      <c r="AB171" s="187"/>
      <c r="AC171" s="187"/>
      <c r="AD171" s="187"/>
      <c r="AE171" s="187"/>
      <c r="AF171" s="187"/>
      <c r="AG171" s="187"/>
      <c r="AH171" s="187"/>
      <c r="AI171" s="187"/>
      <c r="AJ171" s="187"/>
      <c r="AK171" s="187"/>
      <c r="AL171" s="187"/>
      <c r="AM171" s="187"/>
      <c r="AN171" s="187"/>
      <c r="AO171" s="187"/>
      <c r="AP171" s="187"/>
      <c r="AQ171" s="187"/>
      <c r="AR171" s="187"/>
      <c r="AS171" s="187"/>
      <c r="AT171" s="187"/>
      <c r="AU171" s="187"/>
      <c r="AV171" s="187"/>
      <c r="AW171" s="187"/>
      <c r="AX171" s="187"/>
      <c r="AY171" s="187"/>
      <c r="AZ171" s="187"/>
      <c r="BA171" s="187"/>
      <c r="BB171" s="187"/>
      <c r="BC171" s="187"/>
      <c r="BD171" s="187"/>
      <c r="BE171" s="187"/>
      <c r="BF171" s="187"/>
      <c r="BG171" s="187"/>
      <c r="BH171" s="187"/>
      <c r="BI171" s="187"/>
      <c r="BJ171" s="187"/>
      <c r="BK171" s="187"/>
      <c r="BL171" s="187"/>
      <c r="BM171" s="187"/>
      <c r="BN171" s="187"/>
      <c r="BO171" s="187"/>
      <c r="BP171" s="187"/>
      <c r="BQ171" s="187"/>
      <c r="BR171" s="187"/>
      <c r="BS171" s="187"/>
      <c r="BT171" s="187"/>
      <c r="BU171" s="187"/>
      <c r="BV171" s="187"/>
      <c r="BW171" s="59"/>
      <c r="BX171" s="59"/>
      <c r="BY171" s="59"/>
      <c r="BZ171" s="59"/>
      <c r="CA171" s="59"/>
      <c r="CB171" s="59"/>
      <c r="CC171" s="59"/>
      <c r="CD171" s="59"/>
      <c r="CE171" s="59"/>
      <c r="CF171" s="59"/>
      <c r="CG171" s="59"/>
      <c r="CH171" s="59"/>
      <c r="CI171" s="59"/>
      <c r="CJ171" s="59"/>
      <c r="CK171" s="59"/>
      <c r="CL171" s="59"/>
      <c r="CM171" s="59"/>
    </row>
    <row r="172" spans="1:91" s="217" customFormat="1">
      <c r="A172" s="187"/>
      <c r="B172" s="187"/>
      <c r="C172" s="187"/>
      <c r="D172" s="187"/>
      <c r="E172" s="187"/>
      <c r="F172" s="187"/>
      <c r="G172" s="187"/>
      <c r="H172" s="187"/>
      <c r="I172" s="187"/>
      <c r="J172" s="187"/>
      <c r="K172" s="187"/>
      <c r="L172" s="187"/>
      <c r="M172" s="187"/>
      <c r="N172" s="187"/>
      <c r="O172" s="187"/>
      <c r="P172" s="187"/>
      <c r="Q172" s="187"/>
      <c r="R172" s="187"/>
      <c r="S172" s="187"/>
      <c r="T172" s="187"/>
      <c r="U172" s="187"/>
      <c r="V172" s="187"/>
      <c r="W172" s="187"/>
      <c r="X172" s="187"/>
      <c r="Y172" s="187"/>
      <c r="Z172" s="187"/>
      <c r="AA172" s="187"/>
      <c r="AB172" s="187"/>
      <c r="AC172" s="187"/>
      <c r="AD172" s="187"/>
      <c r="AE172" s="187"/>
      <c r="AF172" s="187"/>
      <c r="AG172" s="187"/>
      <c r="AH172" s="187"/>
      <c r="AI172" s="187"/>
      <c r="AJ172" s="187"/>
      <c r="AK172" s="187"/>
      <c r="AL172" s="187"/>
      <c r="AM172" s="187"/>
      <c r="AN172" s="187"/>
      <c r="AO172" s="187"/>
      <c r="AP172" s="187"/>
      <c r="AQ172" s="187"/>
      <c r="AR172" s="187"/>
      <c r="AS172" s="187"/>
      <c r="AT172" s="187"/>
      <c r="AU172" s="187"/>
      <c r="AV172" s="187"/>
      <c r="AW172" s="187"/>
      <c r="AX172" s="187"/>
      <c r="AY172" s="187"/>
      <c r="AZ172" s="187"/>
      <c r="BA172" s="187"/>
      <c r="BB172" s="187"/>
      <c r="BC172" s="187"/>
      <c r="BD172" s="187"/>
      <c r="BE172" s="187"/>
      <c r="BF172" s="187"/>
      <c r="BG172" s="187"/>
      <c r="BH172" s="187"/>
      <c r="BI172" s="187"/>
      <c r="BJ172" s="187"/>
      <c r="BK172" s="187"/>
      <c r="BL172" s="187"/>
      <c r="BM172" s="187"/>
      <c r="BN172" s="187"/>
      <c r="BO172" s="187"/>
      <c r="BP172" s="187"/>
      <c r="BQ172" s="187"/>
      <c r="BR172" s="187"/>
      <c r="BS172" s="187"/>
      <c r="BT172" s="187"/>
      <c r="BU172" s="187"/>
      <c r="BV172" s="187"/>
      <c r="BW172" s="59"/>
      <c r="BX172" s="59"/>
      <c r="BY172" s="59"/>
      <c r="BZ172" s="59"/>
      <c r="CA172" s="59"/>
      <c r="CB172" s="59"/>
      <c r="CC172" s="59"/>
      <c r="CD172" s="59"/>
      <c r="CE172" s="59"/>
      <c r="CF172" s="59"/>
      <c r="CG172" s="59"/>
      <c r="CH172" s="59"/>
      <c r="CI172" s="59"/>
      <c r="CJ172" s="59"/>
      <c r="CK172" s="59"/>
      <c r="CL172" s="59"/>
      <c r="CM172" s="59"/>
    </row>
    <row r="173" spans="1:91" s="217" customFormat="1" ht="3.75" customHeight="1">
      <c r="A173" s="187"/>
      <c r="B173" s="187"/>
      <c r="C173" s="187"/>
      <c r="D173" s="187"/>
      <c r="E173" s="187"/>
      <c r="F173" s="187"/>
      <c r="G173" s="187"/>
      <c r="H173" s="187"/>
      <c r="I173" s="187"/>
      <c r="J173" s="187"/>
      <c r="K173" s="187"/>
      <c r="L173" s="187"/>
      <c r="M173" s="187"/>
      <c r="N173" s="187"/>
      <c r="O173" s="187"/>
      <c r="P173" s="187"/>
      <c r="Q173" s="187"/>
      <c r="R173" s="187"/>
      <c r="S173" s="187"/>
      <c r="T173" s="187"/>
      <c r="U173" s="187"/>
      <c r="V173" s="187"/>
      <c r="W173" s="187"/>
      <c r="X173" s="187"/>
      <c r="Y173" s="187"/>
      <c r="Z173" s="187"/>
      <c r="AA173" s="187"/>
      <c r="AB173" s="187"/>
      <c r="AC173" s="187"/>
      <c r="AD173" s="187"/>
      <c r="AE173" s="187"/>
      <c r="AF173" s="187"/>
      <c r="AG173" s="187"/>
      <c r="AH173" s="187"/>
      <c r="AI173" s="187"/>
      <c r="AJ173" s="187"/>
      <c r="AK173" s="187"/>
      <c r="AL173" s="187"/>
      <c r="AM173" s="187"/>
      <c r="AN173" s="187"/>
      <c r="AO173" s="187"/>
      <c r="AP173" s="187"/>
      <c r="AQ173" s="187"/>
      <c r="AR173" s="187"/>
      <c r="AS173" s="187"/>
      <c r="AT173" s="187"/>
      <c r="AU173" s="187"/>
      <c r="AV173" s="187"/>
      <c r="AW173" s="187"/>
      <c r="AX173" s="187"/>
      <c r="AY173" s="187"/>
      <c r="AZ173" s="187"/>
      <c r="BA173" s="187"/>
      <c r="BB173" s="187"/>
      <c r="BC173" s="187"/>
      <c r="BD173" s="187"/>
      <c r="BE173" s="187"/>
      <c r="BF173" s="187"/>
      <c r="BG173" s="187"/>
      <c r="BH173" s="187"/>
      <c r="BI173" s="187"/>
      <c r="BJ173" s="187"/>
      <c r="BK173" s="187"/>
      <c r="BL173" s="187"/>
      <c r="BM173" s="187"/>
      <c r="BN173" s="187"/>
      <c r="BO173" s="187"/>
      <c r="BP173" s="187"/>
      <c r="BQ173" s="187"/>
      <c r="BR173" s="187"/>
      <c r="BS173" s="187"/>
      <c r="BT173" s="187"/>
      <c r="BU173" s="187"/>
      <c r="BV173" s="187"/>
      <c r="BW173" s="59"/>
      <c r="BX173" s="59"/>
      <c r="BY173" s="59"/>
      <c r="BZ173" s="59"/>
      <c r="CA173" s="59"/>
      <c r="CB173" s="59"/>
      <c r="CC173" s="59"/>
      <c r="CD173" s="59"/>
      <c r="CE173" s="59"/>
      <c r="CF173" s="59"/>
      <c r="CG173" s="59"/>
      <c r="CH173" s="59"/>
      <c r="CI173" s="59"/>
      <c r="CJ173" s="59"/>
      <c r="CK173" s="59"/>
      <c r="CL173" s="59"/>
      <c r="CM173" s="59"/>
    </row>
    <row r="174" spans="1:91" s="217" customFormat="1">
      <c r="A174" s="187"/>
      <c r="B174" s="187"/>
      <c r="C174" s="187"/>
      <c r="D174" s="187"/>
      <c r="E174" s="187"/>
      <c r="F174" s="187"/>
      <c r="G174" s="187"/>
      <c r="H174" s="187"/>
      <c r="I174" s="187"/>
      <c r="J174" s="187"/>
      <c r="K174" s="187"/>
      <c r="L174" s="187"/>
      <c r="M174" s="187"/>
      <c r="N174" s="187"/>
      <c r="O174" s="187"/>
      <c r="P174" s="187"/>
      <c r="Q174" s="187"/>
      <c r="R174" s="187"/>
      <c r="S174" s="187"/>
      <c r="T174" s="187"/>
      <c r="U174" s="187"/>
      <c r="V174" s="187"/>
      <c r="W174" s="187"/>
      <c r="X174" s="187"/>
      <c r="Y174" s="187"/>
      <c r="Z174" s="187"/>
      <c r="AA174" s="187"/>
      <c r="AB174" s="187"/>
      <c r="AC174" s="187"/>
      <c r="AD174" s="187"/>
      <c r="AE174" s="187"/>
      <c r="AF174" s="187"/>
      <c r="AG174" s="187"/>
      <c r="AH174" s="187"/>
      <c r="AI174" s="187"/>
      <c r="AJ174" s="187"/>
      <c r="AK174" s="187"/>
      <c r="AL174" s="187"/>
      <c r="AM174" s="187"/>
      <c r="AN174" s="187"/>
      <c r="AO174" s="187"/>
      <c r="AP174" s="187"/>
      <c r="AQ174" s="187"/>
      <c r="AR174" s="187"/>
      <c r="AS174" s="187"/>
      <c r="AT174" s="187"/>
      <c r="AU174" s="187"/>
      <c r="AV174" s="187"/>
      <c r="AW174" s="187"/>
      <c r="AX174" s="187"/>
      <c r="AY174" s="187"/>
      <c r="AZ174" s="187"/>
      <c r="BA174" s="187"/>
      <c r="BB174" s="187"/>
      <c r="BC174" s="187"/>
      <c r="BD174" s="187"/>
      <c r="BE174" s="187"/>
      <c r="BF174" s="187"/>
      <c r="BG174" s="187"/>
      <c r="BH174" s="187"/>
      <c r="BI174" s="187"/>
      <c r="BJ174" s="187"/>
      <c r="BK174" s="187"/>
      <c r="BL174" s="187"/>
      <c r="BM174" s="187"/>
      <c r="BN174" s="187"/>
      <c r="BO174" s="187"/>
      <c r="BP174" s="187"/>
      <c r="BQ174" s="187"/>
      <c r="BR174" s="187"/>
      <c r="BS174" s="187"/>
      <c r="BT174" s="187"/>
      <c r="BU174" s="187"/>
      <c r="BV174" s="187"/>
      <c r="BW174" s="59"/>
      <c r="BX174" s="59"/>
      <c r="BY174" s="59"/>
      <c r="BZ174" s="59"/>
      <c r="CA174" s="59"/>
      <c r="CB174" s="59"/>
      <c r="CC174" s="59"/>
      <c r="CD174" s="59"/>
      <c r="CE174" s="59"/>
      <c r="CF174" s="59"/>
      <c r="CG174" s="59"/>
      <c r="CH174" s="59"/>
      <c r="CI174" s="59"/>
      <c r="CJ174" s="59"/>
      <c r="CK174" s="59"/>
      <c r="CL174" s="59"/>
      <c r="CM174" s="59"/>
    </row>
    <row r="175" spans="1:91" s="217" customFormat="1">
      <c r="A175" s="187"/>
      <c r="B175" s="187"/>
      <c r="C175" s="187"/>
      <c r="D175" s="187"/>
      <c r="E175" s="187"/>
      <c r="F175" s="187"/>
      <c r="G175" s="187"/>
      <c r="H175" s="187"/>
      <c r="I175" s="187"/>
      <c r="J175" s="187"/>
      <c r="K175" s="187"/>
      <c r="L175" s="187"/>
      <c r="M175" s="187"/>
      <c r="N175" s="187"/>
      <c r="O175" s="187"/>
      <c r="P175" s="187"/>
      <c r="Q175" s="187"/>
      <c r="R175" s="187"/>
      <c r="S175" s="187"/>
      <c r="T175" s="187"/>
      <c r="U175" s="187"/>
      <c r="V175" s="187"/>
      <c r="W175" s="187"/>
      <c r="X175" s="187"/>
      <c r="Y175" s="187"/>
      <c r="Z175" s="187"/>
      <c r="AA175" s="187"/>
      <c r="AB175" s="187"/>
      <c r="AC175" s="187"/>
      <c r="AD175" s="187"/>
      <c r="AE175" s="187"/>
      <c r="AF175" s="187"/>
      <c r="AG175" s="187"/>
      <c r="AH175" s="187"/>
      <c r="AI175" s="187"/>
      <c r="AJ175" s="187"/>
      <c r="AK175" s="187"/>
      <c r="AL175" s="187"/>
      <c r="AM175" s="187"/>
      <c r="AN175" s="187"/>
      <c r="AO175" s="187"/>
      <c r="AP175" s="187"/>
      <c r="AQ175" s="187"/>
      <c r="AR175" s="187"/>
      <c r="AS175" s="187"/>
      <c r="AT175" s="187"/>
      <c r="AU175" s="187"/>
      <c r="AV175" s="187"/>
      <c r="AW175" s="187"/>
      <c r="AX175" s="187"/>
      <c r="AY175" s="187"/>
      <c r="AZ175" s="187"/>
      <c r="BA175" s="187"/>
      <c r="BB175" s="187"/>
      <c r="BC175" s="187"/>
      <c r="BD175" s="187"/>
      <c r="BE175" s="187"/>
      <c r="BF175" s="187"/>
      <c r="BG175" s="187"/>
      <c r="BH175" s="187"/>
      <c r="BI175" s="187"/>
      <c r="BJ175" s="187"/>
      <c r="BK175" s="187"/>
      <c r="BL175" s="187"/>
      <c r="BM175" s="187"/>
      <c r="BN175" s="187"/>
      <c r="BO175" s="187"/>
      <c r="BP175" s="187"/>
      <c r="BQ175" s="187"/>
      <c r="BR175" s="187"/>
      <c r="BS175" s="187"/>
      <c r="BT175" s="187"/>
      <c r="BU175" s="187"/>
      <c r="BV175" s="187"/>
      <c r="BW175" s="59"/>
      <c r="BX175" s="59"/>
      <c r="BY175" s="59"/>
      <c r="BZ175" s="59"/>
      <c r="CA175" s="59"/>
      <c r="CB175" s="59"/>
      <c r="CC175" s="59"/>
      <c r="CD175" s="59"/>
      <c r="CE175" s="59"/>
      <c r="CF175" s="59"/>
      <c r="CG175" s="59"/>
      <c r="CH175" s="59"/>
      <c r="CI175" s="59"/>
      <c r="CJ175" s="59"/>
      <c r="CK175" s="59"/>
      <c r="CL175" s="59"/>
      <c r="CM175" s="59"/>
    </row>
    <row r="176" spans="1:91" s="217" customFormat="1" ht="3.75" customHeight="1">
      <c r="A176" s="187"/>
      <c r="B176" s="187"/>
      <c r="C176" s="187"/>
      <c r="D176" s="187"/>
      <c r="E176" s="187"/>
      <c r="F176" s="187"/>
      <c r="G176" s="187"/>
      <c r="H176" s="187"/>
      <c r="I176" s="187"/>
      <c r="J176" s="187"/>
      <c r="K176" s="187"/>
      <c r="L176" s="187"/>
      <c r="M176" s="187"/>
      <c r="N176" s="187"/>
      <c r="O176" s="187"/>
      <c r="P176" s="187"/>
      <c r="Q176" s="187"/>
      <c r="R176" s="187"/>
      <c r="S176" s="187"/>
      <c r="T176" s="187"/>
      <c r="U176" s="187"/>
      <c r="V176" s="187"/>
      <c r="W176" s="187"/>
      <c r="X176" s="187"/>
      <c r="Y176" s="187"/>
      <c r="Z176" s="187"/>
      <c r="AA176" s="187"/>
      <c r="AB176" s="187"/>
      <c r="AC176" s="187"/>
      <c r="AD176" s="187"/>
      <c r="AE176" s="187"/>
      <c r="AF176" s="187"/>
      <c r="AG176" s="187"/>
      <c r="AH176" s="187"/>
      <c r="AI176" s="187"/>
      <c r="AJ176" s="187"/>
      <c r="AK176" s="187"/>
      <c r="AL176" s="187"/>
      <c r="AM176" s="187"/>
      <c r="AN176" s="187"/>
      <c r="AO176" s="187"/>
      <c r="AP176" s="187"/>
      <c r="AQ176" s="187"/>
      <c r="AR176" s="187"/>
      <c r="AS176" s="187"/>
      <c r="AT176" s="187"/>
      <c r="AU176" s="187"/>
      <c r="AV176" s="187"/>
      <c r="AW176" s="187"/>
      <c r="AX176" s="187"/>
      <c r="AY176" s="187"/>
      <c r="AZ176" s="187"/>
      <c r="BA176" s="187"/>
      <c r="BB176" s="187"/>
      <c r="BC176" s="187"/>
      <c r="BD176" s="187"/>
      <c r="BE176" s="187"/>
      <c r="BF176" s="187"/>
      <c r="BG176" s="187"/>
      <c r="BH176" s="187"/>
      <c r="BI176" s="187"/>
      <c r="BJ176" s="187"/>
      <c r="BK176" s="187"/>
      <c r="BL176" s="187"/>
      <c r="BM176" s="187"/>
      <c r="BN176" s="187"/>
      <c r="BO176" s="187"/>
      <c r="BP176" s="187"/>
      <c r="BQ176" s="187"/>
      <c r="BR176" s="187"/>
      <c r="BS176" s="187"/>
      <c r="BT176" s="187"/>
      <c r="BU176" s="187"/>
      <c r="BV176" s="187"/>
      <c r="BW176" s="59"/>
      <c r="BX176" s="59"/>
      <c r="BY176" s="59"/>
      <c r="BZ176" s="59"/>
      <c r="CA176" s="59"/>
      <c r="CB176" s="59"/>
      <c r="CC176" s="59"/>
      <c r="CD176" s="59"/>
      <c r="CE176" s="59"/>
      <c r="CF176" s="59"/>
      <c r="CG176" s="59"/>
      <c r="CH176" s="59"/>
      <c r="CI176" s="59"/>
      <c r="CJ176" s="59"/>
      <c r="CK176" s="59"/>
      <c r="CL176" s="59"/>
      <c r="CM176" s="59"/>
    </row>
    <row r="177" spans="1:91" s="217" customFormat="1">
      <c r="A177" s="187"/>
      <c r="B177" s="187"/>
      <c r="C177" s="187"/>
      <c r="D177" s="187"/>
      <c r="E177" s="187"/>
      <c r="F177" s="187"/>
      <c r="G177" s="187"/>
      <c r="H177" s="187"/>
      <c r="I177" s="187"/>
      <c r="J177" s="187"/>
      <c r="K177" s="187"/>
      <c r="L177" s="187"/>
      <c r="M177" s="187"/>
      <c r="N177" s="187"/>
      <c r="O177" s="187"/>
      <c r="P177" s="187"/>
      <c r="Q177" s="187"/>
      <c r="R177" s="187"/>
      <c r="S177" s="187"/>
      <c r="T177" s="187"/>
      <c r="U177" s="187"/>
      <c r="V177" s="187"/>
      <c r="W177" s="187"/>
      <c r="X177" s="187"/>
      <c r="Y177" s="187"/>
      <c r="Z177" s="187"/>
      <c r="AA177" s="187"/>
      <c r="AB177" s="187"/>
      <c r="AC177" s="187"/>
      <c r="AD177" s="187"/>
      <c r="AE177" s="187"/>
      <c r="AF177" s="187"/>
      <c r="AG177" s="187"/>
      <c r="AH177" s="187"/>
      <c r="AI177" s="187"/>
      <c r="AJ177" s="187"/>
      <c r="AK177" s="187"/>
      <c r="AL177" s="187"/>
      <c r="AM177" s="187"/>
      <c r="AN177" s="187"/>
      <c r="AO177" s="187"/>
      <c r="AP177" s="187"/>
      <c r="AQ177" s="187"/>
      <c r="AR177" s="187"/>
      <c r="AS177" s="187"/>
      <c r="AT177" s="187"/>
      <c r="AU177" s="187"/>
      <c r="AV177" s="187"/>
      <c r="AW177" s="187"/>
      <c r="AX177" s="187"/>
      <c r="AY177" s="187"/>
      <c r="AZ177" s="187"/>
      <c r="BA177" s="187"/>
      <c r="BB177" s="187"/>
      <c r="BC177" s="187"/>
      <c r="BD177" s="187"/>
      <c r="BE177" s="187"/>
      <c r="BF177" s="187"/>
      <c r="BG177" s="187"/>
      <c r="BH177" s="187"/>
      <c r="BI177" s="187"/>
      <c r="BJ177" s="187"/>
      <c r="BK177" s="187"/>
      <c r="BL177" s="187"/>
      <c r="BM177" s="187"/>
      <c r="BN177" s="187"/>
      <c r="BO177" s="187"/>
      <c r="BP177" s="187"/>
      <c r="BQ177" s="187"/>
      <c r="BR177" s="187"/>
      <c r="BS177" s="187"/>
      <c r="BT177" s="187"/>
      <c r="BU177" s="187"/>
      <c r="BV177" s="187"/>
      <c r="BW177" s="59"/>
      <c r="BX177" s="59"/>
      <c r="BY177" s="59"/>
      <c r="BZ177" s="59"/>
      <c r="CA177" s="59"/>
      <c r="CB177" s="59"/>
      <c r="CC177" s="59"/>
      <c r="CD177" s="59"/>
      <c r="CE177" s="59"/>
      <c r="CF177" s="59"/>
      <c r="CG177" s="59"/>
      <c r="CH177" s="59"/>
      <c r="CI177" s="59"/>
      <c r="CJ177" s="59"/>
      <c r="CK177" s="59"/>
      <c r="CL177" s="59"/>
      <c r="CM177" s="59"/>
    </row>
    <row r="178" spans="1:91" s="217" customFormat="1" ht="3.75" customHeight="1">
      <c r="A178" s="187"/>
      <c r="B178" s="187"/>
      <c r="C178" s="187"/>
      <c r="D178" s="187"/>
      <c r="E178" s="187"/>
      <c r="F178" s="187"/>
      <c r="G178" s="187"/>
      <c r="H178" s="187"/>
      <c r="I178" s="187"/>
      <c r="J178" s="187"/>
      <c r="K178" s="187"/>
      <c r="L178" s="187"/>
      <c r="M178" s="187"/>
      <c r="N178" s="187"/>
      <c r="O178" s="187"/>
      <c r="P178" s="187"/>
      <c r="Q178" s="187"/>
      <c r="R178" s="187"/>
      <c r="S178" s="187"/>
      <c r="T178" s="187"/>
      <c r="U178" s="187"/>
      <c r="V178" s="187"/>
      <c r="W178" s="187"/>
      <c r="X178" s="187"/>
      <c r="Y178" s="187"/>
      <c r="Z178" s="187"/>
      <c r="AA178" s="187"/>
      <c r="AB178" s="187"/>
      <c r="AC178" s="187"/>
      <c r="AD178" s="187"/>
      <c r="AE178" s="187"/>
      <c r="AF178" s="187"/>
      <c r="AG178" s="187"/>
      <c r="AH178" s="187"/>
      <c r="AI178" s="187"/>
      <c r="AJ178" s="187"/>
      <c r="AK178" s="187"/>
      <c r="AL178" s="187"/>
      <c r="AM178" s="187"/>
      <c r="AN178" s="187"/>
      <c r="AO178" s="187"/>
      <c r="AP178" s="187"/>
      <c r="AQ178" s="187"/>
      <c r="AR178" s="187"/>
      <c r="AS178" s="187"/>
      <c r="AT178" s="187"/>
      <c r="AU178" s="187"/>
      <c r="AV178" s="187"/>
      <c r="AW178" s="187"/>
      <c r="AX178" s="187"/>
      <c r="AY178" s="187"/>
      <c r="AZ178" s="187"/>
      <c r="BA178" s="187"/>
      <c r="BB178" s="187"/>
      <c r="BC178" s="187"/>
      <c r="BD178" s="187"/>
      <c r="BE178" s="187"/>
      <c r="BF178" s="187"/>
      <c r="BG178" s="187"/>
      <c r="BH178" s="187"/>
      <c r="BI178" s="187"/>
      <c r="BJ178" s="187"/>
      <c r="BK178" s="187"/>
      <c r="BL178" s="187"/>
      <c r="BM178" s="187"/>
      <c r="BN178" s="187"/>
      <c r="BO178" s="187"/>
      <c r="BP178" s="187"/>
      <c r="BQ178" s="187"/>
      <c r="BR178" s="187"/>
      <c r="BS178" s="187"/>
      <c r="BT178" s="187"/>
      <c r="BU178" s="187"/>
      <c r="BV178" s="187"/>
      <c r="BW178" s="59"/>
      <c r="BX178" s="59"/>
      <c r="BY178" s="59"/>
      <c r="BZ178" s="59"/>
      <c r="CA178" s="59"/>
      <c r="CB178" s="59"/>
      <c r="CC178" s="59"/>
      <c r="CD178" s="59"/>
      <c r="CE178" s="59"/>
      <c r="CF178" s="59"/>
      <c r="CG178" s="59"/>
      <c r="CH178" s="59"/>
      <c r="CI178" s="59"/>
      <c r="CJ178" s="59"/>
      <c r="CK178" s="59"/>
      <c r="CL178" s="59"/>
      <c r="CM178" s="59"/>
    </row>
    <row r="179" spans="1:91" s="217" customFormat="1">
      <c r="A179" s="187"/>
      <c r="B179" s="187"/>
      <c r="C179" s="187"/>
      <c r="D179" s="187"/>
      <c r="E179" s="187"/>
      <c r="F179" s="187"/>
      <c r="G179" s="187"/>
      <c r="H179" s="187"/>
      <c r="I179" s="187"/>
      <c r="J179" s="187"/>
      <c r="K179" s="187"/>
      <c r="L179" s="187"/>
      <c r="M179" s="187"/>
      <c r="N179" s="187"/>
      <c r="O179" s="187"/>
      <c r="P179" s="187"/>
      <c r="Q179" s="187"/>
      <c r="R179" s="187"/>
      <c r="S179" s="187"/>
      <c r="T179" s="187"/>
      <c r="U179" s="187"/>
      <c r="V179" s="187"/>
      <c r="W179" s="187"/>
      <c r="X179" s="187"/>
      <c r="Y179" s="187"/>
      <c r="Z179" s="187"/>
      <c r="AA179" s="187"/>
      <c r="AB179" s="187"/>
      <c r="AC179" s="187"/>
      <c r="AD179" s="187"/>
      <c r="AE179" s="187"/>
      <c r="AF179" s="187"/>
      <c r="AG179" s="187"/>
      <c r="AH179" s="187"/>
      <c r="AI179" s="187"/>
      <c r="AJ179" s="187"/>
      <c r="AK179" s="187"/>
      <c r="AL179" s="187"/>
      <c r="AM179" s="187"/>
      <c r="AN179" s="187"/>
      <c r="AO179" s="187"/>
      <c r="AP179" s="187"/>
      <c r="AQ179" s="187"/>
      <c r="AR179" s="187"/>
      <c r="AS179" s="187"/>
      <c r="AT179" s="187"/>
      <c r="AU179" s="187"/>
      <c r="AV179" s="187"/>
      <c r="AW179" s="187"/>
      <c r="AX179" s="187"/>
      <c r="AY179" s="187"/>
      <c r="AZ179" s="187"/>
      <c r="BA179" s="187"/>
      <c r="BB179" s="187"/>
      <c r="BC179" s="187"/>
      <c r="BD179" s="187"/>
      <c r="BE179" s="187"/>
      <c r="BF179" s="187"/>
      <c r="BG179" s="187"/>
      <c r="BH179" s="187"/>
      <c r="BI179" s="187"/>
      <c r="BJ179" s="187"/>
      <c r="BK179" s="187"/>
      <c r="BL179" s="187"/>
      <c r="BM179" s="187"/>
      <c r="BN179" s="187"/>
      <c r="BO179" s="187"/>
      <c r="BP179" s="187"/>
      <c r="BQ179" s="187"/>
      <c r="BR179" s="187"/>
      <c r="BS179" s="187"/>
      <c r="BT179" s="187"/>
      <c r="BU179" s="187"/>
      <c r="BV179" s="187"/>
      <c r="BW179" s="59"/>
      <c r="BX179" s="59"/>
      <c r="BY179" s="59"/>
      <c r="BZ179" s="59"/>
      <c r="CA179" s="59"/>
      <c r="CB179" s="59"/>
      <c r="CC179" s="59"/>
      <c r="CD179" s="59"/>
      <c r="CE179" s="59"/>
      <c r="CF179" s="59"/>
      <c r="CG179" s="59"/>
      <c r="CH179" s="59"/>
      <c r="CI179" s="59"/>
      <c r="CJ179" s="59"/>
      <c r="CK179" s="59"/>
      <c r="CL179" s="59"/>
      <c r="CM179" s="59"/>
    </row>
    <row r="180" spans="1:91" s="226" customFormat="1">
      <c r="A180" s="187"/>
      <c r="B180" s="187"/>
      <c r="C180" s="187"/>
      <c r="D180" s="187"/>
      <c r="E180" s="187"/>
      <c r="F180" s="187"/>
      <c r="G180" s="187"/>
      <c r="H180" s="187"/>
      <c r="I180" s="187"/>
      <c r="J180" s="187"/>
      <c r="K180" s="187"/>
      <c r="L180" s="187"/>
      <c r="M180" s="187"/>
      <c r="N180" s="187"/>
      <c r="O180" s="187"/>
      <c r="P180" s="187"/>
      <c r="Q180" s="187"/>
      <c r="R180" s="187"/>
      <c r="S180" s="187"/>
      <c r="T180" s="187"/>
      <c r="U180" s="187"/>
      <c r="V180" s="187"/>
      <c r="W180" s="187"/>
      <c r="X180" s="187"/>
      <c r="Y180" s="187"/>
      <c r="Z180" s="187"/>
      <c r="AA180" s="187"/>
      <c r="AB180" s="187"/>
      <c r="AC180" s="187"/>
      <c r="AD180" s="187"/>
      <c r="AE180" s="187"/>
      <c r="AF180" s="187"/>
      <c r="AG180" s="187"/>
      <c r="AH180" s="187"/>
      <c r="AI180" s="187"/>
      <c r="AJ180" s="187"/>
      <c r="AK180" s="187"/>
      <c r="AL180" s="187"/>
      <c r="AM180" s="187"/>
      <c r="AN180" s="187"/>
      <c r="AO180" s="187"/>
      <c r="AP180" s="187"/>
      <c r="AQ180" s="187"/>
      <c r="AR180" s="187"/>
      <c r="AS180" s="187"/>
      <c r="AT180" s="187"/>
      <c r="AU180" s="187"/>
      <c r="AV180" s="187"/>
      <c r="AW180" s="187"/>
      <c r="AX180" s="187"/>
      <c r="AY180" s="187"/>
      <c r="AZ180" s="187"/>
      <c r="BA180" s="187"/>
      <c r="BB180" s="187"/>
      <c r="BC180" s="187"/>
      <c r="BD180" s="187"/>
      <c r="BE180" s="187"/>
      <c r="BF180" s="187"/>
      <c r="BG180" s="187"/>
      <c r="BH180" s="187"/>
      <c r="BI180" s="187"/>
      <c r="BJ180" s="187"/>
      <c r="BK180" s="187"/>
      <c r="BL180" s="187"/>
      <c r="BM180" s="187"/>
      <c r="BN180" s="187"/>
      <c r="BO180" s="187"/>
      <c r="BP180" s="187"/>
      <c r="BQ180" s="187"/>
      <c r="BR180" s="187"/>
      <c r="BS180" s="187"/>
      <c r="BT180" s="187"/>
      <c r="BU180" s="187"/>
      <c r="BV180" s="187"/>
      <c r="BW180" s="159"/>
      <c r="BX180" s="159"/>
      <c r="BY180" s="159"/>
      <c r="BZ180" s="159"/>
      <c r="CA180" s="159"/>
      <c r="CB180" s="159"/>
      <c r="CC180" s="159"/>
      <c r="CD180" s="159"/>
      <c r="CE180" s="159"/>
      <c r="CF180" s="159"/>
      <c r="CG180" s="159"/>
      <c r="CH180" s="159"/>
      <c r="CI180" s="159"/>
      <c r="CJ180" s="159"/>
      <c r="CK180" s="159"/>
      <c r="CL180" s="159"/>
      <c r="CM180" s="159"/>
    </row>
    <row r="181" spans="1:91" s="226" customFormat="1">
      <c r="A181" s="187"/>
      <c r="B181" s="187"/>
      <c r="C181" s="187"/>
      <c r="D181" s="187"/>
      <c r="E181" s="187"/>
      <c r="F181" s="187"/>
      <c r="G181" s="187"/>
      <c r="H181" s="187"/>
      <c r="I181" s="187"/>
      <c r="J181" s="187"/>
      <c r="K181" s="187"/>
      <c r="L181" s="187"/>
      <c r="M181" s="187"/>
      <c r="N181" s="187"/>
      <c r="O181" s="187"/>
      <c r="P181" s="187"/>
      <c r="Q181" s="187"/>
      <c r="R181" s="187"/>
      <c r="S181" s="187"/>
      <c r="T181" s="187"/>
      <c r="U181" s="187"/>
      <c r="V181" s="187"/>
      <c r="W181" s="187"/>
      <c r="X181" s="187"/>
      <c r="Y181" s="187"/>
      <c r="Z181" s="187"/>
      <c r="AA181" s="187"/>
      <c r="AB181" s="187"/>
      <c r="AC181" s="187"/>
      <c r="AD181" s="187"/>
      <c r="AE181" s="187"/>
      <c r="AF181" s="187"/>
      <c r="AG181" s="187"/>
      <c r="AH181" s="187"/>
      <c r="AI181" s="187"/>
      <c r="AJ181" s="187"/>
      <c r="AK181" s="187"/>
      <c r="AL181" s="187"/>
      <c r="AM181" s="187"/>
      <c r="AN181" s="187"/>
      <c r="AO181" s="187"/>
      <c r="AP181" s="187"/>
      <c r="AQ181" s="187"/>
      <c r="AR181" s="187"/>
      <c r="AS181" s="187"/>
      <c r="AT181" s="187"/>
      <c r="AU181" s="187"/>
      <c r="AV181" s="187"/>
      <c r="AW181" s="187"/>
      <c r="AX181" s="187"/>
      <c r="AY181" s="187"/>
      <c r="AZ181" s="187"/>
      <c r="BA181" s="187"/>
      <c r="BB181" s="187"/>
      <c r="BC181" s="187"/>
      <c r="BD181" s="187"/>
      <c r="BE181" s="187"/>
      <c r="BF181" s="187"/>
      <c r="BG181" s="187"/>
      <c r="BH181" s="187"/>
      <c r="BI181" s="187"/>
      <c r="BJ181" s="187"/>
      <c r="BK181" s="187"/>
      <c r="BL181" s="187"/>
      <c r="BM181" s="187"/>
      <c r="BN181" s="187"/>
      <c r="BO181" s="187"/>
      <c r="BP181" s="187"/>
      <c r="BQ181" s="187"/>
      <c r="BR181" s="187"/>
      <c r="BS181" s="187"/>
      <c r="BT181" s="187"/>
      <c r="BU181" s="187"/>
      <c r="BV181" s="187"/>
      <c r="BW181" s="159"/>
      <c r="BX181" s="159"/>
      <c r="BY181" s="159"/>
      <c r="BZ181" s="159"/>
      <c r="CA181" s="159"/>
      <c r="CB181" s="159"/>
      <c r="CC181" s="159"/>
      <c r="CD181" s="159"/>
      <c r="CE181" s="159"/>
      <c r="CF181" s="159"/>
      <c r="CG181" s="159"/>
      <c r="CH181" s="159"/>
      <c r="CI181" s="159"/>
      <c r="CJ181" s="159"/>
      <c r="CK181" s="159"/>
      <c r="CL181" s="159"/>
      <c r="CM181" s="159"/>
    </row>
    <row r="182" spans="1:91" s="226" customFormat="1">
      <c r="A182" s="187"/>
      <c r="B182" s="187"/>
      <c r="C182" s="187"/>
      <c r="D182" s="187"/>
      <c r="E182" s="187"/>
      <c r="F182" s="187"/>
      <c r="G182" s="187"/>
      <c r="H182" s="187"/>
      <c r="I182" s="187"/>
      <c r="J182" s="187"/>
      <c r="K182" s="187"/>
      <c r="L182" s="187"/>
      <c r="M182" s="187"/>
      <c r="N182" s="187"/>
      <c r="O182" s="187"/>
      <c r="P182" s="187"/>
      <c r="Q182" s="187"/>
      <c r="R182" s="187"/>
      <c r="S182" s="187"/>
      <c r="T182" s="187"/>
      <c r="U182" s="187"/>
      <c r="V182" s="187"/>
      <c r="W182" s="187"/>
      <c r="X182" s="187"/>
      <c r="Y182" s="187"/>
      <c r="Z182" s="187"/>
      <c r="AA182" s="187"/>
      <c r="AB182" s="187"/>
      <c r="AC182" s="187"/>
      <c r="AD182" s="187"/>
      <c r="AE182" s="187"/>
      <c r="AF182" s="187"/>
      <c r="AG182" s="187"/>
      <c r="AH182" s="187"/>
      <c r="AI182" s="187"/>
      <c r="AJ182" s="187"/>
      <c r="AK182" s="187"/>
      <c r="AL182" s="187"/>
      <c r="AM182" s="187"/>
      <c r="AN182" s="187"/>
      <c r="AO182" s="187"/>
      <c r="AP182" s="187"/>
      <c r="AQ182" s="187"/>
      <c r="AR182" s="187"/>
      <c r="AS182" s="187"/>
      <c r="AT182" s="187"/>
      <c r="AU182" s="187"/>
      <c r="AV182" s="187"/>
      <c r="AW182" s="187"/>
      <c r="AX182" s="187"/>
      <c r="AY182" s="187"/>
      <c r="AZ182" s="187"/>
      <c r="BA182" s="187"/>
      <c r="BB182" s="187"/>
      <c r="BC182" s="187"/>
      <c r="BD182" s="187"/>
      <c r="BE182" s="187"/>
      <c r="BF182" s="187"/>
      <c r="BG182" s="187"/>
      <c r="BH182" s="187"/>
      <c r="BI182" s="187"/>
      <c r="BJ182" s="187"/>
      <c r="BK182" s="187"/>
      <c r="BL182" s="187"/>
      <c r="BM182" s="187"/>
      <c r="BN182" s="187"/>
      <c r="BO182" s="187"/>
      <c r="BP182" s="187"/>
      <c r="BQ182" s="187"/>
      <c r="BR182" s="187"/>
      <c r="BS182" s="187"/>
      <c r="BT182" s="187"/>
      <c r="BU182" s="187"/>
      <c r="BV182" s="187"/>
      <c r="BW182" s="159"/>
      <c r="BX182" s="159"/>
      <c r="BY182" s="159"/>
      <c r="BZ182" s="159"/>
      <c r="CA182" s="159"/>
      <c r="CB182" s="159"/>
      <c r="CC182" s="159"/>
      <c r="CD182" s="159"/>
      <c r="CE182" s="159"/>
      <c r="CF182" s="159"/>
      <c r="CG182" s="159"/>
      <c r="CH182" s="159"/>
      <c r="CI182" s="159"/>
      <c r="CJ182" s="159"/>
      <c r="CK182" s="159"/>
      <c r="CL182" s="159"/>
      <c r="CM182" s="159"/>
    </row>
    <row r="183" spans="1:91" s="226" customFormat="1">
      <c r="A183" s="187"/>
      <c r="B183" s="187"/>
      <c r="C183" s="187"/>
      <c r="D183" s="187"/>
      <c r="E183" s="187"/>
      <c r="F183" s="187"/>
      <c r="G183" s="187"/>
      <c r="H183" s="187"/>
      <c r="I183" s="187"/>
      <c r="J183" s="187"/>
      <c r="K183" s="187"/>
      <c r="L183" s="187"/>
      <c r="M183" s="187"/>
      <c r="N183" s="187"/>
      <c r="O183" s="187"/>
      <c r="P183" s="187"/>
      <c r="Q183" s="187"/>
      <c r="R183" s="187"/>
      <c r="S183" s="187"/>
      <c r="T183" s="187"/>
      <c r="U183" s="187"/>
      <c r="V183" s="187"/>
      <c r="W183" s="187"/>
      <c r="X183" s="187"/>
      <c r="Y183" s="187"/>
      <c r="Z183" s="187"/>
      <c r="AA183" s="187"/>
      <c r="AB183" s="187"/>
      <c r="AC183" s="187"/>
      <c r="AD183" s="187"/>
      <c r="AE183" s="187"/>
      <c r="AF183" s="187"/>
      <c r="AG183" s="187"/>
      <c r="AH183" s="187"/>
      <c r="AI183" s="187"/>
      <c r="AJ183" s="187"/>
      <c r="AK183" s="187"/>
      <c r="AL183" s="187"/>
      <c r="AM183" s="187"/>
      <c r="AN183" s="187"/>
      <c r="AO183" s="187"/>
      <c r="AP183" s="187"/>
      <c r="AQ183" s="187"/>
      <c r="AR183" s="187"/>
      <c r="AS183" s="187"/>
      <c r="AT183" s="187"/>
      <c r="AU183" s="187"/>
      <c r="AV183" s="187"/>
      <c r="AW183" s="187"/>
      <c r="AX183" s="187"/>
      <c r="AY183" s="187"/>
      <c r="AZ183" s="187"/>
      <c r="BA183" s="187"/>
      <c r="BB183" s="187"/>
      <c r="BC183" s="187"/>
      <c r="BD183" s="187"/>
      <c r="BE183" s="187"/>
      <c r="BF183" s="187"/>
      <c r="BG183" s="187"/>
      <c r="BH183" s="187"/>
      <c r="BI183" s="187"/>
      <c r="BJ183" s="187"/>
      <c r="BK183" s="187"/>
      <c r="BL183" s="187"/>
      <c r="BM183" s="187"/>
      <c r="BN183" s="187"/>
      <c r="BO183" s="187"/>
      <c r="BP183" s="187"/>
      <c r="BQ183" s="187"/>
      <c r="BR183" s="187"/>
      <c r="BS183" s="187"/>
      <c r="BT183" s="187"/>
      <c r="BU183" s="187"/>
      <c r="BV183" s="187"/>
      <c r="BW183" s="159"/>
      <c r="BX183" s="159"/>
      <c r="BY183" s="159"/>
      <c r="BZ183" s="159"/>
      <c r="CA183" s="159"/>
      <c r="CB183" s="159"/>
      <c r="CC183" s="159"/>
      <c r="CD183" s="159"/>
      <c r="CE183" s="159"/>
      <c r="CF183" s="159"/>
      <c r="CG183" s="159"/>
      <c r="CH183" s="159"/>
      <c r="CI183" s="159"/>
      <c r="CJ183" s="159"/>
      <c r="CK183" s="159"/>
      <c r="CL183" s="159"/>
      <c r="CM183" s="159"/>
    </row>
    <row r="184" spans="1:91" s="226" customFormat="1">
      <c r="A184" s="187"/>
      <c r="B184" s="187"/>
      <c r="C184" s="187"/>
      <c r="D184" s="187"/>
      <c r="E184" s="187"/>
      <c r="F184" s="187"/>
      <c r="G184" s="187"/>
      <c r="H184" s="187"/>
      <c r="I184" s="187"/>
      <c r="J184" s="187"/>
      <c r="K184" s="187"/>
      <c r="L184" s="187"/>
      <c r="M184" s="187"/>
      <c r="N184" s="187"/>
      <c r="O184" s="187"/>
      <c r="P184" s="187"/>
      <c r="Q184" s="187"/>
      <c r="R184" s="187"/>
      <c r="S184" s="187"/>
      <c r="T184" s="187"/>
      <c r="U184" s="187"/>
      <c r="V184" s="187"/>
      <c r="W184" s="187"/>
      <c r="X184" s="187"/>
      <c r="Y184" s="187"/>
      <c r="Z184" s="187"/>
      <c r="AA184" s="187"/>
      <c r="AB184" s="187"/>
      <c r="AC184" s="187"/>
      <c r="AD184" s="187"/>
      <c r="AE184" s="187"/>
      <c r="AF184" s="187"/>
      <c r="AG184" s="187"/>
      <c r="AH184" s="187"/>
      <c r="AI184" s="187"/>
      <c r="AJ184" s="187"/>
      <c r="AK184" s="187"/>
      <c r="AL184" s="187"/>
      <c r="AM184" s="187"/>
      <c r="AN184" s="187"/>
      <c r="AO184" s="187"/>
      <c r="AP184" s="187"/>
      <c r="AQ184" s="187"/>
      <c r="AR184" s="187"/>
      <c r="AS184" s="187"/>
      <c r="AT184" s="187"/>
      <c r="AU184" s="187"/>
      <c r="AV184" s="187"/>
      <c r="AW184" s="187"/>
      <c r="AX184" s="187"/>
      <c r="AY184" s="187"/>
      <c r="AZ184" s="187"/>
      <c r="BA184" s="187"/>
      <c r="BB184" s="187"/>
      <c r="BC184" s="187"/>
      <c r="BD184" s="187"/>
      <c r="BE184" s="187"/>
      <c r="BF184" s="187"/>
      <c r="BG184" s="187"/>
      <c r="BH184" s="187"/>
      <c r="BI184" s="187"/>
      <c r="BJ184" s="187"/>
      <c r="BK184" s="187"/>
      <c r="BL184" s="187"/>
      <c r="BM184" s="187"/>
      <c r="BN184" s="187"/>
      <c r="BO184" s="187"/>
      <c r="BP184" s="187"/>
      <c r="BQ184" s="187"/>
      <c r="BR184" s="187"/>
      <c r="BS184" s="187"/>
      <c r="BT184" s="187"/>
      <c r="BU184" s="187"/>
      <c r="BV184" s="187"/>
      <c r="BW184" s="159"/>
      <c r="BX184" s="159"/>
      <c r="BY184" s="159"/>
      <c r="BZ184" s="159"/>
      <c r="CA184" s="159"/>
      <c r="CB184" s="159"/>
      <c r="CC184" s="159"/>
      <c r="CD184" s="159"/>
      <c r="CE184" s="159"/>
      <c r="CF184" s="159"/>
      <c r="CG184" s="159"/>
      <c r="CH184" s="159"/>
      <c r="CI184" s="159"/>
      <c r="CJ184" s="159"/>
      <c r="CK184" s="159"/>
      <c r="CL184" s="159"/>
      <c r="CM184" s="159"/>
    </row>
    <row r="185" spans="1:91" s="217" customFormat="1" ht="3.75" customHeight="1">
      <c r="A185" s="187"/>
      <c r="B185" s="187"/>
      <c r="C185" s="187"/>
      <c r="D185" s="187"/>
      <c r="E185" s="187"/>
      <c r="F185" s="187"/>
      <c r="G185" s="187"/>
      <c r="H185" s="187"/>
      <c r="I185" s="187"/>
      <c r="J185" s="187"/>
      <c r="K185" s="187"/>
      <c r="L185" s="187"/>
      <c r="M185" s="187"/>
      <c r="N185" s="187"/>
      <c r="O185" s="187"/>
      <c r="P185" s="187"/>
      <c r="Q185" s="187"/>
      <c r="R185" s="187"/>
      <c r="S185" s="187"/>
      <c r="T185" s="187"/>
      <c r="U185" s="187"/>
      <c r="V185" s="187"/>
      <c r="W185" s="187"/>
      <c r="X185" s="187"/>
      <c r="Y185" s="187"/>
      <c r="Z185" s="187"/>
      <c r="AA185" s="187"/>
      <c r="AB185" s="187"/>
      <c r="AC185" s="187"/>
      <c r="AD185" s="187"/>
      <c r="AE185" s="187"/>
      <c r="AF185" s="187"/>
      <c r="AG185" s="187"/>
      <c r="AH185" s="187"/>
      <c r="AI185" s="187"/>
      <c r="AJ185" s="187"/>
      <c r="AK185" s="187"/>
      <c r="AL185" s="187"/>
      <c r="AM185" s="187"/>
      <c r="AN185" s="187"/>
      <c r="AO185" s="187"/>
      <c r="AP185" s="187"/>
      <c r="AQ185" s="187"/>
      <c r="AR185" s="187"/>
      <c r="AS185" s="187"/>
      <c r="AT185" s="187"/>
      <c r="AU185" s="187"/>
      <c r="AV185" s="187"/>
      <c r="AW185" s="187"/>
      <c r="AX185" s="187"/>
      <c r="AY185" s="187"/>
      <c r="AZ185" s="187"/>
      <c r="BA185" s="187"/>
      <c r="BB185" s="187"/>
      <c r="BC185" s="187"/>
      <c r="BD185" s="187"/>
      <c r="BE185" s="187"/>
      <c r="BF185" s="187"/>
      <c r="BG185" s="187"/>
      <c r="BH185" s="187"/>
      <c r="BI185" s="187"/>
      <c r="BJ185" s="187"/>
      <c r="BK185" s="187"/>
      <c r="BL185" s="187"/>
      <c r="BM185" s="187"/>
      <c r="BN185" s="187"/>
      <c r="BO185" s="187"/>
      <c r="BP185" s="187"/>
      <c r="BQ185" s="187"/>
      <c r="BR185" s="187"/>
      <c r="BS185" s="187"/>
      <c r="BT185" s="187"/>
      <c r="BU185" s="187"/>
      <c r="BV185" s="187"/>
      <c r="BW185" s="59"/>
      <c r="BX185" s="59"/>
      <c r="BY185" s="59"/>
      <c r="BZ185" s="59"/>
      <c r="CA185" s="59"/>
      <c r="CB185" s="59"/>
      <c r="CC185" s="59"/>
      <c r="CD185" s="59"/>
      <c r="CE185" s="59"/>
      <c r="CF185" s="59"/>
      <c r="CG185" s="59"/>
      <c r="CH185" s="59"/>
      <c r="CI185" s="59"/>
      <c r="CJ185" s="59"/>
      <c r="CK185" s="59"/>
      <c r="CL185" s="59"/>
      <c r="CM185" s="59"/>
    </row>
    <row r="186" spans="1:91" s="217" customFormat="1">
      <c r="A186" s="187"/>
      <c r="B186" s="187"/>
      <c r="C186" s="187"/>
      <c r="D186" s="187"/>
      <c r="E186" s="187"/>
      <c r="F186" s="187"/>
      <c r="G186" s="187"/>
      <c r="H186" s="187"/>
      <c r="I186" s="187"/>
      <c r="J186" s="187"/>
      <c r="K186" s="187"/>
      <c r="L186" s="187"/>
      <c r="M186" s="187"/>
      <c r="N186" s="187"/>
      <c r="O186" s="187"/>
      <c r="P186" s="187"/>
      <c r="Q186" s="187"/>
      <c r="R186" s="187"/>
      <c r="S186" s="187"/>
      <c r="T186" s="187"/>
      <c r="U186" s="187"/>
      <c r="V186" s="187"/>
      <c r="W186" s="187"/>
      <c r="X186" s="187"/>
      <c r="Y186" s="187"/>
      <c r="Z186" s="187"/>
      <c r="AA186" s="187"/>
      <c r="AB186" s="187"/>
      <c r="AC186" s="187"/>
      <c r="AD186" s="187"/>
      <c r="AE186" s="187"/>
      <c r="AF186" s="187"/>
      <c r="AG186" s="187"/>
      <c r="AH186" s="187"/>
      <c r="AI186" s="187"/>
      <c r="AJ186" s="187"/>
      <c r="AK186" s="187"/>
      <c r="AL186" s="187"/>
      <c r="AM186" s="187"/>
      <c r="AN186" s="187"/>
      <c r="AO186" s="187"/>
      <c r="AP186" s="187"/>
      <c r="AQ186" s="187"/>
      <c r="AR186" s="187"/>
      <c r="AS186" s="187"/>
      <c r="AT186" s="187"/>
      <c r="AU186" s="187"/>
      <c r="AV186" s="187"/>
      <c r="AW186" s="187"/>
      <c r="AX186" s="187"/>
      <c r="AY186" s="187"/>
      <c r="AZ186" s="187"/>
      <c r="BA186" s="187"/>
      <c r="BB186" s="187"/>
      <c r="BC186" s="187"/>
      <c r="BD186" s="187"/>
      <c r="BE186" s="187"/>
      <c r="BF186" s="187"/>
      <c r="BG186" s="187"/>
      <c r="BH186" s="187"/>
      <c r="BI186" s="187"/>
      <c r="BJ186" s="187"/>
      <c r="BK186" s="187"/>
      <c r="BL186" s="187"/>
      <c r="BM186" s="187"/>
      <c r="BN186" s="187"/>
      <c r="BO186" s="187"/>
      <c r="BP186" s="187"/>
      <c r="BQ186" s="187"/>
      <c r="BR186" s="187"/>
      <c r="BS186" s="187"/>
      <c r="BT186" s="187"/>
      <c r="BU186" s="187"/>
      <c r="BV186" s="187"/>
      <c r="BW186" s="59"/>
      <c r="BX186" s="59"/>
      <c r="BY186" s="59"/>
      <c r="BZ186" s="59"/>
      <c r="CA186" s="59"/>
      <c r="CB186" s="59"/>
      <c r="CC186" s="59"/>
      <c r="CD186" s="59"/>
      <c r="CE186" s="59"/>
      <c r="CF186" s="59"/>
      <c r="CG186" s="59"/>
      <c r="CH186" s="59"/>
      <c r="CI186" s="59"/>
      <c r="CJ186" s="59"/>
      <c r="CK186" s="59"/>
      <c r="CL186" s="59"/>
      <c r="CM186" s="59"/>
    </row>
    <row r="187" spans="1:91" s="217" customFormat="1" ht="3.75" customHeight="1">
      <c r="A187" s="187"/>
      <c r="B187" s="187"/>
      <c r="C187" s="187"/>
      <c r="D187" s="187"/>
      <c r="E187" s="187"/>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7"/>
      <c r="AY187" s="187"/>
      <c r="AZ187" s="187"/>
      <c r="BA187" s="187"/>
      <c r="BB187" s="187"/>
      <c r="BC187" s="187"/>
      <c r="BD187" s="187"/>
      <c r="BE187" s="187"/>
      <c r="BF187" s="187"/>
      <c r="BG187" s="187"/>
      <c r="BH187" s="187"/>
      <c r="BI187" s="187"/>
      <c r="BJ187" s="187"/>
      <c r="BK187" s="187"/>
      <c r="BL187" s="187"/>
      <c r="BM187" s="187"/>
      <c r="BN187" s="187"/>
      <c r="BO187" s="187"/>
      <c r="BP187" s="187"/>
      <c r="BQ187" s="187"/>
      <c r="BR187" s="187"/>
      <c r="BS187" s="187"/>
      <c r="BT187" s="187"/>
      <c r="BU187" s="187"/>
      <c r="BV187" s="187"/>
      <c r="BW187" s="59"/>
      <c r="BX187" s="59"/>
      <c r="BY187" s="59"/>
      <c r="BZ187" s="59"/>
      <c r="CA187" s="59"/>
      <c r="CB187" s="59"/>
      <c r="CC187" s="59"/>
      <c r="CD187" s="59"/>
      <c r="CE187" s="59"/>
      <c r="CF187" s="59"/>
      <c r="CG187" s="59"/>
      <c r="CH187" s="59"/>
      <c r="CI187" s="59"/>
      <c r="CJ187" s="59"/>
      <c r="CK187" s="59"/>
      <c r="CL187" s="59"/>
      <c r="CM187" s="59"/>
    </row>
    <row r="188" spans="1:91" s="217" customFormat="1">
      <c r="A188" s="187"/>
      <c r="B188" s="187"/>
      <c r="C188" s="187"/>
      <c r="D188" s="187"/>
      <c r="E188" s="187"/>
      <c r="F188" s="187"/>
      <c r="G188" s="187"/>
      <c r="H188" s="187"/>
      <c r="I188" s="187"/>
      <c r="J188" s="187"/>
      <c r="K188" s="187"/>
      <c r="L188" s="187"/>
      <c r="M188" s="187"/>
      <c r="N188" s="187"/>
      <c r="O188" s="187"/>
      <c r="P188" s="187"/>
      <c r="Q188" s="187"/>
      <c r="R188" s="187"/>
      <c r="S188" s="187"/>
      <c r="T188" s="187"/>
      <c r="U188" s="187"/>
      <c r="V188" s="187"/>
      <c r="W188" s="187"/>
      <c r="X188" s="187"/>
      <c r="Y188" s="187"/>
      <c r="Z188" s="187"/>
      <c r="AA188" s="187"/>
      <c r="AB188" s="187"/>
      <c r="AC188" s="187"/>
      <c r="AD188" s="187"/>
      <c r="AE188" s="187"/>
      <c r="AF188" s="187"/>
      <c r="AG188" s="187"/>
      <c r="AH188" s="187"/>
      <c r="AI188" s="187"/>
      <c r="AJ188" s="187"/>
      <c r="AK188" s="187"/>
      <c r="AL188" s="187"/>
      <c r="AM188" s="187"/>
      <c r="AN188" s="187"/>
      <c r="AO188" s="187"/>
      <c r="AP188" s="187"/>
      <c r="AQ188" s="187"/>
      <c r="AR188" s="187"/>
      <c r="AS188" s="187"/>
      <c r="AT188" s="187"/>
      <c r="AU188" s="187"/>
      <c r="AV188" s="187"/>
      <c r="AW188" s="187"/>
      <c r="AX188" s="187"/>
      <c r="AY188" s="187"/>
      <c r="AZ188" s="187"/>
      <c r="BA188" s="187"/>
      <c r="BB188" s="187"/>
      <c r="BC188" s="187"/>
      <c r="BD188" s="187"/>
      <c r="BE188" s="187"/>
      <c r="BF188" s="187"/>
      <c r="BG188" s="187"/>
      <c r="BH188" s="187"/>
      <c r="BI188" s="187"/>
      <c r="BJ188" s="187"/>
      <c r="BK188" s="187"/>
      <c r="BL188" s="187"/>
      <c r="BM188" s="187"/>
      <c r="BN188" s="187"/>
      <c r="BO188" s="187"/>
      <c r="BP188" s="187"/>
      <c r="BQ188" s="187"/>
      <c r="BR188" s="187"/>
      <c r="BS188" s="187"/>
      <c r="BT188" s="187"/>
      <c r="BU188" s="187"/>
      <c r="BV188" s="187"/>
      <c r="BW188" s="59"/>
      <c r="BX188" s="59"/>
      <c r="BY188" s="59"/>
      <c r="BZ188" s="59"/>
      <c r="CA188" s="59"/>
      <c r="CB188" s="59"/>
      <c r="CC188" s="59"/>
      <c r="CD188" s="59"/>
      <c r="CE188" s="59"/>
      <c r="CF188" s="59"/>
      <c r="CG188" s="59"/>
      <c r="CH188" s="59"/>
      <c r="CI188" s="59"/>
      <c r="CJ188" s="59"/>
      <c r="CK188" s="59"/>
      <c r="CL188" s="59"/>
      <c r="CM188" s="59"/>
    </row>
    <row r="189" spans="1:91" s="217" customFormat="1" ht="3.75" customHeight="1">
      <c r="A189" s="187"/>
      <c r="B189" s="187"/>
      <c r="C189" s="187"/>
      <c r="D189" s="187"/>
      <c r="E189" s="187"/>
      <c r="F189" s="187"/>
      <c r="G189" s="187"/>
      <c r="H189" s="187"/>
      <c r="I189" s="187"/>
      <c r="J189" s="187"/>
      <c r="K189" s="187"/>
      <c r="L189" s="187"/>
      <c r="M189" s="187"/>
      <c r="N189" s="187"/>
      <c r="O189" s="187"/>
      <c r="P189" s="187"/>
      <c r="Q189" s="187"/>
      <c r="R189" s="187"/>
      <c r="S189" s="187"/>
      <c r="T189" s="187"/>
      <c r="U189" s="187"/>
      <c r="V189" s="187"/>
      <c r="W189" s="187"/>
      <c r="X189" s="187"/>
      <c r="Y189" s="187"/>
      <c r="Z189" s="187"/>
      <c r="AA189" s="187"/>
      <c r="AB189" s="187"/>
      <c r="AC189" s="187"/>
      <c r="AD189" s="187"/>
      <c r="AE189" s="187"/>
      <c r="AF189" s="187"/>
      <c r="AG189" s="187"/>
      <c r="AH189" s="187"/>
      <c r="AI189" s="187"/>
      <c r="AJ189" s="187"/>
      <c r="AK189" s="187"/>
      <c r="AL189" s="187"/>
      <c r="AM189" s="187"/>
      <c r="AN189" s="187"/>
      <c r="AO189" s="187"/>
      <c r="AP189" s="187"/>
      <c r="AQ189" s="187"/>
      <c r="AR189" s="187"/>
      <c r="AS189" s="187"/>
      <c r="AT189" s="187"/>
      <c r="AU189" s="187"/>
      <c r="AV189" s="187"/>
      <c r="AW189" s="187"/>
      <c r="AX189" s="187"/>
      <c r="AY189" s="187"/>
      <c r="AZ189" s="187"/>
      <c r="BA189" s="187"/>
      <c r="BB189" s="187"/>
      <c r="BC189" s="187"/>
      <c r="BD189" s="187"/>
      <c r="BE189" s="187"/>
      <c r="BF189" s="187"/>
      <c r="BG189" s="187"/>
      <c r="BH189" s="187"/>
      <c r="BI189" s="187"/>
      <c r="BJ189" s="187"/>
      <c r="BK189" s="187"/>
      <c r="BL189" s="187"/>
      <c r="BM189" s="187"/>
      <c r="BN189" s="187"/>
      <c r="BO189" s="187"/>
      <c r="BP189" s="187"/>
      <c r="BQ189" s="187"/>
      <c r="BR189" s="187"/>
      <c r="BS189" s="187"/>
      <c r="BT189" s="187"/>
      <c r="BU189" s="187"/>
      <c r="BV189" s="187"/>
      <c r="BW189" s="59"/>
      <c r="BX189" s="59"/>
      <c r="BY189" s="59"/>
      <c r="BZ189" s="59"/>
      <c r="CA189" s="59"/>
      <c r="CB189" s="59"/>
      <c r="CC189" s="59"/>
      <c r="CD189" s="59"/>
      <c r="CE189" s="59"/>
      <c r="CF189" s="59"/>
      <c r="CG189" s="59"/>
      <c r="CH189" s="59"/>
      <c r="CI189" s="59"/>
      <c r="CJ189" s="59"/>
      <c r="CK189" s="59"/>
      <c r="CL189" s="59"/>
      <c r="CM189" s="59"/>
    </row>
    <row r="190" spans="1:91" s="217" customFormat="1">
      <c r="A190" s="187"/>
      <c r="B190" s="187"/>
      <c r="C190" s="187"/>
      <c r="D190" s="187"/>
      <c r="E190" s="187"/>
      <c r="F190" s="187"/>
      <c r="G190" s="187"/>
      <c r="H190" s="187"/>
      <c r="I190" s="187"/>
      <c r="J190" s="187"/>
      <c r="K190" s="187"/>
      <c r="L190" s="187"/>
      <c r="M190" s="187"/>
      <c r="N190" s="187"/>
      <c r="O190" s="187"/>
      <c r="P190" s="187"/>
      <c r="Q190" s="187"/>
      <c r="R190" s="187"/>
      <c r="S190" s="187"/>
      <c r="T190" s="187"/>
      <c r="U190" s="187"/>
      <c r="V190" s="187"/>
      <c r="W190" s="187"/>
      <c r="X190" s="187"/>
      <c r="Y190" s="187"/>
      <c r="Z190" s="187"/>
      <c r="AA190" s="187"/>
      <c r="AB190" s="187"/>
      <c r="AC190" s="187"/>
      <c r="AD190" s="187"/>
      <c r="AE190" s="187"/>
      <c r="AF190" s="187"/>
      <c r="AG190" s="187"/>
      <c r="AH190" s="187"/>
      <c r="AI190" s="187"/>
      <c r="AJ190" s="187"/>
      <c r="AK190" s="187"/>
      <c r="AL190" s="187"/>
      <c r="AM190" s="187"/>
      <c r="AN190" s="187"/>
      <c r="AO190" s="187"/>
      <c r="AP190" s="187"/>
      <c r="AQ190" s="187"/>
      <c r="AR190" s="187"/>
      <c r="AS190" s="187"/>
      <c r="AT190" s="187"/>
      <c r="AU190" s="187"/>
      <c r="AV190" s="187"/>
      <c r="AW190" s="187"/>
      <c r="AX190" s="187"/>
      <c r="AY190" s="187"/>
      <c r="AZ190" s="187"/>
      <c r="BA190" s="187"/>
      <c r="BB190" s="187"/>
      <c r="BC190" s="187"/>
      <c r="BD190" s="187"/>
      <c r="BE190" s="187"/>
      <c r="BF190" s="187"/>
      <c r="BG190" s="187"/>
      <c r="BH190" s="187"/>
      <c r="BI190" s="187"/>
      <c r="BJ190" s="187"/>
      <c r="BK190" s="187"/>
      <c r="BL190" s="187"/>
      <c r="BM190" s="187"/>
      <c r="BN190" s="187"/>
      <c r="BO190" s="187"/>
      <c r="BP190" s="187"/>
      <c r="BQ190" s="187"/>
      <c r="BR190" s="187"/>
      <c r="BS190" s="187"/>
      <c r="BT190" s="187"/>
      <c r="BU190" s="187"/>
      <c r="BV190" s="187"/>
      <c r="BW190" s="59"/>
      <c r="BX190" s="59"/>
      <c r="BY190" s="59"/>
      <c r="BZ190" s="59"/>
      <c r="CA190" s="59"/>
      <c r="CB190" s="59"/>
      <c r="CC190" s="59"/>
      <c r="CD190" s="59"/>
      <c r="CE190" s="59"/>
      <c r="CF190" s="59"/>
      <c r="CG190" s="59"/>
      <c r="CH190" s="59"/>
      <c r="CI190" s="59"/>
      <c r="CJ190" s="59"/>
      <c r="CK190" s="59"/>
      <c r="CL190" s="59"/>
      <c r="CM190" s="59"/>
    </row>
    <row r="191" spans="1:91" s="42" customFormat="1">
      <c r="A191" s="187"/>
      <c r="B191" s="187"/>
      <c r="C191" s="187"/>
      <c r="D191" s="187"/>
      <c r="E191" s="187"/>
      <c r="F191" s="187"/>
      <c r="G191" s="187"/>
      <c r="H191" s="187"/>
      <c r="I191" s="187"/>
      <c r="J191" s="187"/>
      <c r="K191" s="187"/>
      <c r="L191" s="187"/>
      <c r="M191" s="187"/>
      <c r="N191" s="187"/>
      <c r="O191" s="187"/>
      <c r="P191" s="187"/>
      <c r="Q191" s="187"/>
      <c r="R191" s="187"/>
      <c r="S191" s="187"/>
      <c r="T191" s="187"/>
      <c r="U191" s="187"/>
      <c r="V191" s="187"/>
      <c r="W191" s="187"/>
      <c r="X191" s="187"/>
      <c r="Y191" s="187"/>
      <c r="Z191" s="187"/>
      <c r="AA191" s="187"/>
      <c r="AB191" s="187"/>
      <c r="AC191" s="187"/>
      <c r="AD191" s="187"/>
      <c r="AE191" s="187"/>
      <c r="AF191" s="187"/>
      <c r="AG191" s="187"/>
      <c r="AH191" s="187"/>
      <c r="AI191" s="187"/>
      <c r="AJ191" s="187"/>
      <c r="AK191" s="187"/>
      <c r="AL191" s="187"/>
      <c r="AM191" s="187"/>
      <c r="AN191" s="187"/>
      <c r="AO191" s="187"/>
      <c r="AP191" s="187"/>
      <c r="AQ191" s="187"/>
      <c r="AR191" s="187"/>
      <c r="AS191" s="187"/>
      <c r="AT191" s="187"/>
      <c r="AU191" s="187"/>
      <c r="AV191" s="187"/>
      <c r="AW191" s="187"/>
      <c r="AX191" s="187"/>
      <c r="AY191" s="187"/>
      <c r="AZ191" s="187"/>
      <c r="BA191" s="187"/>
      <c r="BB191" s="187"/>
      <c r="BC191" s="187"/>
      <c r="BD191" s="187"/>
      <c r="BE191" s="187"/>
      <c r="BF191" s="187"/>
      <c r="BG191" s="187"/>
      <c r="BH191" s="187"/>
      <c r="BI191" s="187"/>
      <c r="BJ191" s="187"/>
      <c r="BK191" s="187"/>
      <c r="BL191" s="187"/>
      <c r="BM191" s="187"/>
      <c r="BN191" s="187"/>
      <c r="BO191" s="187"/>
      <c r="BP191" s="187"/>
      <c r="BQ191" s="187"/>
      <c r="BR191" s="187"/>
      <c r="BS191" s="187"/>
      <c r="BT191" s="187"/>
      <c r="BU191" s="187"/>
      <c r="BV191" s="187"/>
      <c r="BW191" s="59"/>
      <c r="BX191" s="59"/>
      <c r="BY191" s="59"/>
      <c r="BZ191" s="59"/>
      <c r="CA191" s="59"/>
      <c r="CB191" s="59"/>
      <c r="CC191" s="59"/>
      <c r="CD191" s="59"/>
      <c r="CE191" s="59"/>
      <c r="CF191" s="59"/>
      <c r="CG191" s="59"/>
      <c r="CH191" s="59"/>
      <c r="CI191" s="59"/>
      <c r="CJ191" s="59"/>
      <c r="CK191" s="59"/>
      <c r="CL191" s="59"/>
      <c r="CM191" s="59"/>
    </row>
    <row r="192" spans="1:91">
      <c r="A192" s="187"/>
      <c r="B192" s="187"/>
      <c r="C192" s="187"/>
      <c r="D192" s="187"/>
      <c r="E192" s="187"/>
      <c r="F192" s="187"/>
      <c r="G192" s="187"/>
      <c r="H192" s="187"/>
      <c r="I192" s="187"/>
      <c r="J192" s="187"/>
      <c r="K192" s="187"/>
      <c r="L192" s="187"/>
      <c r="M192" s="187"/>
      <c r="N192" s="187"/>
      <c r="O192" s="187"/>
      <c r="P192" s="187"/>
      <c r="Q192" s="187"/>
      <c r="R192" s="187"/>
      <c r="S192" s="187"/>
      <c r="T192" s="187"/>
      <c r="U192" s="187"/>
      <c r="V192" s="187"/>
      <c r="W192" s="187"/>
      <c r="X192" s="187"/>
      <c r="Y192" s="187"/>
      <c r="Z192" s="187"/>
      <c r="AA192" s="187"/>
      <c r="AB192" s="187"/>
      <c r="AC192" s="187"/>
      <c r="AD192" s="187"/>
      <c r="AE192" s="187"/>
      <c r="AF192" s="187"/>
      <c r="AG192" s="187"/>
      <c r="AH192" s="187"/>
      <c r="AI192" s="187"/>
      <c r="AJ192" s="187"/>
      <c r="AK192" s="187"/>
      <c r="AL192" s="187"/>
      <c r="AM192" s="187"/>
      <c r="AN192" s="187"/>
      <c r="AO192" s="187"/>
      <c r="AP192" s="187"/>
      <c r="AQ192" s="187"/>
      <c r="AR192" s="187"/>
      <c r="AS192" s="187"/>
      <c r="AT192" s="187"/>
      <c r="AU192" s="187"/>
      <c r="AV192" s="187"/>
      <c r="AW192" s="187"/>
      <c r="AX192" s="187"/>
      <c r="AY192" s="187"/>
      <c r="AZ192" s="187"/>
      <c r="BA192" s="187"/>
      <c r="BB192" s="187"/>
      <c r="BC192" s="187"/>
      <c r="BD192" s="187"/>
      <c r="BE192" s="187"/>
      <c r="BF192" s="187"/>
      <c r="BG192" s="187"/>
      <c r="BH192" s="187"/>
      <c r="BI192" s="187"/>
      <c r="BJ192" s="187"/>
      <c r="BK192" s="187"/>
      <c r="BL192" s="187"/>
      <c r="BM192" s="187"/>
      <c r="BN192" s="187"/>
      <c r="BO192" s="187"/>
      <c r="BP192" s="187"/>
      <c r="BQ192" s="187"/>
      <c r="BR192" s="187"/>
      <c r="BS192" s="187"/>
      <c r="BT192" s="187"/>
      <c r="BU192" s="187"/>
      <c r="BV192" s="187"/>
    </row>
    <row r="193" spans="1:74">
      <c r="A193" s="187"/>
      <c r="B193" s="187"/>
      <c r="C193" s="187"/>
      <c r="D193" s="187"/>
      <c r="E193" s="187"/>
      <c r="F193" s="187"/>
      <c r="G193" s="187"/>
      <c r="H193" s="187"/>
      <c r="I193" s="187"/>
      <c r="J193" s="187"/>
      <c r="K193" s="187"/>
      <c r="L193" s="187"/>
      <c r="M193" s="187"/>
      <c r="N193" s="187"/>
      <c r="O193" s="187"/>
      <c r="P193" s="187"/>
      <c r="Q193" s="187"/>
      <c r="R193" s="187"/>
      <c r="S193" s="187"/>
      <c r="T193" s="187"/>
      <c r="U193" s="187"/>
      <c r="V193" s="187"/>
      <c r="W193" s="187"/>
      <c r="X193" s="187"/>
      <c r="Y193" s="187"/>
      <c r="Z193" s="187"/>
      <c r="AA193" s="187"/>
      <c r="AB193" s="187"/>
      <c r="AC193" s="187"/>
      <c r="AD193" s="187"/>
      <c r="AE193" s="187"/>
      <c r="AF193" s="187"/>
      <c r="AG193" s="187"/>
      <c r="AH193" s="187"/>
      <c r="AI193" s="187"/>
      <c r="AJ193" s="187"/>
      <c r="AK193" s="187"/>
      <c r="AL193" s="187"/>
      <c r="AM193" s="187"/>
      <c r="AN193" s="187"/>
      <c r="AO193" s="187"/>
      <c r="AP193" s="187"/>
      <c r="AQ193" s="187"/>
      <c r="AR193" s="187"/>
      <c r="AS193" s="187"/>
      <c r="AT193" s="187"/>
      <c r="AU193" s="187"/>
      <c r="AV193" s="187"/>
      <c r="AW193" s="187"/>
      <c r="AX193" s="187"/>
      <c r="AY193" s="187"/>
      <c r="AZ193" s="187"/>
      <c r="BA193" s="187"/>
      <c r="BB193" s="187"/>
      <c r="BC193" s="187"/>
      <c r="BD193" s="187"/>
      <c r="BE193" s="187"/>
      <c r="BF193" s="187"/>
      <c r="BG193" s="187"/>
      <c r="BH193" s="187"/>
      <c r="BI193" s="187"/>
      <c r="BJ193" s="187"/>
      <c r="BK193" s="187"/>
      <c r="BL193" s="187"/>
      <c r="BM193" s="187"/>
      <c r="BN193" s="187"/>
      <c r="BO193" s="187"/>
      <c r="BP193" s="187"/>
      <c r="BQ193" s="187"/>
      <c r="BR193" s="187"/>
      <c r="BS193" s="187"/>
      <c r="BT193" s="187"/>
      <c r="BU193" s="187"/>
      <c r="BV193" s="187"/>
    </row>
    <row r="194" spans="1:74">
      <c r="A194" s="187"/>
      <c r="B194" s="187"/>
      <c r="C194" s="187"/>
      <c r="D194" s="187"/>
      <c r="E194" s="187"/>
      <c r="F194" s="187"/>
      <c r="G194" s="187"/>
      <c r="H194" s="187"/>
      <c r="I194" s="187"/>
      <c r="J194" s="187"/>
      <c r="K194" s="187"/>
      <c r="L194" s="187"/>
      <c r="M194" s="187"/>
      <c r="N194" s="187"/>
      <c r="O194" s="187"/>
      <c r="P194" s="187"/>
      <c r="Q194" s="187"/>
      <c r="R194" s="187"/>
      <c r="S194" s="187"/>
      <c r="T194" s="187"/>
      <c r="U194" s="187"/>
      <c r="V194" s="187"/>
      <c r="W194" s="187"/>
      <c r="X194" s="187"/>
      <c r="Y194" s="187"/>
      <c r="Z194" s="187"/>
      <c r="AA194" s="187"/>
      <c r="AB194" s="187"/>
      <c r="AC194" s="187"/>
      <c r="AD194" s="187"/>
      <c r="AE194" s="187"/>
      <c r="AF194" s="187"/>
      <c r="AG194" s="187"/>
      <c r="AH194" s="187"/>
      <c r="AI194" s="187"/>
      <c r="AJ194" s="187"/>
      <c r="AK194" s="187"/>
      <c r="AL194" s="187"/>
      <c r="AM194" s="187"/>
      <c r="AN194" s="187"/>
      <c r="AO194" s="187"/>
      <c r="AP194" s="187"/>
      <c r="AQ194" s="187"/>
      <c r="AR194" s="187"/>
      <c r="AS194" s="187"/>
      <c r="AT194" s="187"/>
      <c r="AU194" s="187"/>
      <c r="AV194" s="187"/>
      <c r="AW194" s="187"/>
      <c r="AX194" s="187"/>
      <c r="AY194" s="187"/>
      <c r="AZ194" s="187"/>
      <c r="BA194" s="187"/>
      <c r="BB194" s="187"/>
      <c r="BC194" s="187"/>
      <c r="BD194" s="187"/>
      <c r="BE194" s="187"/>
      <c r="BF194" s="187"/>
      <c r="BG194" s="187"/>
      <c r="BH194" s="187"/>
      <c r="BI194" s="187"/>
      <c r="BJ194" s="187"/>
      <c r="BK194" s="187"/>
      <c r="BL194" s="187"/>
      <c r="BM194" s="187"/>
      <c r="BN194" s="187"/>
      <c r="BO194" s="187"/>
      <c r="BP194" s="187"/>
      <c r="BQ194" s="187"/>
      <c r="BR194" s="187"/>
      <c r="BS194" s="187"/>
      <c r="BT194" s="187"/>
      <c r="BU194" s="187"/>
      <c r="BV194" s="187"/>
    </row>
    <row r="195" spans="1:74">
      <c r="A195" s="187"/>
      <c r="B195" s="187"/>
      <c r="C195" s="187"/>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187"/>
      <c r="AL195" s="187"/>
      <c r="AM195" s="187"/>
      <c r="AN195" s="187"/>
      <c r="AO195" s="187"/>
      <c r="AP195" s="187"/>
      <c r="AQ195" s="187"/>
      <c r="AR195" s="187"/>
      <c r="AS195" s="187"/>
      <c r="AT195" s="187"/>
      <c r="AU195" s="187"/>
      <c r="AV195" s="187"/>
      <c r="AW195" s="187"/>
      <c r="AX195" s="187"/>
      <c r="AY195" s="187"/>
      <c r="AZ195" s="187"/>
      <c r="BA195" s="187"/>
      <c r="BB195" s="187"/>
      <c r="BC195" s="187"/>
      <c r="BD195" s="187"/>
      <c r="BE195" s="187"/>
      <c r="BF195" s="187"/>
      <c r="BG195" s="187"/>
      <c r="BH195" s="187"/>
      <c r="BI195" s="187"/>
      <c r="BJ195" s="187"/>
      <c r="BK195" s="187"/>
      <c r="BL195" s="187"/>
      <c r="BM195" s="187"/>
      <c r="BN195" s="187"/>
      <c r="BO195" s="187"/>
      <c r="BP195" s="187"/>
      <c r="BQ195" s="187"/>
      <c r="BR195" s="187"/>
      <c r="BS195" s="187"/>
      <c r="BT195" s="187"/>
      <c r="BU195" s="187"/>
      <c r="BV195" s="187"/>
    </row>
    <row r="196" spans="1:74">
      <c r="A196" s="187"/>
      <c r="B196" s="187"/>
      <c r="C196" s="187"/>
      <c r="D196" s="187"/>
      <c r="E196" s="187"/>
      <c r="F196" s="187"/>
      <c r="G196" s="187"/>
      <c r="H196" s="187"/>
      <c r="I196" s="187"/>
      <c r="J196" s="187"/>
      <c r="K196" s="187"/>
      <c r="L196" s="187"/>
      <c r="M196" s="187"/>
      <c r="N196" s="187"/>
      <c r="O196" s="187"/>
      <c r="P196" s="187"/>
      <c r="Q196" s="187"/>
      <c r="R196" s="187"/>
      <c r="S196" s="187"/>
      <c r="T196" s="187"/>
      <c r="U196" s="187"/>
      <c r="V196" s="187"/>
      <c r="W196" s="187"/>
      <c r="X196" s="187"/>
      <c r="Y196" s="187"/>
      <c r="Z196" s="187"/>
      <c r="AA196" s="187"/>
      <c r="AB196" s="187"/>
      <c r="AC196" s="187"/>
      <c r="AD196" s="187"/>
      <c r="AE196" s="187"/>
      <c r="AF196" s="187"/>
      <c r="AG196" s="187"/>
      <c r="AH196" s="187"/>
      <c r="AI196" s="187"/>
      <c r="AJ196" s="187"/>
      <c r="AK196" s="187"/>
      <c r="AL196" s="187"/>
      <c r="AM196" s="187"/>
      <c r="AN196" s="187"/>
      <c r="AO196" s="187"/>
      <c r="AP196" s="187"/>
      <c r="AQ196" s="187"/>
      <c r="AR196" s="187"/>
      <c r="AS196" s="187"/>
      <c r="AT196" s="187"/>
      <c r="AU196" s="187"/>
      <c r="AV196" s="187"/>
      <c r="AW196" s="187"/>
      <c r="AX196" s="187"/>
      <c r="AY196" s="187"/>
      <c r="AZ196" s="187"/>
      <c r="BA196" s="187"/>
      <c r="BB196" s="187"/>
      <c r="BC196" s="187"/>
      <c r="BD196" s="187"/>
      <c r="BE196" s="187"/>
      <c r="BF196" s="187"/>
      <c r="BG196" s="187"/>
      <c r="BH196" s="187"/>
      <c r="BI196" s="187"/>
      <c r="BJ196" s="187"/>
      <c r="BK196" s="187"/>
      <c r="BL196" s="187"/>
      <c r="BM196" s="187"/>
      <c r="BN196" s="187"/>
      <c r="BO196" s="187"/>
      <c r="BP196" s="187"/>
      <c r="BQ196" s="187"/>
      <c r="BR196" s="187"/>
      <c r="BS196" s="187"/>
      <c r="BT196" s="187"/>
      <c r="BU196" s="187"/>
      <c r="BV196" s="187"/>
    </row>
    <row r="197" spans="1:74">
      <c r="A197" s="187"/>
      <c r="B197" s="187"/>
      <c r="C197" s="187"/>
      <c r="D197" s="187"/>
      <c r="E197" s="187"/>
      <c r="F197" s="187"/>
      <c r="G197" s="187"/>
      <c r="H197" s="187"/>
      <c r="I197" s="187"/>
      <c r="J197" s="187"/>
      <c r="K197" s="187"/>
      <c r="L197" s="187"/>
      <c r="M197" s="187"/>
      <c r="N197" s="187"/>
      <c r="O197" s="187"/>
      <c r="P197" s="187"/>
      <c r="Q197" s="187"/>
      <c r="R197" s="187"/>
      <c r="S197" s="187"/>
      <c r="T197" s="187"/>
      <c r="U197" s="187"/>
      <c r="V197" s="187"/>
      <c r="W197" s="187"/>
      <c r="X197" s="187"/>
      <c r="Y197" s="187"/>
      <c r="Z197" s="187"/>
      <c r="AA197" s="187"/>
      <c r="AB197" s="187"/>
      <c r="AC197" s="187"/>
      <c r="AD197" s="187"/>
      <c r="AE197" s="187"/>
      <c r="AF197" s="187"/>
      <c r="AG197" s="187"/>
      <c r="AH197" s="187"/>
      <c r="AI197" s="187"/>
      <c r="AJ197" s="187"/>
      <c r="AK197" s="187"/>
      <c r="AL197" s="187"/>
      <c r="AM197" s="187"/>
      <c r="AN197" s="187"/>
      <c r="AO197" s="187"/>
      <c r="AP197" s="187"/>
      <c r="AQ197" s="187"/>
      <c r="AR197" s="187"/>
      <c r="AS197" s="187"/>
      <c r="AT197" s="187"/>
      <c r="AU197" s="187"/>
      <c r="AV197" s="187"/>
      <c r="AW197" s="187"/>
      <c r="AX197" s="187"/>
      <c r="AY197" s="187"/>
      <c r="AZ197" s="187"/>
      <c r="BA197" s="187"/>
      <c r="BB197" s="187"/>
      <c r="BC197" s="187"/>
      <c r="BD197" s="187"/>
      <c r="BE197" s="187"/>
      <c r="BF197" s="187"/>
      <c r="BG197" s="187"/>
      <c r="BH197" s="187"/>
      <c r="BI197" s="187"/>
      <c r="BJ197" s="187"/>
      <c r="BK197" s="187"/>
      <c r="BL197" s="187"/>
      <c r="BM197" s="187"/>
      <c r="BN197" s="187"/>
      <c r="BO197" s="187"/>
      <c r="BP197" s="187"/>
      <c r="BQ197" s="187"/>
      <c r="BR197" s="187"/>
      <c r="BS197" s="187"/>
      <c r="BT197" s="187"/>
      <c r="BU197" s="187"/>
      <c r="BV197" s="187"/>
    </row>
    <row r="198" spans="1:74">
      <c r="A198" s="187"/>
      <c r="B198" s="187"/>
      <c r="C198" s="187"/>
      <c r="D198" s="187"/>
      <c r="E198" s="187"/>
      <c r="F198" s="187"/>
      <c r="G198" s="187"/>
      <c r="H198" s="187"/>
      <c r="I198" s="187"/>
      <c r="J198" s="187"/>
      <c r="K198" s="187"/>
      <c r="L198" s="187"/>
      <c r="M198" s="187"/>
      <c r="N198" s="187"/>
      <c r="O198" s="187"/>
      <c r="P198" s="187"/>
      <c r="Q198" s="187"/>
      <c r="R198" s="187"/>
      <c r="S198" s="187"/>
      <c r="T198" s="187"/>
      <c r="U198" s="187"/>
      <c r="V198" s="187"/>
      <c r="W198" s="187"/>
      <c r="X198" s="187"/>
      <c r="Y198" s="187"/>
      <c r="Z198" s="187"/>
      <c r="AA198" s="187"/>
      <c r="AB198" s="187"/>
      <c r="AC198" s="187"/>
      <c r="AD198" s="187"/>
      <c r="AE198" s="187"/>
      <c r="AF198" s="187"/>
      <c r="AG198" s="187"/>
      <c r="AH198" s="187"/>
      <c r="AI198" s="187"/>
      <c r="AJ198" s="187"/>
      <c r="AK198" s="187"/>
      <c r="AL198" s="187"/>
      <c r="AM198" s="187"/>
      <c r="AN198" s="187"/>
      <c r="AO198" s="187"/>
      <c r="AP198" s="187"/>
      <c r="AQ198" s="187"/>
      <c r="AR198" s="187"/>
      <c r="AS198" s="187"/>
      <c r="AT198" s="187"/>
      <c r="AU198" s="187"/>
      <c r="AV198" s="187"/>
      <c r="AW198" s="187"/>
      <c r="AX198" s="187"/>
      <c r="AY198" s="187"/>
      <c r="AZ198" s="187"/>
      <c r="BA198" s="187"/>
      <c r="BB198" s="187"/>
      <c r="BC198" s="187"/>
      <c r="BD198" s="187"/>
      <c r="BE198" s="187"/>
      <c r="BF198" s="187"/>
      <c r="BG198" s="187"/>
      <c r="BH198" s="187"/>
      <c r="BI198" s="187"/>
      <c r="BJ198" s="187"/>
      <c r="BK198" s="187"/>
      <c r="BL198" s="187"/>
      <c r="BM198" s="187"/>
      <c r="BN198" s="187"/>
      <c r="BO198" s="187"/>
      <c r="BP198" s="187"/>
      <c r="BQ198" s="187"/>
      <c r="BR198" s="187"/>
      <c r="BS198" s="187"/>
      <c r="BT198" s="187"/>
      <c r="BU198" s="187"/>
      <c r="BV198" s="187"/>
    </row>
    <row r="199" spans="1:74">
      <c r="A199" s="187"/>
      <c r="B199" s="187"/>
      <c r="C199" s="187"/>
      <c r="D199" s="187"/>
      <c r="E199" s="187"/>
      <c r="F199" s="187"/>
      <c r="G199" s="187"/>
      <c r="H199" s="187"/>
      <c r="I199" s="187"/>
      <c r="J199" s="187"/>
      <c r="K199" s="187"/>
      <c r="L199" s="187"/>
      <c r="M199" s="187"/>
      <c r="N199" s="187"/>
      <c r="O199" s="187"/>
      <c r="P199" s="187"/>
      <c r="Q199" s="187"/>
      <c r="R199" s="187"/>
      <c r="S199" s="187"/>
      <c r="T199" s="187"/>
      <c r="U199" s="187"/>
      <c r="V199" s="187"/>
      <c r="W199" s="187"/>
      <c r="X199" s="187"/>
      <c r="Y199" s="187"/>
      <c r="Z199" s="187"/>
      <c r="AA199" s="187"/>
      <c r="AB199" s="187"/>
      <c r="AC199" s="187"/>
      <c r="AD199" s="187"/>
      <c r="AE199" s="187"/>
      <c r="AF199" s="187"/>
      <c r="AG199" s="187"/>
      <c r="AH199" s="187"/>
      <c r="AI199" s="187"/>
      <c r="AJ199" s="187"/>
      <c r="AK199" s="187"/>
      <c r="AL199" s="187"/>
      <c r="AM199" s="187"/>
      <c r="AN199" s="187"/>
      <c r="AO199" s="187"/>
      <c r="AP199" s="187"/>
      <c r="AQ199" s="187"/>
      <c r="AR199" s="187"/>
      <c r="AS199" s="187"/>
      <c r="AT199" s="187"/>
      <c r="AU199" s="187"/>
      <c r="AV199" s="187"/>
      <c r="AW199" s="187"/>
      <c r="AX199" s="187"/>
      <c r="AY199" s="187"/>
      <c r="AZ199" s="187"/>
      <c r="BA199" s="187"/>
      <c r="BB199" s="187"/>
      <c r="BC199" s="187"/>
      <c r="BD199" s="187"/>
      <c r="BE199" s="187"/>
      <c r="BF199" s="187"/>
      <c r="BG199" s="187"/>
      <c r="BH199" s="187"/>
      <c r="BI199" s="187"/>
      <c r="BJ199" s="187"/>
      <c r="BK199" s="187"/>
      <c r="BL199" s="187"/>
      <c r="BM199" s="187"/>
      <c r="BN199" s="187"/>
      <c r="BO199" s="187"/>
      <c r="BP199" s="187"/>
      <c r="BQ199" s="187"/>
      <c r="BR199" s="187"/>
      <c r="BS199" s="187"/>
      <c r="BT199" s="187"/>
      <c r="BU199" s="187"/>
      <c r="BV199" s="187"/>
    </row>
    <row r="200" spans="1:74">
      <c r="A200" s="187"/>
      <c r="B200" s="187"/>
      <c r="C200" s="187"/>
      <c r="D200" s="187"/>
      <c r="E200" s="187"/>
      <c r="F200" s="187"/>
      <c r="G200" s="187"/>
      <c r="H200" s="187"/>
      <c r="I200" s="187"/>
      <c r="J200" s="187"/>
      <c r="K200" s="187"/>
      <c r="L200" s="187"/>
      <c r="M200" s="187"/>
      <c r="N200" s="187"/>
      <c r="O200" s="187"/>
      <c r="P200" s="187"/>
      <c r="Q200" s="187"/>
      <c r="R200" s="187"/>
      <c r="S200" s="187"/>
      <c r="T200" s="187"/>
      <c r="U200" s="187"/>
      <c r="V200" s="187"/>
      <c r="W200" s="187"/>
      <c r="X200" s="187"/>
      <c r="Y200" s="187"/>
      <c r="Z200" s="187"/>
      <c r="AA200" s="187"/>
      <c r="AB200" s="187"/>
      <c r="AC200" s="187"/>
      <c r="AD200" s="187"/>
      <c r="AE200" s="187"/>
      <c r="AF200" s="187"/>
      <c r="AG200" s="187"/>
      <c r="AH200" s="187"/>
      <c r="AI200" s="187"/>
      <c r="AJ200" s="187"/>
      <c r="AK200" s="187"/>
      <c r="AL200" s="187"/>
      <c r="AM200" s="187"/>
      <c r="AN200" s="187"/>
      <c r="AO200" s="187"/>
      <c r="AP200" s="187"/>
      <c r="AQ200" s="187"/>
      <c r="AR200" s="187"/>
      <c r="AS200" s="187"/>
      <c r="AT200" s="187"/>
      <c r="AU200" s="187"/>
      <c r="AV200" s="187"/>
      <c r="AW200" s="187"/>
      <c r="AX200" s="187"/>
      <c r="AY200" s="187"/>
      <c r="AZ200" s="187"/>
      <c r="BA200" s="187"/>
      <c r="BB200" s="187"/>
      <c r="BC200" s="187"/>
      <c r="BD200" s="187"/>
      <c r="BE200" s="187"/>
      <c r="BF200" s="187"/>
      <c r="BG200" s="187"/>
      <c r="BH200" s="187"/>
      <c r="BI200" s="187"/>
      <c r="BJ200" s="187"/>
      <c r="BK200" s="187"/>
      <c r="BL200" s="187"/>
      <c r="BM200" s="187"/>
      <c r="BN200" s="187"/>
      <c r="BO200" s="187"/>
      <c r="BP200" s="187"/>
      <c r="BQ200" s="187"/>
      <c r="BR200" s="187"/>
      <c r="BS200" s="187"/>
      <c r="BT200" s="187"/>
      <c r="BU200" s="187"/>
      <c r="BV200" s="187"/>
    </row>
    <row r="201" spans="1:74">
      <c r="A201" s="187"/>
      <c r="B201" s="187"/>
      <c r="C201" s="187"/>
      <c r="D201" s="187"/>
      <c r="E201" s="187"/>
      <c r="F201" s="187"/>
      <c r="G201" s="187"/>
      <c r="H201" s="187"/>
      <c r="I201" s="187"/>
      <c r="J201" s="187"/>
      <c r="K201" s="187"/>
      <c r="L201" s="187"/>
      <c r="M201" s="187"/>
      <c r="N201" s="187"/>
      <c r="O201" s="187"/>
      <c r="P201" s="187"/>
      <c r="Q201" s="187"/>
      <c r="R201" s="187"/>
      <c r="S201" s="187"/>
      <c r="T201" s="187"/>
      <c r="U201" s="187"/>
      <c r="V201" s="187"/>
      <c r="W201" s="187"/>
      <c r="X201" s="187"/>
      <c r="Y201" s="187"/>
      <c r="Z201" s="187"/>
      <c r="AA201" s="187"/>
      <c r="AB201" s="187"/>
      <c r="AC201" s="187"/>
      <c r="AD201" s="187"/>
      <c r="AE201" s="187"/>
      <c r="AF201" s="187"/>
      <c r="AG201" s="187"/>
      <c r="AH201" s="187"/>
      <c r="AI201" s="187"/>
      <c r="AJ201" s="187"/>
      <c r="AK201" s="187"/>
      <c r="AL201" s="187"/>
      <c r="AM201" s="187"/>
      <c r="AN201" s="187"/>
      <c r="AO201" s="187"/>
      <c r="AP201" s="187"/>
      <c r="AQ201" s="187"/>
      <c r="AR201" s="187"/>
      <c r="AS201" s="187"/>
      <c r="AT201" s="187"/>
      <c r="AU201" s="187"/>
      <c r="AV201" s="187"/>
      <c r="AW201" s="187"/>
      <c r="AX201" s="187"/>
      <c r="AY201" s="187"/>
      <c r="AZ201" s="187"/>
      <c r="BA201" s="187"/>
      <c r="BB201" s="187"/>
      <c r="BC201" s="187"/>
      <c r="BD201" s="187"/>
      <c r="BE201" s="187"/>
      <c r="BF201" s="187"/>
      <c r="BG201" s="187"/>
      <c r="BH201" s="187"/>
      <c r="BI201" s="187"/>
      <c r="BJ201" s="187"/>
      <c r="BK201" s="187"/>
      <c r="BL201" s="187"/>
      <c r="BM201" s="187"/>
      <c r="BN201" s="187"/>
      <c r="BO201" s="187"/>
      <c r="BP201" s="187"/>
      <c r="BQ201" s="187"/>
      <c r="BR201" s="187"/>
      <c r="BS201" s="187"/>
      <c r="BT201" s="187"/>
      <c r="BU201" s="187"/>
      <c r="BV201" s="187"/>
    </row>
    <row r="202" spans="1:74">
      <c r="A202" s="187"/>
      <c r="B202" s="187"/>
      <c r="C202" s="187"/>
      <c r="D202" s="187"/>
      <c r="E202" s="187"/>
      <c r="F202" s="187"/>
      <c r="G202" s="187"/>
      <c r="H202" s="187"/>
      <c r="I202" s="187"/>
      <c r="J202" s="187"/>
      <c r="K202" s="187"/>
      <c r="L202" s="187"/>
      <c r="M202" s="187"/>
      <c r="N202" s="187"/>
      <c r="O202" s="187"/>
      <c r="P202" s="187"/>
      <c r="Q202" s="187"/>
      <c r="R202" s="187"/>
      <c r="S202" s="187"/>
      <c r="T202" s="187"/>
      <c r="U202" s="187"/>
      <c r="V202" s="187"/>
      <c r="W202" s="187"/>
      <c r="X202" s="187"/>
      <c r="Y202" s="187"/>
      <c r="Z202" s="187"/>
      <c r="AA202" s="187"/>
      <c r="AB202" s="187"/>
      <c r="AC202" s="187"/>
      <c r="AD202" s="187"/>
      <c r="AE202" s="187"/>
      <c r="AF202" s="187"/>
      <c r="AG202" s="187"/>
      <c r="AH202" s="187"/>
      <c r="AI202" s="187"/>
      <c r="AJ202" s="187"/>
      <c r="AK202" s="187"/>
      <c r="AL202" s="187"/>
      <c r="AM202" s="187"/>
      <c r="AN202" s="187"/>
      <c r="AO202" s="187"/>
      <c r="AP202" s="187"/>
      <c r="AQ202" s="187"/>
      <c r="AR202" s="187"/>
      <c r="AS202" s="187"/>
      <c r="AT202" s="187"/>
      <c r="AU202" s="187"/>
      <c r="AV202" s="187"/>
      <c r="AW202" s="187"/>
      <c r="AX202" s="187"/>
      <c r="AY202" s="187"/>
      <c r="AZ202" s="187"/>
      <c r="BA202" s="187"/>
      <c r="BB202" s="187"/>
      <c r="BC202" s="187"/>
      <c r="BD202" s="187"/>
      <c r="BE202" s="187"/>
      <c r="BF202" s="187"/>
      <c r="BG202" s="187"/>
      <c r="BH202" s="187"/>
      <c r="BI202" s="187"/>
      <c r="BJ202" s="187"/>
      <c r="BK202" s="187"/>
      <c r="BL202" s="187"/>
      <c r="BM202" s="187"/>
      <c r="BN202" s="187"/>
      <c r="BO202" s="187"/>
      <c r="BP202" s="187"/>
      <c r="BQ202" s="187"/>
      <c r="BR202" s="187"/>
      <c r="BS202" s="187"/>
      <c r="BT202" s="187"/>
      <c r="BU202" s="187"/>
      <c r="BV202" s="187"/>
    </row>
    <row r="203" spans="1:74">
      <c r="A203" s="187"/>
      <c r="B203" s="187"/>
      <c r="C203" s="187"/>
      <c r="D203" s="187"/>
      <c r="E203" s="187"/>
      <c r="F203" s="187"/>
      <c r="G203" s="187"/>
      <c r="H203" s="187"/>
      <c r="I203" s="187"/>
      <c r="J203" s="187"/>
      <c r="K203" s="187"/>
      <c r="L203" s="187"/>
      <c r="M203" s="187"/>
      <c r="N203" s="187"/>
      <c r="O203" s="187"/>
      <c r="P203" s="187"/>
      <c r="Q203" s="187"/>
      <c r="R203" s="187"/>
      <c r="S203" s="187"/>
      <c r="T203" s="187"/>
      <c r="U203" s="187"/>
      <c r="V203" s="187"/>
      <c r="W203" s="187"/>
      <c r="X203" s="187"/>
      <c r="Y203" s="187"/>
      <c r="Z203" s="187"/>
      <c r="AA203" s="187"/>
      <c r="AB203" s="187"/>
      <c r="AC203" s="187"/>
      <c r="AD203" s="187"/>
      <c r="AE203" s="187"/>
      <c r="AF203" s="187"/>
      <c r="AG203" s="187"/>
      <c r="AH203" s="187"/>
      <c r="AI203" s="187"/>
      <c r="AJ203" s="187"/>
      <c r="AK203" s="187"/>
      <c r="AL203" s="187"/>
      <c r="AM203" s="187"/>
      <c r="AN203" s="187"/>
      <c r="AO203" s="187"/>
      <c r="AP203" s="187"/>
      <c r="AQ203" s="187"/>
      <c r="AR203" s="187"/>
      <c r="AS203" s="187"/>
      <c r="AT203" s="187"/>
      <c r="AU203" s="187"/>
      <c r="AV203" s="187"/>
      <c r="AW203" s="187"/>
      <c r="AX203" s="187"/>
      <c r="AY203" s="187"/>
      <c r="AZ203" s="187"/>
      <c r="BA203" s="187"/>
      <c r="BB203" s="187"/>
      <c r="BC203" s="187"/>
      <c r="BD203" s="187"/>
      <c r="BE203" s="187"/>
      <c r="BF203" s="187"/>
      <c r="BG203" s="187"/>
      <c r="BH203" s="187"/>
      <c r="BI203" s="187"/>
      <c r="BJ203" s="187"/>
      <c r="BK203" s="187"/>
      <c r="BL203" s="187"/>
      <c r="BM203" s="187"/>
      <c r="BN203" s="187"/>
      <c r="BO203" s="187"/>
      <c r="BP203" s="187"/>
      <c r="BQ203" s="187"/>
      <c r="BR203" s="187"/>
      <c r="BS203" s="187"/>
      <c r="BT203" s="187"/>
      <c r="BU203" s="187"/>
      <c r="BV203" s="187"/>
    </row>
    <row r="204" spans="1:74">
      <c r="A204" s="187"/>
      <c r="B204" s="187"/>
      <c r="C204" s="187"/>
      <c r="D204" s="187"/>
      <c r="E204" s="187"/>
      <c r="F204" s="187"/>
      <c r="G204" s="187"/>
      <c r="H204" s="187"/>
      <c r="I204" s="187"/>
      <c r="J204" s="187"/>
      <c r="K204" s="187"/>
      <c r="L204" s="187"/>
      <c r="M204" s="187"/>
      <c r="N204" s="187"/>
      <c r="O204" s="187"/>
      <c r="P204" s="187"/>
      <c r="Q204" s="187"/>
      <c r="R204" s="187"/>
      <c r="S204" s="187"/>
      <c r="T204" s="187"/>
      <c r="U204" s="187"/>
      <c r="V204" s="187"/>
      <c r="W204" s="187"/>
      <c r="X204" s="187"/>
      <c r="Y204" s="187"/>
      <c r="Z204" s="187"/>
      <c r="AA204" s="187"/>
      <c r="AB204" s="187"/>
      <c r="AC204" s="187"/>
      <c r="AD204" s="187"/>
      <c r="AE204" s="187"/>
      <c r="AF204" s="187"/>
      <c r="AG204" s="187"/>
      <c r="AH204" s="187"/>
      <c r="AI204" s="187"/>
      <c r="AJ204" s="187"/>
      <c r="AK204" s="187"/>
      <c r="AL204" s="187"/>
      <c r="AM204" s="187"/>
      <c r="AN204" s="187"/>
      <c r="AO204" s="187"/>
      <c r="AP204" s="187"/>
      <c r="AQ204" s="187"/>
      <c r="AR204" s="187"/>
      <c r="AS204" s="187"/>
      <c r="AT204" s="187"/>
      <c r="AU204" s="187"/>
      <c r="AV204" s="187"/>
      <c r="AW204" s="187"/>
      <c r="AX204" s="187"/>
      <c r="AY204" s="187"/>
      <c r="AZ204" s="187"/>
      <c r="BA204" s="187"/>
      <c r="BB204" s="187"/>
      <c r="BC204" s="187"/>
      <c r="BD204" s="187"/>
      <c r="BE204" s="187"/>
      <c r="BF204" s="187"/>
      <c r="BG204" s="187"/>
      <c r="BH204" s="187"/>
      <c r="BI204" s="187"/>
      <c r="BJ204" s="187"/>
      <c r="BK204" s="187"/>
      <c r="BL204" s="187"/>
      <c r="BM204" s="187"/>
      <c r="BN204" s="187"/>
      <c r="BO204" s="187"/>
      <c r="BP204" s="187"/>
      <c r="BQ204" s="187"/>
      <c r="BR204" s="187"/>
      <c r="BS204" s="187"/>
      <c r="BT204" s="187"/>
      <c r="BU204" s="187"/>
      <c r="BV204" s="187"/>
    </row>
    <row r="205" spans="1:74">
      <c r="A205" s="187"/>
      <c r="B205" s="187"/>
      <c r="C205" s="187"/>
      <c r="D205" s="187"/>
      <c r="E205" s="187"/>
      <c r="F205" s="187"/>
      <c r="G205" s="187"/>
      <c r="H205" s="187"/>
      <c r="I205" s="187"/>
      <c r="J205" s="187"/>
      <c r="K205" s="187"/>
      <c r="L205" s="187"/>
      <c r="M205" s="187"/>
      <c r="N205" s="187"/>
      <c r="O205" s="187"/>
      <c r="P205" s="187"/>
      <c r="Q205" s="187"/>
      <c r="R205" s="187"/>
      <c r="S205" s="187"/>
      <c r="T205" s="187"/>
      <c r="U205" s="187"/>
      <c r="V205" s="187"/>
      <c r="W205" s="187"/>
      <c r="X205" s="187"/>
      <c r="Y205" s="187"/>
      <c r="Z205" s="187"/>
      <c r="AA205" s="187"/>
      <c r="AB205" s="187"/>
      <c r="AC205" s="187"/>
      <c r="AD205" s="187"/>
      <c r="AE205" s="187"/>
      <c r="AF205" s="187"/>
      <c r="AG205" s="187"/>
      <c r="AH205" s="187"/>
      <c r="AI205" s="187"/>
      <c r="AJ205" s="187"/>
      <c r="AK205" s="187"/>
      <c r="AL205" s="187"/>
      <c r="AM205" s="187"/>
      <c r="AN205" s="187"/>
      <c r="AO205" s="187"/>
      <c r="AP205" s="187"/>
      <c r="AQ205" s="187"/>
      <c r="AR205" s="187"/>
      <c r="AS205" s="187"/>
      <c r="AT205" s="187"/>
      <c r="AU205" s="187"/>
      <c r="AV205" s="187"/>
      <c r="AW205" s="187"/>
      <c r="AX205" s="187"/>
      <c r="AY205" s="187"/>
      <c r="AZ205" s="187"/>
      <c r="BA205" s="187"/>
      <c r="BB205" s="187"/>
      <c r="BC205" s="187"/>
      <c r="BD205" s="187"/>
      <c r="BE205" s="187"/>
      <c r="BF205" s="187"/>
      <c r="BG205" s="187"/>
      <c r="BH205" s="187"/>
      <c r="BI205" s="187"/>
      <c r="BJ205" s="187"/>
      <c r="BK205" s="187"/>
      <c r="BL205" s="187"/>
      <c r="BM205" s="187"/>
      <c r="BN205" s="187"/>
      <c r="BO205" s="187"/>
      <c r="BP205" s="187"/>
      <c r="BQ205" s="187"/>
      <c r="BR205" s="187"/>
      <c r="BS205" s="187"/>
      <c r="BT205" s="187"/>
      <c r="BU205" s="187"/>
      <c r="BV205" s="187"/>
    </row>
    <row r="206" spans="1:74">
      <c r="A206" s="187"/>
      <c r="B206" s="187"/>
      <c r="C206" s="187"/>
      <c r="D206" s="187"/>
      <c r="E206" s="187"/>
      <c r="F206" s="187"/>
      <c r="G206" s="187"/>
      <c r="H206" s="187"/>
      <c r="I206" s="187"/>
      <c r="J206" s="187"/>
      <c r="K206" s="187"/>
      <c r="L206" s="187"/>
      <c r="M206" s="187"/>
      <c r="N206" s="187"/>
      <c r="O206" s="187"/>
      <c r="P206" s="187"/>
      <c r="Q206" s="187"/>
      <c r="R206" s="187"/>
      <c r="S206" s="187"/>
      <c r="T206" s="187"/>
      <c r="U206" s="187"/>
      <c r="V206" s="187"/>
      <c r="W206" s="187"/>
      <c r="X206" s="187"/>
      <c r="Y206" s="187"/>
      <c r="Z206" s="187"/>
      <c r="AA206" s="187"/>
      <c r="AB206" s="187"/>
      <c r="AC206" s="187"/>
      <c r="AD206" s="187"/>
      <c r="AE206" s="187"/>
      <c r="AF206" s="187"/>
      <c r="AG206" s="187"/>
      <c r="AH206" s="187"/>
      <c r="AI206" s="187"/>
      <c r="AJ206" s="187"/>
      <c r="AK206" s="187"/>
      <c r="AL206" s="187"/>
      <c r="AM206" s="187"/>
      <c r="AN206" s="187"/>
      <c r="AO206" s="187"/>
      <c r="AP206" s="187"/>
      <c r="AQ206" s="187"/>
      <c r="AR206" s="187"/>
      <c r="AS206" s="187"/>
      <c r="AT206" s="187"/>
      <c r="AU206" s="187"/>
      <c r="AV206" s="187"/>
      <c r="AW206" s="187"/>
      <c r="AX206" s="187"/>
      <c r="AY206" s="187"/>
      <c r="AZ206" s="187"/>
      <c r="BA206" s="187"/>
      <c r="BB206" s="187"/>
      <c r="BC206" s="187"/>
      <c r="BD206" s="187"/>
      <c r="BE206" s="187"/>
      <c r="BF206" s="187"/>
      <c r="BG206" s="187"/>
      <c r="BH206" s="187"/>
      <c r="BI206" s="187"/>
      <c r="BJ206" s="187"/>
      <c r="BK206" s="187"/>
      <c r="BL206" s="187"/>
      <c r="BM206" s="187"/>
      <c r="BN206" s="187"/>
      <c r="BO206" s="187"/>
      <c r="BP206" s="187"/>
      <c r="BQ206" s="187"/>
      <c r="BR206" s="187"/>
      <c r="BS206" s="187"/>
      <c r="BT206" s="187"/>
      <c r="BU206" s="187"/>
      <c r="BV206" s="187"/>
    </row>
    <row r="207" spans="1:74">
      <c r="A207" s="187"/>
      <c r="B207" s="187"/>
      <c r="C207" s="187"/>
      <c r="D207" s="187"/>
      <c r="E207" s="187"/>
      <c r="F207" s="187"/>
      <c r="G207" s="187"/>
      <c r="H207" s="187"/>
      <c r="I207" s="187"/>
      <c r="J207" s="187"/>
      <c r="K207" s="187"/>
      <c r="L207" s="187"/>
      <c r="M207" s="187"/>
      <c r="N207" s="187"/>
      <c r="O207" s="187"/>
      <c r="P207" s="187"/>
      <c r="Q207" s="187"/>
      <c r="R207" s="187"/>
      <c r="S207" s="187"/>
      <c r="T207" s="187"/>
      <c r="U207" s="187"/>
      <c r="V207" s="187"/>
      <c r="W207" s="187"/>
      <c r="X207" s="187"/>
      <c r="Y207" s="187"/>
      <c r="Z207" s="187"/>
      <c r="AA207" s="187"/>
      <c r="AB207" s="187"/>
      <c r="AC207" s="187"/>
      <c r="AD207" s="187"/>
      <c r="AE207" s="187"/>
      <c r="AF207" s="187"/>
      <c r="AG207" s="187"/>
      <c r="AH207" s="187"/>
      <c r="AI207" s="187"/>
      <c r="AJ207" s="187"/>
      <c r="AK207" s="187"/>
      <c r="AL207" s="187"/>
      <c r="AM207" s="187"/>
      <c r="AN207" s="187"/>
      <c r="AO207" s="187"/>
      <c r="AP207" s="187"/>
      <c r="AQ207" s="187"/>
      <c r="AR207" s="187"/>
      <c r="AS207" s="187"/>
      <c r="AT207" s="187"/>
      <c r="AU207" s="187"/>
      <c r="AV207" s="187"/>
      <c r="AW207" s="187"/>
      <c r="AX207" s="187"/>
      <c r="AY207" s="187"/>
      <c r="AZ207" s="187"/>
      <c r="BA207" s="187"/>
      <c r="BB207" s="187"/>
      <c r="BC207" s="187"/>
      <c r="BD207" s="187"/>
      <c r="BE207" s="187"/>
      <c r="BF207" s="187"/>
      <c r="BG207" s="187"/>
      <c r="BH207" s="187"/>
      <c r="BI207" s="187"/>
      <c r="BJ207" s="187"/>
      <c r="BK207" s="187"/>
      <c r="BL207" s="187"/>
      <c r="BM207" s="187"/>
      <c r="BN207" s="187"/>
      <c r="BO207" s="187"/>
      <c r="BP207" s="187"/>
      <c r="BQ207" s="187"/>
      <c r="BR207" s="187"/>
      <c r="BS207" s="187"/>
      <c r="BT207" s="187"/>
      <c r="BU207" s="187"/>
      <c r="BV207" s="187"/>
    </row>
    <row r="208" spans="1:74">
      <c r="A208" s="187"/>
      <c r="B208" s="187"/>
      <c r="C208" s="187"/>
      <c r="D208" s="187"/>
      <c r="E208" s="187"/>
      <c r="F208" s="187"/>
      <c r="G208" s="187"/>
      <c r="H208" s="187"/>
      <c r="I208" s="187"/>
      <c r="J208" s="187"/>
      <c r="K208" s="187"/>
      <c r="L208" s="187"/>
      <c r="M208" s="187"/>
      <c r="N208" s="187"/>
      <c r="O208" s="187"/>
      <c r="P208" s="187"/>
      <c r="Q208" s="187"/>
      <c r="R208" s="187"/>
      <c r="S208" s="187"/>
      <c r="T208" s="187"/>
      <c r="U208" s="187"/>
      <c r="V208" s="187"/>
      <c r="W208" s="187"/>
      <c r="X208" s="187"/>
      <c r="Y208" s="187"/>
      <c r="Z208" s="187"/>
      <c r="AA208" s="187"/>
      <c r="AB208" s="187"/>
      <c r="AC208" s="187"/>
      <c r="AD208" s="187"/>
      <c r="AE208" s="187"/>
      <c r="AF208" s="187"/>
      <c r="AG208" s="187"/>
      <c r="AH208" s="187"/>
      <c r="AI208" s="187"/>
      <c r="AJ208" s="187"/>
      <c r="AK208" s="187"/>
      <c r="AL208" s="187"/>
      <c r="AM208" s="187"/>
      <c r="AN208" s="187"/>
      <c r="AO208" s="187"/>
      <c r="AP208" s="187"/>
      <c r="AQ208" s="187"/>
      <c r="AR208" s="187"/>
      <c r="AS208" s="187"/>
      <c r="AT208" s="187"/>
      <c r="AU208" s="187"/>
      <c r="AV208" s="187"/>
      <c r="AW208" s="187"/>
      <c r="AX208" s="187"/>
      <c r="AY208" s="187"/>
      <c r="AZ208" s="187"/>
      <c r="BA208" s="187"/>
      <c r="BB208" s="187"/>
      <c r="BC208" s="187"/>
      <c r="BD208" s="187"/>
      <c r="BE208" s="187"/>
      <c r="BF208" s="187"/>
      <c r="BG208" s="187"/>
      <c r="BH208" s="187"/>
      <c r="BI208" s="187"/>
      <c r="BJ208" s="187"/>
      <c r="BK208" s="187"/>
      <c r="BL208" s="187"/>
      <c r="BM208" s="187"/>
      <c r="BN208" s="187"/>
      <c r="BO208" s="187"/>
      <c r="BP208" s="187"/>
      <c r="BQ208" s="187"/>
      <c r="BR208" s="187"/>
      <c r="BS208" s="187"/>
      <c r="BT208" s="187"/>
      <c r="BU208" s="187"/>
      <c r="BV208" s="187"/>
    </row>
    <row r="209" spans="1:74">
      <c r="A209" s="187"/>
      <c r="B209" s="187"/>
      <c r="C209" s="187"/>
      <c r="D209" s="187"/>
      <c r="E209" s="187"/>
      <c r="F209" s="187"/>
      <c r="G209" s="187"/>
      <c r="H209" s="187"/>
      <c r="I209" s="187"/>
      <c r="J209" s="187"/>
      <c r="K209" s="187"/>
      <c r="L209" s="187"/>
      <c r="M209" s="187"/>
      <c r="N209" s="187"/>
      <c r="O209" s="187"/>
      <c r="P209" s="187"/>
      <c r="Q209" s="187"/>
      <c r="R209" s="187"/>
      <c r="S209" s="187"/>
      <c r="T209" s="187"/>
      <c r="U209" s="187"/>
      <c r="V209" s="187"/>
      <c r="W209" s="187"/>
      <c r="X209" s="187"/>
      <c r="Y209" s="187"/>
      <c r="Z209" s="187"/>
      <c r="AA209" s="187"/>
      <c r="AB209" s="187"/>
      <c r="AC209" s="187"/>
      <c r="AD209" s="187"/>
      <c r="AE209" s="187"/>
      <c r="AF209" s="187"/>
      <c r="AG209" s="187"/>
      <c r="AH209" s="187"/>
      <c r="AI209" s="187"/>
      <c r="AJ209" s="187"/>
      <c r="AK209" s="187"/>
      <c r="AL209" s="187"/>
      <c r="AM209" s="187"/>
      <c r="AN209" s="187"/>
      <c r="AO209" s="187"/>
      <c r="AP209" s="187"/>
      <c r="AQ209" s="187"/>
      <c r="AR209" s="187"/>
      <c r="AS209" s="187"/>
      <c r="AT209" s="187"/>
      <c r="AU209" s="187"/>
      <c r="AV209" s="187"/>
      <c r="AW209" s="187"/>
      <c r="AX209" s="187"/>
      <c r="AY209" s="187"/>
      <c r="AZ209" s="187"/>
      <c r="BA209" s="187"/>
      <c r="BB209" s="187"/>
      <c r="BC209" s="187"/>
      <c r="BD209" s="187"/>
      <c r="BE209" s="187"/>
      <c r="BF209" s="187"/>
      <c r="BG209" s="187"/>
      <c r="BH209" s="187"/>
      <c r="BI209" s="187"/>
      <c r="BJ209" s="187"/>
      <c r="BK209" s="187"/>
      <c r="BL209" s="187"/>
      <c r="BM209" s="187"/>
      <c r="BN209" s="187"/>
      <c r="BO209" s="187"/>
      <c r="BP209" s="187"/>
      <c r="BQ209" s="187"/>
      <c r="BR209" s="187"/>
      <c r="BS209" s="187"/>
      <c r="BT209" s="187"/>
      <c r="BU209" s="187"/>
      <c r="BV209" s="187"/>
    </row>
    <row r="210" spans="1:74">
      <c r="A210" s="187"/>
      <c r="B210" s="187"/>
      <c r="C210" s="187"/>
      <c r="D210" s="187"/>
      <c r="E210" s="187"/>
      <c r="F210" s="187"/>
      <c r="G210" s="187"/>
      <c r="H210" s="187"/>
      <c r="I210" s="187"/>
      <c r="J210" s="187"/>
      <c r="K210" s="187"/>
      <c r="L210" s="187"/>
      <c r="M210" s="187"/>
      <c r="N210" s="187"/>
      <c r="O210" s="187"/>
      <c r="P210" s="187"/>
      <c r="Q210" s="187"/>
      <c r="R210" s="187"/>
      <c r="S210" s="187"/>
      <c r="T210" s="187"/>
      <c r="U210" s="187"/>
      <c r="V210" s="187"/>
      <c r="W210" s="187"/>
      <c r="X210" s="187"/>
      <c r="Y210" s="187"/>
      <c r="Z210" s="187"/>
      <c r="AA210" s="187"/>
      <c r="AB210" s="187"/>
      <c r="AC210" s="187"/>
      <c r="AD210" s="187"/>
      <c r="AE210" s="187"/>
      <c r="AF210" s="187"/>
      <c r="AG210" s="187"/>
      <c r="AH210" s="187"/>
      <c r="AI210" s="187"/>
      <c r="AJ210" s="187"/>
      <c r="AK210" s="187"/>
      <c r="AL210" s="187"/>
      <c r="AM210" s="187"/>
      <c r="AN210" s="187"/>
      <c r="AO210" s="187"/>
      <c r="AP210" s="187"/>
      <c r="AQ210" s="187"/>
      <c r="AR210" s="187"/>
      <c r="AS210" s="187"/>
      <c r="AT210" s="187"/>
      <c r="AU210" s="187"/>
      <c r="AV210" s="187"/>
      <c r="AW210" s="187"/>
      <c r="AX210" s="187"/>
      <c r="AY210" s="187"/>
      <c r="AZ210" s="187"/>
      <c r="BA210" s="187"/>
      <c r="BB210" s="187"/>
      <c r="BC210" s="187"/>
      <c r="BD210" s="187"/>
      <c r="BE210" s="187"/>
      <c r="BF210" s="187"/>
      <c r="BG210" s="187"/>
      <c r="BH210" s="187"/>
      <c r="BI210" s="187"/>
      <c r="BJ210" s="187"/>
      <c r="BK210" s="187"/>
      <c r="BL210" s="187"/>
      <c r="BM210" s="187"/>
      <c r="BN210" s="187"/>
      <c r="BO210" s="187"/>
      <c r="BP210" s="187"/>
      <c r="BQ210" s="187"/>
      <c r="BR210" s="187"/>
      <c r="BS210" s="187"/>
      <c r="BT210" s="187"/>
      <c r="BU210" s="187"/>
      <c r="BV210" s="187"/>
    </row>
    <row r="211" spans="1:74">
      <c r="A211" s="187"/>
      <c r="B211" s="187"/>
      <c r="C211" s="187"/>
      <c r="D211" s="187"/>
      <c r="E211" s="187"/>
      <c r="F211" s="187"/>
      <c r="G211" s="187"/>
      <c r="H211" s="187"/>
      <c r="I211" s="187"/>
      <c r="J211" s="187"/>
      <c r="K211" s="187"/>
      <c r="L211" s="187"/>
      <c r="M211" s="187"/>
      <c r="N211" s="187"/>
      <c r="O211" s="187"/>
      <c r="P211" s="187"/>
      <c r="Q211" s="187"/>
      <c r="R211" s="187"/>
      <c r="S211" s="187"/>
      <c r="T211" s="187"/>
      <c r="U211" s="187"/>
      <c r="V211" s="187"/>
      <c r="W211" s="187"/>
      <c r="X211" s="187"/>
      <c r="Y211" s="187"/>
      <c r="Z211" s="187"/>
      <c r="AA211" s="187"/>
      <c r="AB211" s="187"/>
      <c r="AC211" s="187"/>
      <c r="AD211" s="187"/>
      <c r="AE211" s="187"/>
      <c r="AF211" s="187"/>
      <c r="AG211" s="187"/>
      <c r="AH211" s="187"/>
      <c r="AI211" s="187"/>
      <c r="AJ211" s="187"/>
      <c r="AK211" s="187"/>
      <c r="AL211" s="187"/>
      <c r="AM211" s="187"/>
      <c r="AN211" s="187"/>
      <c r="AO211" s="187"/>
      <c r="AP211" s="187"/>
      <c r="AQ211" s="187"/>
      <c r="AR211" s="187"/>
      <c r="AS211" s="187"/>
      <c r="AT211" s="187"/>
      <c r="AU211" s="187"/>
      <c r="AV211" s="187"/>
      <c r="AW211" s="187"/>
      <c r="AX211" s="187"/>
      <c r="AY211" s="187"/>
      <c r="AZ211" s="187"/>
      <c r="BA211" s="187"/>
      <c r="BB211" s="187"/>
      <c r="BC211" s="187"/>
      <c r="BD211" s="187"/>
      <c r="BE211" s="187"/>
      <c r="BF211" s="187"/>
      <c r="BG211" s="187"/>
      <c r="BH211" s="187"/>
      <c r="BI211" s="187"/>
      <c r="BJ211" s="187"/>
      <c r="BK211" s="187"/>
      <c r="BL211" s="187"/>
      <c r="BM211" s="187"/>
      <c r="BN211" s="187"/>
      <c r="BO211" s="187"/>
      <c r="BP211" s="187"/>
      <c r="BQ211" s="187"/>
      <c r="BR211" s="187"/>
      <c r="BS211" s="187"/>
      <c r="BT211" s="187"/>
      <c r="BU211" s="187"/>
      <c r="BV211" s="187"/>
    </row>
    <row r="212" spans="1:74">
      <c r="A212" s="187"/>
      <c r="B212" s="187"/>
      <c r="C212" s="187"/>
      <c r="D212" s="187"/>
      <c r="E212" s="187"/>
      <c r="F212" s="187"/>
      <c r="G212" s="187"/>
      <c r="H212" s="187"/>
      <c r="I212" s="187"/>
      <c r="J212" s="187"/>
      <c r="K212" s="187"/>
      <c r="L212" s="187"/>
      <c r="M212" s="187"/>
      <c r="N212" s="187"/>
      <c r="O212" s="187"/>
      <c r="P212" s="187"/>
      <c r="Q212" s="187"/>
      <c r="R212" s="187"/>
      <c r="S212" s="187"/>
      <c r="T212" s="187"/>
      <c r="U212" s="187"/>
      <c r="V212" s="187"/>
      <c r="W212" s="187"/>
      <c r="X212" s="187"/>
      <c r="Y212" s="187"/>
      <c r="Z212" s="187"/>
      <c r="AA212" s="187"/>
      <c r="AB212" s="187"/>
      <c r="AC212" s="187"/>
      <c r="AD212" s="187"/>
      <c r="AE212" s="187"/>
      <c r="AF212" s="187"/>
      <c r="AG212" s="187"/>
      <c r="AH212" s="187"/>
      <c r="AI212" s="187"/>
      <c r="AJ212" s="187"/>
      <c r="AK212" s="187"/>
      <c r="AL212" s="187"/>
      <c r="AM212" s="187"/>
      <c r="AN212" s="187"/>
      <c r="AO212" s="187"/>
      <c r="AP212" s="187"/>
      <c r="AQ212" s="187"/>
      <c r="AR212" s="187"/>
      <c r="AS212" s="187"/>
      <c r="AT212" s="187"/>
      <c r="AU212" s="187"/>
      <c r="AV212" s="187"/>
      <c r="AW212" s="187"/>
      <c r="AX212" s="187"/>
      <c r="AY212" s="187"/>
      <c r="AZ212" s="187"/>
      <c r="BA212" s="187"/>
      <c r="BB212" s="187"/>
      <c r="BC212" s="187"/>
      <c r="BD212" s="187"/>
      <c r="BE212" s="187"/>
      <c r="BF212" s="187"/>
      <c r="BG212" s="187"/>
      <c r="BH212" s="187"/>
      <c r="BI212" s="187"/>
      <c r="BJ212" s="187"/>
      <c r="BK212" s="187"/>
      <c r="BL212" s="187"/>
      <c r="BM212" s="187"/>
      <c r="BN212" s="187"/>
      <c r="BO212" s="187"/>
      <c r="BP212" s="187"/>
      <c r="BQ212" s="187"/>
      <c r="BR212" s="187"/>
      <c r="BS212" s="187"/>
      <c r="BT212" s="187"/>
      <c r="BU212" s="187"/>
      <c r="BV212" s="187"/>
    </row>
    <row r="213" spans="1:74">
      <c r="A213" s="187"/>
      <c r="B213" s="187"/>
      <c r="C213" s="187"/>
      <c r="D213" s="187"/>
      <c r="E213" s="187"/>
      <c r="F213" s="187"/>
      <c r="G213" s="187"/>
      <c r="H213" s="187"/>
      <c r="I213" s="187"/>
      <c r="J213" s="187"/>
      <c r="K213" s="187"/>
      <c r="L213" s="187"/>
      <c r="M213" s="187"/>
      <c r="N213" s="187"/>
      <c r="O213" s="187"/>
      <c r="P213" s="187"/>
      <c r="Q213" s="187"/>
      <c r="R213" s="187"/>
      <c r="S213" s="187"/>
      <c r="T213" s="187"/>
      <c r="U213" s="187"/>
      <c r="V213" s="187"/>
      <c r="W213" s="187"/>
      <c r="X213" s="187"/>
      <c r="Y213" s="187"/>
      <c r="Z213" s="187"/>
      <c r="AA213" s="187"/>
      <c r="AB213" s="187"/>
      <c r="AC213" s="187"/>
      <c r="AD213" s="187"/>
      <c r="AE213" s="187"/>
      <c r="AF213" s="187"/>
      <c r="AG213" s="187"/>
      <c r="AH213" s="187"/>
      <c r="AI213" s="187"/>
      <c r="AJ213" s="187"/>
      <c r="AK213" s="187"/>
      <c r="AL213" s="187"/>
      <c r="AM213" s="187"/>
      <c r="AN213" s="187"/>
      <c r="AO213" s="187"/>
      <c r="AP213" s="187"/>
      <c r="AQ213" s="187"/>
      <c r="AR213" s="187"/>
      <c r="AS213" s="187"/>
      <c r="AT213" s="187"/>
      <c r="AU213" s="187"/>
      <c r="AV213" s="187"/>
      <c r="AW213" s="187"/>
      <c r="AX213" s="187"/>
      <c r="AY213" s="187"/>
      <c r="AZ213" s="187"/>
      <c r="BA213" s="187"/>
      <c r="BB213" s="187"/>
      <c r="BC213" s="187"/>
      <c r="BD213" s="187"/>
      <c r="BE213" s="187"/>
      <c r="BF213" s="187"/>
      <c r="BG213" s="187"/>
      <c r="BH213" s="187"/>
      <c r="BI213" s="187"/>
      <c r="BJ213" s="187"/>
      <c r="BK213" s="187"/>
      <c r="BL213" s="187"/>
      <c r="BM213" s="187"/>
      <c r="BN213" s="187"/>
      <c r="BO213" s="187"/>
      <c r="BP213" s="187"/>
      <c r="BQ213" s="187"/>
      <c r="BR213" s="187"/>
      <c r="BS213" s="187"/>
      <c r="BT213" s="187"/>
      <c r="BU213" s="187"/>
      <c r="BV213" s="187"/>
    </row>
    <row r="214" spans="1:74">
      <c r="A214" s="187"/>
      <c r="B214" s="187"/>
      <c r="C214" s="187"/>
      <c r="D214" s="187"/>
      <c r="E214" s="187"/>
      <c r="F214" s="187"/>
      <c r="G214" s="187"/>
      <c r="H214" s="187"/>
      <c r="I214" s="187"/>
      <c r="J214" s="187"/>
      <c r="K214" s="187"/>
      <c r="L214" s="187"/>
      <c r="M214" s="187"/>
      <c r="N214" s="187"/>
      <c r="O214" s="187"/>
      <c r="P214" s="187"/>
      <c r="Q214" s="187"/>
      <c r="R214" s="187"/>
      <c r="S214" s="187"/>
      <c r="T214" s="187"/>
      <c r="U214" s="187"/>
      <c r="V214" s="187"/>
      <c r="W214" s="187"/>
      <c r="X214" s="187"/>
      <c r="Y214" s="187"/>
      <c r="Z214" s="187"/>
      <c r="AA214" s="187"/>
      <c r="AB214" s="187"/>
      <c r="AC214" s="187"/>
      <c r="AD214" s="187"/>
      <c r="AE214" s="187"/>
      <c r="AF214" s="187"/>
      <c r="AG214" s="187"/>
      <c r="AH214" s="187"/>
      <c r="AI214" s="187"/>
      <c r="AJ214" s="187"/>
      <c r="AK214" s="187"/>
      <c r="AL214" s="187"/>
      <c r="AM214" s="187"/>
      <c r="AN214" s="187"/>
      <c r="AO214" s="187"/>
      <c r="AP214" s="187"/>
      <c r="AQ214" s="187"/>
      <c r="AR214" s="187"/>
      <c r="AS214" s="187"/>
      <c r="AT214" s="187"/>
      <c r="AU214" s="187"/>
      <c r="AV214" s="187"/>
      <c r="AW214" s="187"/>
      <c r="AX214" s="187"/>
      <c r="AY214" s="187"/>
      <c r="AZ214" s="187"/>
      <c r="BA214" s="187"/>
      <c r="BB214" s="187"/>
      <c r="BC214" s="187"/>
      <c r="BD214" s="187"/>
      <c r="BE214" s="187"/>
      <c r="BF214" s="187"/>
      <c r="BG214" s="187"/>
      <c r="BH214" s="187"/>
      <c r="BI214" s="187"/>
      <c r="BJ214" s="187"/>
      <c r="BK214" s="187"/>
      <c r="BL214" s="187"/>
      <c r="BM214" s="187"/>
      <c r="BN214" s="187"/>
      <c r="BO214" s="187"/>
      <c r="BP214" s="187"/>
      <c r="BQ214" s="187"/>
      <c r="BR214" s="187"/>
      <c r="BS214" s="187"/>
      <c r="BT214" s="187"/>
      <c r="BU214" s="187"/>
      <c r="BV214" s="187"/>
    </row>
    <row r="215" spans="1:74">
      <c r="A215" s="187"/>
      <c r="B215" s="187"/>
      <c r="C215" s="187"/>
      <c r="D215" s="187"/>
      <c r="E215" s="187"/>
      <c r="F215" s="187"/>
      <c r="G215" s="187"/>
      <c r="H215" s="187"/>
      <c r="I215" s="187"/>
      <c r="J215" s="187"/>
      <c r="K215" s="187"/>
      <c r="L215" s="187"/>
      <c r="M215" s="187"/>
      <c r="N215" s="187"/>
      <c r="O215" s="187"/>
      <c r="P215" s="187"/>
      <c r="Q215" s="187"/>
      <c r="R215" s="187"/>
      <c r="S215" s="187"/>
      <c r="T215" s="187"/>
      <c r="U215" s="187"/>
      <c r="V215" s="187"/>
      <c r="W215" s="187"/>
      <c r="X215" s="187"/>
      <c r="Y215" s="187"/>
      <c r="Z215" s="187"/>
      <c r="AA215" s="187"/>
      <c r="AB215" s="187"/>
      <c r="AC215" s="187"/>
      <c r="AD215" s="187"/>
      <c r="AE215" s="187"/>
      <c r="AF215" s="187"/>
      <c r="AG215" s="187"/>
      <c r="AH215" s="187"/>
      <c r="AI215" s="187"/>
      <c r="AJ215" s="187"/>
      <c r="AK215" s="187"/>
      <c r="AL215" s="187"/>
      <c r="AM215" s="187"/>
      <c r="AN215" s="187"/>
      <c r="AO215" s="187"/>
      <c r="AP215" s="187"/>
      <c r="AQ215" s="187"/>
      <c r="AR215" s="187"/>
      <c r="AS215" s="187"/>
      <c r="AT215" s="187"/>
      <c r="AU215" s="187"/>
      <c r="AV215" s="187"/>
      <c r="AW215" s="187"/>
      <c r="AX215" s="187"/>
      <c r="AY215" s="187"/>
      <c r="AZ215" s="187"/>
      <c r="BA215" s="187"/>
      <c r="BB215" s="187"/>
      <c r="BC215" s="187"/>
      <c r="BD215" s="187"/>
      <c r="BE215" s="187"/>
      <c r="BF215" s="187"/>
      <c r="BG215" s="187"/>
      <c r="BH215" s="187"/>
      <c r="BI215" s="187"/>
      <c r="BJ215" s="187"/>
      <c r="BK215" s="187"/>
      <c r="BL215" s="187"/>
      <c r="BM215" s="187"/>
      <c r="BN215" s="187"/>
      <c r="BO215" s="187"/>
      <c r="BP215" s="187"/>
      <c r="BQ215" s="187"/>
      <c r="BR215" s="187"/>
      <c r="BS215" s="187"/>
      <c r="BT215" s="187"/>
      <c r="BU215" s="187"/>
      <c r="BV215" s="187"/>
    </row>
    <row r="216" spans="1:74">
      <c r="A216" s="187"/>
      <c r="B216" s="187"/>
      <c r="C216" s="187"/>
      <c r="D216" s="187"/>
      <c r="E216" s="187"/>
      <c r="F216" s="187"/>
      <c r="G216" s="187"/>
      <c r="H216" s="187"/>
      <c r="I216" s="187"/>
      <c r="J216" s="187"/>
      <c r="K216" s="187"/>
      <c r="L216" s="187"/>
      <c r="M216" s="187"/>
      <c r="N216" s="187"/>
      <c r="O216" s="187"/>
      <c r="P216" s="187"/>
      <c r="Q216" s="187"/>
      <c r="R216" s="187"/>
      <c r="S216" s="187"/>
      <c r="T216" s="187"/>
      <c r="U216" s="187"/>
      <c r="V216" s="187"/>
      <c r="W216" s="187"/>
      <c r="X216" s="187"/>
      <c r="Y216" s="187"/>
      <c r="Z216" s="187"/>
      <c r="AA216" s="187"/>
      <c r="AB216" s="187"/>
      <c r="AC216" s="187"/>
      <c r="AD216" s="187"/>
      <c r="AE216" s="187"/>
      <c r="AF216" s="187"/>
      <c r="AG216" s="187"/>
      <c r="AH216" s="187"/>
      <c r="AI216" s="187"/>
      <c r="AJ216" s="187"/>
      <c r="AK216" s="187"/>
      <c r="AL216" s="187"/>
      <c r="AM216" s="187"/>
      <c r="AN216" s="187"/>
      <c r="AO216" s="187"/>
      <c r="AP216" s="187"/>
      <c r="AQ216" s="187"/>
      <c r="AR216" s="187"/>
      <c r="AS216" s="187"/>
      <c r="AT216" s="187"/>
      <c r="AU216" s="187"/>
      <c r="AV216" s="187"/>
      <c r="AW216" s="187"/>
      <c r="AX216" s="187"/>
      <c r="AY216" s="187"/>
      <c r="AZ216" s="187"/>
      <c r="BA216" s="187"/>
      <c r="BB216" s="187"/>
      <c r="BC216" s="187"/>
      <c r="BD216" s="187"/>
      <c r="BE216" s="187"/>
      <c r="BF216" s="187"/>
      <c r="BG216" s="187"/>
      <c r="BH216" s="187"/>
      <c r="BI216" s="187"/>
      <c r="BJ216" s="187"/>
      <c r="BK216" s="187"/>
      <c r="BL216" s="187"/>
      <c r="BM216" s="187"/>
      <c r="BN216" s="187"/>
      <c r="BO216" s="187"/>
      <c r="BP216" s="187"/>
      <c r="BQ216" s="187"/>
      <c r="BR216" s="187"/>
      <c r="BS216" s="187"/>
      <c r="BT216" s="187"/>
      <c r="BU216" s="187"/>
      <c r="BV216" s="187"/>
    </row>
    <row r="217" spans="1:74">
      <c r="A217" s="187"/>
      <c r="B217" s="187"/>
      <c r="C217" s="187"/>
      <c r="D217" s="187"/>
      <c r="E217" s="187"/>
      <c r="F217" s="187"/>
      <c r="G217" s="187"/>
      <c r="H217" s="187"/>
      <c r="I217" s="187"/>
      <c r="J217" s="187"/>
      <c r="K217" s="187"/>
      <c r="L217" s="187"/>
      <c r="M217" s="187"/>
      <c r="N217" s="187"/>
      <c r="O217" s="187"/>
      <c r="P217" s="187"/>
      <c r="Q217" s="187"/>
      <c r="R217" s="187"/>
      <c r="S217" s="187"/>
      <c r="T217" s="187"/>
      <c r="U217" s="187"/>
      <c r="V217" s="187"/>
      <c r="W217" s="187"/>
      <c r="X217" s="187"/>
      <c r="Y217" s="187"/>
      <c r="Z217" s="187"/>
      <c r="AA217" s="187"/>
      <c r="AB217" s="187"/>
      <c r="AC217" s="187"/>
      <c r="AD217" s="187"/>
      <c r="AE217" s="187"/>
      <c r="AF217" s="187"/>
      <c r="AG217" s="187"/>
      <c r="AH217" s="187"/>
      <c r="AI217" s="187"/>
      <c r="AJ217" s="187"/>
      <c r="AK217" s="187"/>
      <c r="AL217" s="187"/>
      <c r="AM217" s="187"/>
      <c r="AN217" s="187"/>
      <c r="AO217" s="187"/>
      <c r="AP217" s="187"/>
      <c r="AQ217" s="187"/>
      <c r="AR217" s="187"/>
      <c r="AS217" s="187"/>
      <c r="AT217" s="187"/>
      <c r="AU217" s="187"/>
      <c r="AV217" s="187"/>
      <c r="AW217" s="187"/>
      <c r="AX217" s="187"/>
      <c r="AY217" s="187"/>
      <c r="AZ217" s="187"/>
      <c r="BA217" s="187"/>
      <c r="BB217" s="187"/>
      <c r="BC217" s="187"/>
      <c r="BD217" s="187"/>
      <c r="BE217" s="187"/>
      <c r="BF217" s="187"/>
      <c r="BG217" s="187"/>
      <c r="BH217" s="187"/>
      <c r="BI217" s="187"/>
      <c r="BJ217" s="187"/>
      <c r="BK217" s="187"/>
      <c r="BL217" s="187"/>
      <c r="BM217" s="187"/>
      <c r="BN217" s="187"/>
      <c r="BO217" s="187"/>
      <c r="BP217" s="187"/>
      <c r="BQ217" s="187"/>
      <c r="BR217" s="187"/>
      <c r="BS217" s="187"/>
      <c r="BT217" s="187"/>
      <c r="BU217" s="187"/>
      <c r="BV217" s="187"/>
    </row>
    <row r="218" spans="1:74">
      <c r="A218" s="187"/>
      <c r="B218" s="187"/>
      <c r="C218" s="187"/>
      <c r="D218" s="187"/>
      <c r="E218" s="187"/>
      <c r="F218" s="187"/>
      <c r="G218" s="187"/>
      <c r="H218" s="187"/>
      <c r="I218" s="187"/>
      <c r="J218" s="187"/>
      <c r="K218" s="187"/>
      <c r="L218" s="187"/>
      <c r="M218" s="187"/>
      <c r="N218" s="187"/>
      <c r="O218" s="187"/>
      <c r="P218" s="187"/>
      <c r="Q218" s="187"/>
      <c r="R218" s="187"/>
      <c r="S218" s="187"/>
      <c r="T218" s="187"/>
      <c r="U218" s="187"/>
      <c r="V218" s="187"/>
      <c r="W218" s="187"/>
      <c r="X218" s="187"/>
      <c r="Y218" s="187"/>
      <c r="Z218" s="187"/>
      <c r="AA218" s="187"/>
      <c r="AB218" s="187"/>
      <c r="AC218" s="187"/>
      <c r="AD218" s="187"/>
      <c r="AE218" s="187"/>
      <c r="AF218" s="187"/>
      <c r="AG218" s="187"/>
      <c r="AH218" s="187"/>
      <c r="AI218" s="187"/>
      <c r="AJ218" s="187"/>
      <c r="AK218" s="187"/>
      <c r="AL218" s="187"/>
      <c r="AM218" s="187"/>
      <c r="AN218" s="187"/>
      <c r="AO218" s="187"/>
      <c r="AP218" s="187"/>
      <c r="AQ218" s="187"/>
      <c r="AR218" s="187"/>
      <c r="AS218" s="187"/>
      <c r="AT218" s="187"/>
      <c r="AU218" s="187"/>
      <c r="AV218" s="187"/>
      <c r="AW218" s="187"/>
      <c r="AX218" s="187"/>
      <c r="AY218" s="187"/>
      <c r="AZ218" s="187"/>
      <c r="BA218" s="187"/>
      <c r="BB218" s="187"/>
      <c r="BC218" s="187"/>
      <c r="BD218" s="187"/>
      <c r="BE218" s="187"/>
      <c r="BF218" s="187"/>
      <c r="BG218" s="187"/>
      <c r="BH218" s="187"/>
      <c r="BI218" s="187"/>
      <c r="BJ218" s="187"/>
      <c r="BK218" s="187"/>
      <c r="BL218" s="187"/>
      <c r="BM218" s="187"/>
      <c r="BN218" s="187"/>
      <c r="BO218" s="187"/>
      <c r="BP218" s="187"/>
      <c r="BQ218" s="187"/>
      <c r="BR218" s="187"/>
      <c r="BS218" s="187"/>
      <c r="BT218" s="187"/>
      <c r="BU218" s="187"/>
      <c r="BV218" s="187"/>
    </row>
    <row r="219" spans="1:74">
      <c r="A219" s="187"/>
      <c r="B219" s="187"/>
      <c r="C219" s="187"/>
      <c r="D219" s="187"/>
      <c r="E219" s="187"/>
      <c r="F219" s="187"/>
      <c r="G219" s="187"/>
      <c r="H219" s="187"/>
      <c r="I219" s="187"/>
      <c r="J219" s="187"/>
      <c r="K219" s="187"/>
      <c r="L219" s="187"/>
      <c r="M219" s="187"/>
      <c r="N219" s="187"/>
      <c r="O219" s="187"/>
      <c r="P219" s="187"/>
      <c r="Q219" s="187"/>
      <c r="R219" s="187"/>
      <c r="S219" s="187"/>
      <c r="T219" s="187"/>
      <c r="U219" s="187"/>
      <c r="V219" s="187"/>
      <c r="W219" s="187"/>
      <c r="X219" s="187"/>
      <c r="Y219" s="187"/>
      <c r="Z219" s="187"/>
      <c r="AA219" s="187"/>
      <c r="AB219" s="187"/>
      <c r="AC219" s="187"/>
      <c r="AD219" s="187"/>
      <c r="AE219" s="187"/>
      <c r="AF219" s="187"/>
      <c r="AG219" s="187"/>
      <c r="AH219" s="187"/>
      <c r="AI219" s="187"/>
      <c r="AJ219" s="187"/>
      <c r="AK219" s="187"/>
      <c r="AL219" s="187"/>
      <c r="AM219" s="187"/>
      <c r="AN219" s="187"/>
      <c r="AO219" s="187"/>
      <c r="AP219" s="187"/>
      <c r="AQ219" s="187"/>
      <c r="AR219" s="187"/>
      <c r="AS219" s="187"/>
      <c r="AT219" s="187"/>
      <c r="AU219" s="187"/>
      <c r="AV219" s="187"/>
      <c r="AW219" s="187"/>
      <c r="AX219" s="187"/>
      <c r="AY219" s="187"/>
      <c r="AZ219" s="187"/>
      <c r="BA219" s="187"/>
      <c r="BB219" s="187"/>
      <c r="BC219" s="187"/>
      <c r="BD219" s="187"/>
      <c r="BE219" s="187"/>
      <c r="BF219" s="187"/>
      <c r="BG219" s="187"/>
      <c r="BH219" s="187"/>
      <c r="BI219" s="187"/>
      <c r="BJ219" s="187"/>
      <c r="BK219" s="187"/>
      <c r="BL219" s="187"/>
      <c r="BM219" s="187"/>
      <c r="BN219" s="187"/>
      <c r="BO219" s="187"/>
      <c r="BP219" s="187"/>
      <c r="BQ219" s="187"/>
      <c r="BR219" s="187"/>
      <c r="BS219" s="187"/>
      <c r="BT219" s="187"/>
      <c r="BU219" s="187"/>
      <c r="BV219" s="187"/>
    </row>
    <row r="220" spans="1:74">
      <c r="A220" s="187"/>
      <c r="B220" s="187"/>
      <c r="C220" s="187"/>
      <c r="D220" s="187"/>
      <c r="E220" s="187"/>
      <c r="F220" s="187"/>
      <c r="G220" s="187"/>
      <c r="H220" s="187"/>
      <c r="I220" s="187"/>
      <c r="J220" s="187"/>
      <c r="K220" s="187"/>
      <c r="L220" s="187"/>
      <c r="M220" s="187"/>
      <c r="N220" s="187"/>
      <c r="O220" s="187"/>
      <c r="P220" s="187"/>
      <c r="Q220" s="187"/>
      <c r="R220" s="187"/>
      <c r="S220" s="187"/>
      <c r="T220" s="187"/>
      <c r="U220" s="187"/>
      <c r="V220" s="187"/>
      <c r="W220" s="187"/>
      <c r="X220" s="187"/>
      <c r="Y220" s="187"/>
      <c r="Z220" s="187"/>
      <c r="AA220" s="187"/>
      <c r="AB220" s="187"/>
      <c r="AC220" s="187"/>
      <c r="AD220" s="187"/>
      <c r="AE220" s="187"/>
      <c r="AF220" s="187"/>
      <c r="AG220" s="187"/>
      <c r="AH220" s="187"/>
      <c r="AI220" s="187"/>
      <c r="AJ220" s="187"/>
      <c r="AK220" s="187"/>
      <c r="AL220" s="187"/>
      <c r="AM220" s="187"/>
      <c r="AN220" s="187"/>
      <c r="AO220" s="187"/>
      <c r="AP220" s="187"/>
      <c r="AQ220" s="187"/>
      <c r="AR220" s="187"/>
      <c r="AS220" s="187"/>
      <c r="AT220" s="187"/>
      <c r="AU220" s="187"/>
      <c r="AV220" s="187"/>
      <c r="AW220" s="187"/>
      <c r="AX220" s="187"/>
      <c r="AY220" s="187"/>
      <c r="AZ220" s="187"/>
      <c r="BA220" s="187"/>
      <c r="BB220" s="187"/>
      <c r="BC220" s="187"/>
      <c r="BD220" s="187"/>
      <c r="BE220" s="187"/>
      <c r="BF220" s="187"/>
      <c r="BG220" s="187"/>
      <c r="BH220" s="187"/>
      <c r="BI220" s="187"/>
      <c r="BJ220" s="187"/>
      <c r="BK220" s="187"/>
      <c r="BL220" s="187"/>
      <c r="BM220" s="187"/>
      <c r="BN220" s="187"/>
      <c r="BO220" s="187"/>
      <c r="BP220" s="187"/>
      <c r="BQ220" s="187"/>
      <c r="BR220" s="187"/>
      <c r="BS220" s="187"/>
      <c r="BT220" s="187"/>
      <c r="BU220" s="187"/>
      <c r="BV220" s="187"/>
    </row>
    <row r="221" spans="1:74">
      <c r="A221" s="187"/>
      <c r="B221" s="187"/>
      <c r="C221" s="187"/>
      <c r="D221" s="187"/>
      <c r="E221" s="187"/>
      <c r="F221" s="187"/>
      <c r="G221" s="187"/>
      <c r="H221" s="187"/>
      <c r="I221" s="187"/>
      <c r="J221" s="187"/>
      <c r="K221" s="187"/>
      <c r="L221" s="187"/>
      <c r="M221" s="187"/>
      <c r="N221" s="187"/>
      <c r="O221" s="187"/>
      <c r="P221" s="187"/>
      <c r="Q221" s="187"/>
      <c r="R221" s="187"/>
      <c r="S221" s="187"/>
      <c r="T221" s="187"/>
      <c r="U221" s="187"/>
      <c r="V221" s="187"/>
      <c r="W221" s="187"/>
      <c r="X221" s="187"/>
      <c r="Y221" s="187"/>
      <c r="Z221" s="187"/>
      <c r="AA221" s="187"/>
      <c r="AB221" s="187"/>
      <c r="AC221" s="187"/>
      <c r="AD221" s="187"/>
      <c r="AE221" s="187"/>
      <c r="AF221" s="187"/>
      <c r="AG221" s="187"/>
      <c r="AH221" s="187"/>
      <c r="AI221" s="187"/>
      <c r="AJ221" s="187"/>
      <c r="AK221" s="187"/>
      <c r="AL221" s="187"/>
      <c r="AM221" s="187"/>
      <c r="AN221" s="187"/>
      <c r="AO221" s="187"/>
      <c r="AP221" s="187"/>
      <c r="AQ221" s="187"/>
      <c r="AR221" s="187"/>
      <c r="AS221" s="187"/>
      <c r="AT221" s="187"/>
      <c r="AU221" s="187"/>
      <c r="AV221" s="187"/>
      <c r="AW221" s="187"/>
      <c r="AX221" s="187"/>
      <c r="AY221" s="187"/>
      <c r="AZ221" s="187"/>
      <c r="BA221" s="187"/>
      <c r="BB221" s="187"/>
      <c r="BC221" s="187"/>
      <c r="BD221" s="187"/>
      <c r="BE221" s="187"/>
      <c r="BF221" s="187"/>
      <c r="BG221" s="187"/>
      <c r="BH221" s="187"/>
      <c r="BI221" s="187"/>
      <c r="BJ221" s="187"/>
      <c r="BK221" s="187"/>
      <c r="BL221" s="187"/>
      <c r="BM221" s="187"/>
      <c r="BN221" s="187"/>
      <c r="BO221" s="187"/>
      <c r="BP221" s="187"/>
      <c r="BQ221" s="187"/>
      <c r="BR221" s="187"/>
      <c r="BS221" s="187"/>
      <c r="BT221" s="187"/>
      <c r="BU221" s="187"/>
      <c r="BV221" s="187"/>
    </row>
    <row r="222" spans="1:74">
      <c r="A222" s="187"/>
      <c r="B222" s="187"/>
      <c r="C222" s="187"/>
      <c r="D222" s="187"/>
      <c r="E222" s="187"/>
      <c r="F222" s="187"/>
      <c r="G222" s="187"/>
      <c r="H222" s="187"/>
      <c r="I222" s="187"/>
      <c r="J222" s="187"/>
      <c r="K222" s="187"/>
      <c r="L222" s="187"/>
      <c r="M222" s="187"/>
      <c r="N222" s="187"/>
      <c r="O222" s="187"/>
      <c r="P222" s="187"/>
      <c r="Q222" s="187"/>
      <c r="R222" s="187"/>
      <c r="S222" s="187"/>
      <c r="T222" s="187"/>
      <c r="U222" s="187"/>
      <c r="V222" s="187"/>
      <c r="W222" s="187"/>
      <c r="X222" s="187"/>
      <c r="Y222" s="187"/>
      <c r="Z222" s="187"/>
      <c r="AA222" s="187"/>
      <c r="AB222" s="187"/>
      <c r="AC222" s="187"/>
      <c r="AD222" s="187"/>
      <c r="AE222" s="187"/>
      <c r="AF222" s="187"/>
      <c r="AG222" s="187"/>
      <c r="AH222" s="187"/>
      <c r="AI222" s="187"/>
      <c r="AJ222" s="187"/>
      <c r="AK222" s="187"/>
      <c r="AL222" s="187"/>
      <c r="AM222" s="187"/>
      <c r="AN222" s="187"/>
      <c r="AO222" s="187"/>
      <c r="AP222" s="187"/>
      <c r="AQ222" s="187"/>
      <c r="AR222" s="187"/>
      <c r="AS222" s="187"/>
      <c r="AT222" s="187"/>
      <c r="AU222" s="187"/>
      <c r="AV222" s="187"/>
      <c r="AW222" s="187"/>
      <c r="AX222" s="187"/>
      <c r="AY222" s="187"/>
      <c r="AZ222" s="187"/>
      <c r="BA222" s="187"/>
      <c r="BB222" s="187"/>
      <c r="BC222" s="187"/>
      <c r="BD222" s="187"/>
      <c r="BE222" s="187"/>
      <c r="BF222" s="187"/>
      <c r="BG222" s="187"/>
      <c r="BH222" s="187"/>
      <c r="BI222" s="187"/>
      <c r="BJ222" s="187"/>
      <c r="BK222" s="187"/>
      <c r="BL222" s="187"/>
      <c r="BM222" s="187"/>
      <c r="BN222" s="187"/>
      <c r="BO222" s="187"/>
      <c r="BP222" s="187"/>
      <c r="BQ222" s="187"/>
      <c r="BR222" s="187"/>
      <c r="BS222" s="187"/>
      <c r="BT222" s="187"/>
      <c r="BU222" s="187"/>
      <c r="BV222" s="187"/>
    </row>
    <row r="223" spans="1:74">
      <c r="A223" s="187"/>
      <c r="B223" s="187"/>
      <c r="C223" s="187"/>
      <c r="D223" s="187"/>
      <c r="E223" s="187"/>
      <c r="F223" s="187"/>
      <c r="G223" s="187"/>
      <c r="H223" s="187"/>
      <c r="I223" s="187"/>
      <c r="J223" s="187"/>
      <c r="K223" s="187"/>
      <c r="L223" s="187"/>
      <c r="M223" s="187"/>
      <c r="N223" s="187"/>
      <c r="O223" s="187"/>
      <c r="P223" s="187"/>
      <c r="Q223" s="187"/>
      <c r="R223" s="187"/>
      <c r="S223" s="187"/>
      <c r="T223" s="187"/>
      <c r="U223" s="187"/>
      <c r="V223" s="187"/>
      <c r="W223" s="187"/>
      <c r="X223" s="187"/>
      <c r="Y223" s="187"/>
      <c r="Z223" s="187"/>
      <c r="AA223" s="187"/>
      <c r="AB223" s="187"/>
      <c r="AC223" s="187"/>
      <c r="AD223" s="187"/>
      <c r="AE223" s="187"/>
      <c r="AF223" s="187"/>
      <c r="AG223" s="187"/>
      <c r="AH223" s="187"/>
      <c r="AI223" s="187"/>
      <c r="AJ223" s="187"/>
      <c r="AK223" s="187"/>
      <c r="AL223" s="187"/>
      <c r="AM223" s="187"/>
      <c r="AN223" s="187"/>
      <c r="AO223" s="187"/>
      <c r="AP223" s="187"/>
      <c r="AQ223" s="187"/>
      <c r="AR223" s="187"/>
      <c r="AS223" s="187"/>
      <c r="AT223" s="187"/>
      <c r="AU223" s="187"/>
      <c r="AV223" s="187"/>
      <c r="AW223" s="187"/>
      <c r="AX223" s="187"/>
      <c r="AY223" s="187"/>
      <c r="AZ223" s="187"/>
      <c r="BA223" s="187"/>
      <c r="BB223" s="187"/>
      <c r="BC223" s="187"/>
      <c r="BD223" s="187"/>
      <c r="BE223" s="187"/>
      <c r="BF223" s="187"/>
      <c r="BG223" s="187"/>
      <c r="BH223" s="187"/>
      <c r="BI223" s="187"/>
      <c r="BJ223" s="187"/>
      <c r="BK223" s="187"/>
      <c r="BL223" s="187"/>
      <c r="BM223" s="187"/>
      <c r="BN223" s="187"/>
      <c r="BO223" s="187"/>
      <c r="BP223" s="187"/>
      <c r="BQ223" s="187"/>
      <c r="BR223" s="187"/>
      <c r="BS223" s="187"/>
      <c r="BT223" s="187"/>
      <c r="BU223" s="187"/>
      <c r="BV223" s="187"/>
    </row>
    <row r="224" spans="1:74">
      <c r="A224" s="187"/>
      <c r="B224" s="187"/>
      <c r="C224" s="187"/>
      <c r="D224" s="187"/>
      <c r="E224" s="187"/>
      <c r="F224" s="187"/>
      <c r="G224" s="187"/>
      <c r="H224" s="187"/>
      <c r="I224" s="187"/>
      <c r="J224" s="187"/>
      <c r="K224" s="187"/>
      <c r="L224" s="187"/>
      <c r="M224" s="187"/>
      <c r="N224" s="187"/>
      <c r="O224" s="187"/>
      <c r="P224" s="187"/>
      <c r="Q224" s="187"/>
      <c r="R224" s="187"/>
      <c r="S224" s="187"/>
      <c r="T224" s="187"/>
      <c r="U224" s="187"/>
      <c r="V224" s="187"/>
      <c r="W224" s="187"/>
      <c r="X224" s="187"/>
      <c r="Y224" s="187"/>
      <c r="Z224" s="187"/>
      <c r="AA224" s="187"/>
      <c r="AB224" s="187"/>
      <c r="AC224" s="187"/>
      <c r="AD224" s="187"/>
      <c r="AE224" s="187"/>
      <c r="AF224" s="187"/>
      <c r="AG224" s="187"/>
      <c r="AH224" s="187"/>
      <c r="AI224" s="187"/>
      <c r="AJ224" s="187"/>
      <c r="AK224" s="187"/>
      <c r="AL224" s="187"/>
      <c r="AM224" s="187"/>
      <c r="AN224" s="187"/>
      <c r="AO224" s="187"/>
      <c r="AP224" s="187"/>
      <c r="AQ224" s="187"/>
      <c r="AR224" s="187"/>
      <c r="AS224" s="187"/>
      <c r="AT224" s="187"/>
      <c r="AU224" s="187"/>
      <c r="AV224" s="187"/>
      <c r="AW224" s="187"/>
      <c r="AX224" s="187"/>
      <c r="AY224" s="187"/>
      <c r="AZ224" s="187"/>
      <c r="BA224" s="187"/>
      <c r="BB224" s="187"/>
      <c r="BC224" s="187"/>
      <c r="BD224" s="187"/>
      <c r="BE224" s="187"/>
      <c r="BF224" s="187"/>
      <c r="BG224" s="187"/>
      <c r="BH224" s="187"/>
      <c r="BI224" s="187"/>
      <c r="BJ224" s="187"/>
      <c r="BK224" s="187"/>
      <c r="BL224" s="187"/>
      <c r="BM224" s="187"/>
      <c r="BN224" s="187"/>
      <c r="BO224" s="187"/>
      <c r="BP224" s="187"/>
      <c r="BQ224" s="187"/>
      <c r="BR224" s="187"/>
      <c r="BS224" s="187"/>
      <c r="BT224" s="187"/>
      <c r="BU224" s="187"/>
      <c r="BV224" s="187"/>
    </row>
    <row r="225" spans="1:74">
      <c r="A225" s="187"/>
      <c r="B225" s="187"/>
      <c r="C225" s="187"/>
      <c r="D225" s="187"/>
      <c r="E225" s="187"/>
      <c r="F225" s="187"/>
      <c r="G225" s="187"/>
      <c r="H225" s="187"/>
      <c r="I225" s="187"/>
      <c r="J225" s="187"/>
      <c r="K225" s="187"/>
      <c r="L225" s="187"/>
      <c r="M225" s="187"/>
      <c r="N225" s="187"/>
      <c r="O225" s="187"/>
      <c r="P225" s="187"/>
      <c r="Q225" s="187"/>
      <c r="R225" s="187"/>
      <c r="S225" s="187"/>
      <c r="T225" s="187"/>
      <c r="U225" s="187"/>
      <c r="V225" s="187"/>
      <c r="W225" s="187"/>
      <c r="X225" s="187"/>
      <c r="Y225" s="187"/>
      <c r="Z225" s="187"/>
      <c r="AA225" s="187"/>
      <c r="AB225" s="187"/>
      <c r="AC225" s="187"/>
      <c r="AD225" s="187"/>
      <c r="AE225" s="187"/>
      <c r="AF225" s="187"/>
      <c r="AG225" s="187"/>
      <c r="AH225" s="187"/>
      <c r="AI225" s="187"/>
      <c r="AJ225" s="187"/>
      <c r="AK225" s="187"/>
      <c r="AL225" s="187"/>
      <c r="AM225" s="187"/>
      <c r="AN225" s="187"/>
      <c r="AO225" s="187"/>
      <c r="AP225" s="187"/>
      <c r="AQ225" s="187"/>
      <c r="AR225" s="187"/>
      <c r="AS225" s="187"/>
      <c r="AT225" s="187"/>
      <c r="AU225" s="187"/>
      <c r="AV225" s="187"/>
      <c r="AW225" s="187"/>
      <c r="AX225" s="187"/>
      <c r="AY225" s="187"/>
      <c r="AZ225" s="187"/>
      <c r="BA225" s="187"/>
      <c r="BB225" s="187"/>
      <c r="BC225" s="187"/>
      <c r="BD225" s="187"/>
      <c r="BE225" s="187"/>
      <c r="BF225" s="187"/>
      <c r="BG225" s="187"/>
      <c r="BH225" s="187"/>
      <c r="BI225" s="187"/>
      <c r="BJ225" s="187"/>
      <c r="BK225" s="187"/>
      <c r="BL225" s="187"/>
      <c r="BM225" s="187"/>
      <c r="BN225" s="187"/>
      <c r="BO225" s="187"/>
      <c r="BP225" s="187"/>
      <c r="BQ225" s="187"/>
      <c r="BR225" s="187"/>
      <c r="BS225" s="187"/>
      <c r="BT225" s="187"/>
      <c r="BU225" s="187"/>
      <c r="BV225" s="187"/>
    </row>
    <row r="226" spans="1:74">
      <c r="A226" s="187"/>
      <c r="B226" s="187"/>
      <c r="C226" s="187"/>
      <c r="D226" s="187"/>
      <c r="E226" s="187"/>
      <c r="F226" s="187"/>
      <c r="G226" s="187"/>
      <c r="H226" s="187"/>
      <c r="I226" s="187"/>
      <c r="J226" s="187"/>
      <c r="K226" s="187"/>
      <c r="L226" s="187"/>
      <c r="M226" s="187"/>
      <c r="N226" s="187"/>
      <c r="O226" s="187"/>
      <c r="P226" s="187"/>
      <c r="Q226" s="187"/>
      <c r="R226" s="187"/>
      <c r="S226" s="187"/>
      <c r="T226" s="187"/>
      <c r="U226" s="187"/>
      <c r="V226" s="187"/>
      <c r="W226" s="187"/>
      <c r="X226" s="187"/>
      <c r="Y226" s="187"/>
      <c r="Z226" s="187"/>
      <c r="AA226" s="187"/>
      <c r="AB226" s="187"/>
      <c r="AC226" s="187"/>
      <c r="AD226" s="187"/>
      <c r="AE226" s="187"/>
      <c r="AF226" s="187"/>
      <c r="AG226" s="187"/>
      <c r="AH226" s="187"/>
      <c r="AI226" s="187"/>
      <c r="AJ226" s="187"/>
      <c r="AK226" s="187"/>
      <c r="AL226" s="187"/>
      <c r="AM226" s="187"/>
      <c r="AN226" s="187"/>
      <c r="AO226" s="187"/>
      <c r="AP226" s="187"/>
      <c r="AQ226" s="187"/>
      <c r="AR226" s="187"/>
      <c r="AS226" s="187"/>
      <c r="AT226" s="187"/>
      <c r="AU226" s="187"/>
      <c r="AV226" s="187"/>
      <c r="AW226" s="187"/>
      <c r="AX226" s="187"/>
      <c r="AY226" s="187"/>
      <c r="AZ226" s="187"/>
      <c r="BA226" s="187"/>
      <c r="BB226" s="187"/>
      <c r="BC226" s="187"/>
      <c r="BD226" s="187"/>
      <c r="BE226" s="187"/>
      <c r="BF226" s="187"/>
      <c r="BG226" s="187"/>
      <c r="BH226" s="187"/>
      <c r="BI226" s="187"/>
      <c r="BJ226" s="187"/>
      <c r="BK226" s="187"/>
      <c r="BL226" s="187"/>
      <c r="BM226" s="187"/>
      <c r="BN226" s="187"/>
      <c r="BO226" s="187"/>
      <c r="BP226" s="187"/>
      <c r="BQ226" s="187"/>
      <c r="BR226" s="187"/>
      <c r="BS226" s="187"/>
      <c r="BT226" s="187"/>
      <c r="BU226" s="187"/>
      <c r="BV226" s="187"/>
    </row>
    <row r="227" spans="1:74">
      <c r="A227" s="187"/>
      <c r="B227" s="187"/>
      <c r="C227" s="187"/>
      <c r="D227" s="187"/>
      <c r="E227" s="187"/>
      <c r="F227" s="187"/>
      <c r="G227" s="187"/>
      <c r="H227" s="187"/>
      <c r="I227" s="187"/>
      <c r="J227" s="187"/>
      <c r="K227" s="187"/>
      <c r="L227" s="187"/>
      <c r="M227" s="187"/>
      <c r="N227" s="187"/>
      <c r="O227" s="187"/>
      <c r="P227" s="187"/>
      <c r="Q227" s="187"/>
      <c r="R227" s="187"/>
      <c r="S227" s="187"/>
      <c r="T227" s="187"/>
      <c r="U227" s="187"/>
      <c r="V227" s="187"/>
      <c r="W227" s="187"/>
      <c r="X227" s="187"/>
      <c r="Y227" s="187"/>
      <c r="Z227" s="187"/>
      <c r="AA227" s="187"/>
      <c r="AB227" s="187"/>
      <c r="AC227" s="187"/>
      <c r="AD227" s="187"/>
      <c r="AE227" s="187"/>
      <c r="AF227" s="187"/>
      <c r="AG227" s="187"/>
      <c r="AH227" s="187"/>
      <c r="AI227" s="187"/>
      <c r="AJ227" s="187"/>
      <c r="AK227" s="187"/>
      <c r="AL227" s="187"/>
      <c r="AM227" s="187"/>
      <c r="AN227" s="187"/>
      <c r="AO227" s="187"/>
      <c r="AP227" s="187"/>
      <c r="AQ227" s="187"/>
      <c r="AR227" s="187"/>
      <c r="AS227" s="187"/>
      <c r="AT227" s="187"/>
      <c r="AU227" s="187"/>
      <c r="AV227" s="187"/>
      <c r="AW227" s="187"/>
      <c r="AX227" s="187"/>
      <c r="AY227" s="187"/>
      <c r="AZ227" s="187"/>
      <c r="BA227" s="187"/>
      <c r="BB227" s="187"/>
      <c r="BC227" s="187"/>
      <c r="BD227" s="187"/>
      <c r="BE227" s="187"/>
      <c r="BF227" s="187"/>
      <c r="BG227" s="187"/>
      <c r="BH227" s="187"/>
      <c r="BI227" s="187"/>
      <c r="BJ227" s="187"/>
      <c r="BK227" s="187"/>
      <c r="BL227" s="187"/>
      <c r="BM227" s="187"/>
      <c r="BN227" s="187"/>
      <c r="BO227" s="187"/>
      <c r="BP227" s="187"/>
      <c r="BQ227" s="187"/>
      <c r="BR227" s="187"/>
      <c r="BS227" s="187"/>
      <c r="BT227" s="187"/>
      <c r="BU227" s="187"/>
      <c r="BV227" s="187"/>
    </row>
    <row r="228" spans="1:74">
      <c r="A228" s="187"/>
      <c r="B228" s="187"/>
      <c r="C228" s="187"/>
      <c r="D228" s="187"/>
      <c r="E228" s="187"/>
      <c r="F228" s="187"/>
      <c r="G228" s="187"/>
      <c r="H228" s="187"/>
      <c r="I228" s="187"/>
      <c r="J228" s="187"/>
      <c r="K228" s="187"/>
      <c r="L228" s="187"/>
      <c r="M228" s="187"/>
      <c r="N228" s="187"/>
      <c r="O228" s="187"/>
      <c r="P228" s="187"/>
      <c r="Q228" s="187"/>
      <c r="R228" s="187"/>
      <c r="S228" s="187"/>
      <c r="T228" s="187"/>
      <c r="U228" s="187"/>
      <c r="V228" s="187"/>
      <c r="W228" s="187"/>
      <c r="X228" s="187"/>
      <c r="Y228" s="187"/>
      <c r="Z228" s="187"/>
      <c r="AA228" s="187"/>
      <c r="AB228" s="187"/>
      <c r="AC228" s="187"/>
      <c r="AD228" s="187"/>
      <c r="AE228" s="187"/>
      <c r="AF228" s="187"/>
      <c r="AG228" s="187"/>
      <c r="AH228" s="187"/>
      <c r="AI228" s="187"/>
      <c r="AJ228" s="187"/>
      <c r="AK228" s="187"/>
      <c r="AL228" s="187"/>
      <c r="AM228" s="187"/>
      <c r="AN228" s="187"/>
      <c r="AO228" s="187"/>
      <c r="AP228" s="187"/>
      <c r="AQ228" s="187"/>
      <c r="AR228" s="187"/>
      <c r="AS228" s="187"/>
      <c r="AT228" s="187"/>
      <c r="AU228" s="187"/>
      <c r="AV228" s="187"/>
      <c r="AW228" s="187"/>
      <c r="AX228" s="187"/>
      <c r="AY228" s="187"/>
      <c r="AZ228" s="187"/>
      <c r="BA228" s="187"/>
      <c r="BB228" s="187"/>
      <c r="BC228" s="187"/>
      <c r="BD228" s="187"/>
      <c r="BE228" s="187"/>
      <c r="BF228" s="187"/>
      <c r="BG228" s="187"/>
      <c r="BH228" s="187"/>
      <c r="BI228" s="187"/>
      <c r="BJ228" s="187"/>
      <c r="BK228" s="187"/>
      <c r="BL228" s="187"/>
      <c r="BM228" s="187"/>
      <c r="BN228" s="187"/>
      <c r="BO228" s="187"/>
      <c r="BP228" s="187"/>
      <c r="BQ228" s="187"/>
      <c r="BR228" s="187"/>
      <c r="BS228" s="187"/>
      <c r="BT228" s="187"/>
      <c r="BU228" s="187"/>
      <c r="BV228" s="187"/>
    </row>
    <row r="229" spans="1:74">
      <c r="A229" s="187"/>
      <c r="B229" s="187"/>
      <c r="C229" s="187"/>
      <c r="D229" s="187"/>
      <c r="E229" s="187"/>
      <c r="F229" s="187"/>
      <c r="G229" s="187"/>
      <c r="H229" s="187"/>
      <c r="I229" s="187"/>
      <c r="J229" s="187"/>
      <c r="K229" s="187"/>
      <c r="L229" s="187"/>
      <c r="M229" s="187"/>
      <c r="N229" s="187"/>
      <c r="O229" s="187"/>
      <c r="P229" s="187"/>
      <c r="Q229" s="187"/>
      <c r="R229" s="187"/>
      <c r="S229" s="187"/>
      <c r="T229" s="187"/>
      <c r="U229" s="187"/>
      <c r="V229" s="187"/>
      <c r="W229" s="187"/>
      <c r="X229" s="187"/>
      <c r="Y229" s="187"/>
      <c r="Z229" s="187"/>
      <c r="AA229" s="187"/>
      <c r="AB229" s="187"/>
      <c r="AC229" s="187"/>
      <c r="AD229" s="187"/>
      <c r="AE229" s="187"/>
      <c r="AF229" s="187"/>
      <c r="AG229" s="187"/>
      <c r="AH229" s="187"/>
      <c r="AI229" s="187"/>
      <c r="AJ229" s="187"/>
      <c r="AK229" s="187"/>
      <c r="AL229" s="187"/>
      <c r="AM229" s="187"/>
      <c r="AN229" s="187"/>
      <c r="AO229" s="187"/>
      <c r="AP229" s="187"/>
      <c r="AQ229" s="187"/>
      <c r="AR229" s="187"/>
      <c r="AS229" s="187"/>
      <c r="AT229" s="187"/>
      <c r="AU229" s="187"/>
      <c r="AV229" s="187"/>
      <c r="AW229" s="187"/>
      <c r="AX229" s="187"/>
      <c r="AY229" s="187"/>
      <c r="AZ229" s="187"/>
      <c r="BA229" s="187"/>
      <c r="BB229" s="187"/>
      <c r="BC229" s="187"/>
      <c r="BD229" s="187"/>
      <c r="BE229" s="187"/>
      <c r="BF229" s="187"/>
      <c r="BG229" s="187"/>
      <c r="BH229" s="187"/>
      <c r="BI229" s="187"/>
      <c r="BJ229" s="187"/>
      <c r="BK229" s="187"/>
      <c r="BL229" s="187"/>
      <c r="BM229" s="187"/>
      <c r="BN229" s="187"/>
      <c r="BO229" s="187"/>
      <c r="BP229" s="187"/>
      <c r="BQ229" s="187"/>
      <c r="BR229" s="187"/>
      <c r="BS229" s="187"/>
      <c r="BT229" s="187"/>
      <c r="BU229" s="187"/>
      <c r="BV229" s="187"/>
    </row>
    <row r="230" spans="1:74">
      <c r="A230" s="187"/>
      <c r="B230" s="187"/>
      <c r="C230" s="187"/>
      <c r="D230" s="187"/>
      <c r="E230" s="187"/>
      <c r="F230" s="187"/>
      <c r="G230" s="187"/>
      <c r="H230" s="187"/>
      <c r="I230" s="187"/>
      <c r="J230" s="187"/>
      <c r="K230" s="187"/>
      <c r="L230" s="187"/>
      <c r="M230" s="187"/>
      <c r="N230" s="187"/>
      <c r="O230" s="187"/>
      <c r="P230" s="187"/>
      <c r="Q230" s="187"/>
      <c r="R230" s="187"/>
      <c r="S230" s="187"/>
      <c r="T230" s="187"/>
      <c r="U230" s="187"/>
      <c r="V230" s="187"/>
      <c r="W230" s="187"/>
      <c r="X230" s="187"/>
      <c r="Y230" s="187"/>
      <c r="Z230" s="187"/>
      <c r="AA230" s="187"/>
      <c r="AB230" s="187"/>
      <c r="AC230" s="187"/>
      <c r="AD230" s="187"/>
      <c r="AE230" s="187"/>
      <c r="AF230" s="187"/>
      <c r="AG230" s="187"/>
      <c r="AH230" s="187"/>
      <c r="AI230" s="187"/>
      <c r="AJ230" s="187"/>
      <c r="AK230" s="187"/>
      <c r="AL230" s="187"/>
      <c r="AM230" s="187"/>
      <c r="AN230" s="187"/>
      <c r="AO230" s="187"/>
      <c r="AP230" s="187"/>
      <c r="AQ230" s="187"/>
      <c r="AR230" s="187"/>
      <c r="AS230" s="187"/>
      <c r="AT230" s="187"/>
      <c r="AU230" s="187"/>
      <c r="AV230" s="187"/>
      <c r="AW230" s="187"/>
      <c r="AX230" s="187"/>
      <c r="AY230" s="187"/>
      <c r="AZ230" s="187"/>
      <c r="BA230" s="187"/>
      <c r="BB230" s="187"/>
      <c r="BC230" s="187"/>
      <c r="BD230" s="187"/>
      <c r="BE230" s="187"/>
      <c r="BF230" s="187"/>
      <c r="BG230" s="187"/>
      <c r="BH230" s="187"/>
      <c r="BI230" s="187"/>
      <c r="BJ230" s="187"/>
      <c r="BK230" s="187"/>
      <c r="BL230" s="187"/>
      <c r="BM230" s="187"/>
      <c r="BN230" s="187"/>
      <c r="BO230" s="187"/>
      <c r="BP230" s="187"/>
      <c r="BQ230" s="187"/>
      <c r="BR230" s="187"/>
      <c r="BS230" s="187"/>
      <c r="BT230" s="187"/>
      <c r="BU230" s="187"/>
      <c r="BV230" s="187"/>
    </row>
    <row r="231" spans="1:74">
      <c r="A231" s="187"/>
      <c r="B231" s="187"/>
      <c r="C231" s="187"/>
      <c r="D231" s="187"/>
      <c r="E231" s="187"/>
      <c r="F231" s="187"/>
      <c r="G231" s="187"/>
      <c r="H231" s="187"/>
      <c r="I231" s="187"/>
      <c r="J231" s="187"/>
      <c r="K231" s="187"/>
      <c r="L231" s="187"/>
      <c r="M231" s="187"/>
      <c r="N231" s="187"/>
      <c r="O231" s="187"/>
      <c r="P231" s="187"/>
      <c r="Q231" s="187"/>
      <c r="R231" s="187"/>
      <c r="S231" s="187"/>
      <c r="T231" s="187"/>
      <c r="U231" s="187"/>
      <c r="V231" s="187"/>
      <c r="W231" s="187"/>
      <c r="X231" s="187"/>
      <c r="Y231" s="187"/>
      <c r="Z231" s="187"/>
      <c r="AA231" s="187"/>
      <c r="AB231" s="187"/>
      <c r="AC231" s="187"/>
      <c r="AD231" s="187"/>
      <c r="AE231" s="187"/>
      <c r="AF231" s="187"/>
      <c r="AG231" s="187"/>
      <c r="AH231" s="187"/>
      <c r="AI231" s="187"/>
      <c r="AJ231" s="187"/>
      <c r="AK231" s="187"/>
      <c r="AL231" s="187"/>
      <c r="AM231" s="187"/>
      <c r="AN231" s="187"/>
      <c r="AO231" s="187"/>
      <c r="AP231" s="187"/>
      <c r="AQ231" s="187"/>
      <c r="AR231" s="187"/>
      <c r="AS231" s="187"/>
      <c r="AT231" s="187"/>
      <c r="AU231" s="187"/>
      <c r="AV231" s="187"/>
      <c r="AW231" s="187"/>
      <c r="AX231" s="187"/>
      <c r="AY231" s="187"/>
      <c r="AZ231" s="187"/>
      <c r="BA231" s="187"/>
      <c r="BB231" s="187"/>
      <c r="BC231" s="187"/>
      <c r="BD231" s="187"/>
      <c r="BE231" s="187"/>
      <c r="BF231" s="187"/>
      <c r="BG231" s="187"/>
      <c r="BH231" s="187"/>
      <c r="BI231" s="187"/>
      <c r="BJ231" s="187"/>
      <c r="BK231" s="187"/>
      <c r="BL231" s="187"/>
      <c r="BM231" s="187"/>
      <c r="BN231" s="187"/>
      <c r="BO231" s="187"/>
      <c r="BP231" s="187"/>
      <c r="BQ231" s="187"/>
      <c r="BR231" s="187"/>
      <c r="BS231" s="187"/>
      <c r="BT231" s="187"/>
      <c r="BU231" s="187"/>
      <c r="BV231" s="187"/>
    </row>
    <row r="232" spans="1:74">
      <c r="A232" s="187"/>
      <c r="B232" s="187"/>
      <c r="C232" s="187"/>
      <c r="D232" s="187"/>
      <c r="E232" s="187"/>
      <c r="F232" s="187"/>
      <c r="G232" s="187"/>
      <c r="H232" s="187"/>
      <c r="I232" s="187"/>
      <c r="J232" s="187"/>
      <c r="K232" s="187"/>
      <c r="L232" s="187"/>
      <c r="M232" s="187"/>
      <c r="N232" s="187"/>
      <c r="O232" s="187"/>
      <c r="P232" s="187"/>
      <c r="Q232" s="187"/>
      <c r="R232" s="187"/>
      <c r="S232" s="187"/>
      <c r="T232" s="187"/>
      <c r="U232" s="187"/>
      <c r="V232" s="187"/>
      <c r="W232" s="187"/>
      <c r="X232" s="187"/>
      <c r="Y232" s="187"/>
      <c r="Z232" s="187"/>
      <c r="AA232" s="187"/>
      <c r="AB232" s="187"/>
      <c r="AC232" s="187"/>
      <c r="AD232" s="187"/>
      <c r="AE232" s="187"/>
      <c r="AF232" s="187"/>
      <c r="AG232" s="187"/>
      <c r="AH232" s="187"/>
      <c r="AI232" s="187"/>
      <c r="AJ232" s="187"/>
      <c r="AK232" s="187"/>
      <c r="AL232" s="187"/>
      <c r="AM232" s="187"/>
      <c r="AN232" s="187"/>
      <c r="AO232" s="187"/>
      <c r="AP232" s="187"/>
      <c r="AQ232" s="187"/>
      <c r="AR232" s="187"/>
      <c r="AS232" s="187"/>
      <c r="AT232" s="187"/>
      <c r="AU232" s="187"/>
      <c r="AV232" s="187"/>
      <c r="AW232" s="187"/>
      <c r="AX232" s="187"/>
      <c r="AY232" s="187"/>
      <c r="AZ232" s="187"/>
      <c r="BA232" s="187"/>
      <c r="BB232" s="187"/>
      <c r="BC232" s="187"/>
      <c r="BD232" s="187"/>
      <c r="BE232" s="187"/>
      <c r="BF232" s="187"/>
      <c r="BG232" s="187"/>
      <c r="BH232" s="187"/>
      <c r="BI232" s="187"/>
      <c r="BJ232" s="187"/>
      <c r="BK232" s="187"/>
      <c r="BL232" s="187"/>
      <c r="BM232" s="187"/>
      <c r="BN232" s="187"/>
      <c r="BO232" s="187"/>
      <c r="BP232" s="187"/>
      <c r="BQ232" s="187"/>
      <c r="BR232" s="187"/>
      <c r="BS232" s="187"/>
      <c r="BT232" s="187"/>
      <c r="BU232" s="187"/>
      <c r="BV232" s="187"/>
    </row>
    <row r="233" spans="1:74">
      <c r="A233" s="187"/>
      <c r="B233" s="187"/>
      <c r="C233" s="187"/>
      <c r="D233" s="187"/>
      <c r="E233" s="187"/>
      <c r="F233" s="187"/>
      <c r="G233" s="187"/>
      <c r="H233" s="187"/>
      <c r="I233" s="187"/>
      <c r="J233" s="187"/>
      <c r="K233" s="187"/>
      <c r="L233" s="187"/>
      <c r="M233" s="187"/>
      <c r="N233" s="187"/>
      <c r="O233" s="187"/>
      <c r="P233" s="187"/>
      <c r="Q233" s="187"/>
      <c r="R233" s="187"/>
      <c r="S233" s="187"/>
      <c r="T233" s="187"/>
      <c r="U233" s="187"/>
      <c r="V233" s="187"/>
      <c r="W233" s="187"/>
      <c r="X233" s="187"/>
      <c r="Y233" s="187"/>
      <c r="Z233" s="187"/>
      <c r="AA233" s="187"/>
      <c r="AB233" s="187"/>
      <c r="AC233" s="187"/>
      <c r="AD233" s="187"/>
      <c r="AE233" s="187"/>
      <c r="AF233" s="187"/>
      <c r="AG233" s="187"/>
      <c r="AH233" s="187"/>
      <c r="AI233" s="187"/>
      <c r="AJ233" s="187"/>
      <c r="AK233" s="187"/>
      <c r="AL233" s="187"/>
      <c r="AM233" s="187"/>
      <c r="AN233" s="187"/>
      <c r="AO233" s="187"/>
      <c r="AP233" s="187"/>
      <c r="AQ233" s="187"/>
      <c r="AR233" s="187"/>
      <c r="AS233" s="187"/>
      <c r="AT233" s="187"/>
      <c r="AU233" s="187"/>
      <c r="AV233" s="187"/>
      <c r="AW233" s="187"/>
      <c r="AX233" s="187"/>
      <c r="AY233" s="187"/>
      <c r="AZ233" s="187"/>
      <c r="BA233" s="187"/>
      <c r="BB233" s="187"/>
      <c r="BC233" s="187"/>
      <c r="BD233" s="187"/>
      <c r="BE233" s="187"/>
      <c r="BF233" s="187"/>
      <c r="BG233" s="187"/>
      <c r="BH233" s="187"/>
      <c r="BI233" s="187"/>
      <c r="BJ233" s="187"/>
      <c r="BK233" s="187"/>
      <c r="BL233" s="187"/>
      <c r="BM233" s="187"/>
      <c r="BN233" s="187"/>
      <c r="BO233" s="187"/>
      <c r="BP233" s="187"/>
      <c r="BQ233" s="187"/>
      <c r="BR233" s="187"/>
      <c r="BS233" s="187"/>
      <c r="BT233" s="187"/>
      <c r="BU233" s="187"/>
      <c r="BV233" s="187"/>
    </row>
    <row r="234" spans="1:74">
      <c r="A234" s="187"/>
      <c r="B234" s="187"/>
      <c r="C234" s="187"/>
      <c r="D234" s="187"/>
      <c r="E234" s="187"/>
      <c r="F234" s="187"/>
      <c r="G234" s="187"/>
      <c r="H234" s="187"/>
      <c r="I234" s="187"/>
      <c r="J234" s="187"/>
      <c r="K234" s="187"/>
      <c r="L234" s="187"/>
      <c r="M234" s="187"/>
      <c r="N234" s="187"/>
      <c r="O234" s="187"/>
      <c r="P234" s="187"/>
      <c r="Q234" s="187"/>
      <c r="R234" s="187"/>
      <c r="S234" s="187"/>
      <c r="T234" s="187"/>
      <c r="U234" s="187"/>
      <c r="V234" s="187"/>
      <c r="W234" s="187"/>
      <c r="X234" s="187"/>
      <c r="Y234" s="187"/>
      <c r="Z234" s="187"/>
      <c r="AA234" s="187"/>
      <c r="AB234" s="187"/>
      <c r="AC234" s="187"/>
      <c r="AD234" s="187"/>
      <c r="AE234" s="187"/>
      <c r="AF234" s="187"/>
      <c r="AG234" s="187"/>
      <c r="AH234" s="187"/>
      <c r="AI234" s="187"/>
      <c r="AJ234" s="187"/>
      <c r="AK234" s="187"/>
      <c r="AL234" s="187"/>
      <c r="AM234" s="187"/>
      <c r="AN234" s="187"/>
      <c r="AO234" s="187"/>
      <c r="AP234" s="187"/>
      <c r="AQ234" s="187"/>
      <c r="AR234" s="187"/>
      <c r="AS234" s="187"/>
      <c r="AT234" s="187"/>
      <c r="AU234" s="187"/>
      <c r="AV234" s="187"/>
      <c r="AW234" s="187"/>
      <c r="AX234" s="187"/>
      <c r="AY234" s="187"/>
      <c r="AZ234" s="187"/>
      <c r="BA234" s="187"/>
      <c r="BB234" s="187"/>
      <c r="BC234" s="187"/>
      <c r="BD234" s="187"/>
      <c r="BE234" s="187"/>
      <c r="BF234" s="187"/>
      <c r="BG234" s="187"/>
      <c r="BH234" s="187"/>
      <c r="BI234" s="187"/>
      <c r="BJ234" s="187"/>
      <c r="BK234" s="187"/>
      <c r="BL234" s="187"/>
      <c r="BM234" s="187"/>
      <c r="BN234" s="187"/>
      <c r="BO234" s="187"/>
      <c r="BP234" s="187"/>
      <c r="BQ234" s="187"/>
      <c r="BR234" s="187"/>
      <c r="BS234" s="187"/>
      <c r="BT234" s="187"/>
      <c r="BU234" s="187"/>
      <c r="BV234" s="187"/>
    </row>
    <row r="235" spans="1:74">
      <c r="A235" s="187"/>
      <c r="B235" s="187"/>
      <c r="C235" s="187"/>
      <c r="D235" s="187"/>
      <c r="E235" s="187"/>
      <c r="F235" s="187"/>
      <c r="G235" s="187"/>
      <c r="H235" s="187"/>
      <c r="I235" s="187"/>
      <c r="J235" s="187"/>
      <c r="K235" s="187"/>
      <c r="L235" s="187"/>
      <c r="M235" s="187"/>
      <c r="N235" s="187"/>
      <c r="O235" s="187"/>
      <c r="P235" s="187"/>
      <c r="Q235" s="187"/>
      <c r="R235" s="187"/>
      <c r="S235" s="187"/>
      <c r="T235" s="187"/>
      <c r="U235" s="187"/>
      <c r="V235" s="187"/>
      <c r="W235" s="187"/>
      <c r="X235" s="187"/>
      <c r="Y235" s="187"/>
      <c r="Z235" s="187"/>
      <c r="AA235" s="187"/>
      <c r="AB235" s="187"/>
      <c r="AC235" s="187"/>
      <c r="AD235" s="187"/>
      <c r="AE235" s="187"/>
      <c r="AF235" s="187"/>
      <c r="AG235" s="187"/>
      <c r="AH235" s="187"/>
      <c r="AI235" s="187"/>
      <c r="AJ235" s="187"/>
      <c r="AK235" s="187"/>
      <c r="AL235" s="187"/>
      <c r="AM235" s="187"/>
      <c r="AN235" s="187"/>
      <c r="AO235" s="187"/>
      <c r="AP235" s="187"/>
      <c r="AQ235" s="187"/>
      <c r="AR235" s="187"/>
      <c r="AS235" s="187"/>
      <c r="AT235" s="187"/>
      <c r="AU235" s="187"/>
      <c r="AV235" s="187"/>
      <c r="AW235" s="187"/>
      <c r="AX235" s="187"/>
      <c r="AY235" s="187"/>
      <c r="AZ235" s="187"/>
      <c r="BA235" s="187"/>
      <c r="BB235" s="187"/>
      <c r="BC235" s="187"/>
      <c r="BD235" s="187"/>
      <c r="BE235" s="187"/>
      <c r="BF235" s="187"/>
      <c r="BG235" s="187"/>
      <c r="BH235" s="187"/>
      <c r="BI235" s="187"/>
      <c r="BJ235" s="187"/>
      <c r="BK235" s="187"/>
      <c r="BL235" s="187"/>
      <c r="BM235" s="187"/>
      <c r="BN235" s="187"/>
      <c r="BO235" s="187"/>
      <c r="BP235" s="187"/>
      <c r="BQ235" s="187"/>
      <c r="BR235" s="187"/>
      <c r="BS235" s="187"/>
      <c r="BT235" s="187"/>
      <c r="BU235" s="187"/>
      <c r="BV235" s="187"/>
    </row>
    <row r="236" spans="1:74">
      <c r="A236" s="187"/>
      <c r="B236" s="187"/>
      <c r="C236" s="187"/>
      <c r="D236" s="187"/>
      <c r="E236" s="187"/>
      <c r="F236" s="187"/>
      <c r="G236" s="187"/>
      <c r="H236" s="187"/>
      <c r="I236" s="187"/>
      <c r="J236" s="187"/>
      <c r="K236" s="187"/>
      <c r="L236" s="187"/>
      <c r="M236" s="187"/>
      <c r="N236" s="187"/>
      <c r="O236" s="187"/>
      <c r="P236" s="187"/>
      <c r="Q236" s="187"/>
      <c r="R236" s="187"/>
      <c r="S236" s="187"/>
      <c r="T236" s="187"/>
      <c r="U236" s="187"/>
      <c r="V236" s="187"/>
      <c r="W236" s="187"/>
      <c r="X236" s="187"/>
      <c r="Y236" s="187"/>
      <c r="Z236" s="187"/>
      <c r="AA236" s="187"/>
      <c r="AB236" s="187"/>
      <c r="AC236" s="187"/>
      <c r="AD236" s="187"/>
      <c r="AE236" s="187"/>
      <c r="AF236" s="187"/>
      <c r="AG236" s="187"/>
      <c r="AH236" s="187"/>
      <c r="AI236" s="187"/>
      <c r="AJ236" s="187"/>
      <c r="AK236" s="187"/>
      <c r="AL236" s="187"/>
      <c r="AM236" s="187"/>
      <c r="AN236" s="187"/>
      <c r="AO236" s="187"/>
      <c r="AP236" s="187"/>
      <c r="AQ236" s="187"/>
      <c r="AR236" s="187"/>
      <c r="AS236" s="187"/>
      <c r="AT236" s="187"/>
      <c r="AU236" s="187"/>
      <c r="AV236" s="187"/>
      <c r="AW236" s="187"/>
      <c r="AX236" s="187"/>
      <c r="AY236" s="187"/>
      <c r="AZ236" s="187"/>
      <c r="BA236" s="187"/>
      <c r="BB236" s="187"/>
      <c r="BC236" s="187"/>
      <c r="BD236" s="187"/>
      <c r="BE236" s="187"/>
      <c r="BF236" s="187"/>
      <c r="BG236" s="187"/>
      <c r="BH236" s="187"/>
      <c r="BI236" s="187"/>
      <c r="BJ236" s="187"/>
      <c r="BK236" s="187"/>
      <c r="BL236" s="187"/>
      <c r="BM236" s="187"/>
      <c r="BN236" s="187"/>
      <c r="BO236" s="187"/>
      <c r="BP236" s="187"/>
      <c r="BQ236" s="187"/>
      <c r="BR236" s="187"/>
      <c r="BS236" s="187"/>
      <c r="BT236" s="187"/>
      <c r="BU236" s="187"/>
      <c r="BV236" s="187"/>
    </row>
    <row r="237" spans="1:74">
      <c r="A237" s="187"/>
      <c r="B237" s="187"/>
      <c r="C237" s="187"/>
      <c r="D237" s="187"/>
      <c r="E237" s="187"/>
      <c r="F237" s="187"/>
      <c r="G237" s="187"/>
      <c r="H237" s="187"/>
      <c r="I237" s="187"/>
      <c r="J237" s="187"/>
      <c r="K237" s="187"/>
      <c r="L237" s="187"/>
      <c r="M237" s="187"/>
      <c r="N237" s="187"/>
      <c r="O237" s="187"/>
      <c r="P237" s="187"/>
      <c r="Q237" s="187"/>
      <c r="R237" s="187"/>
      <c r="S237" s="187"/>
      <c r="T237" s="187"/>
      <c r="U237" s="187"/>
      <c r="V237" s="187"/>
      <c r="W237" s="187"/>
      <c r="X237" s="187"/>
      <c r="Y237" s="187"/>
      <c r="Z237" s="187"/>
      <c r="AA237" s="187"/>
      <c r="AB237" s="187"/>
      <c r="AC237" s="187"/>
      <c r="AD237" s="187"/>
      <c r="AE237" s="187"/>
      <c r="AF237" s="187"/>
      <c r="AG237" s="187"/>
      <c r="AH237" s="187"/>
      <c r="AI237" s="187"/>
      <c r="AJ237" s="187"/>
      <c r="AK237" s="187"/>
      <c r="AL237" s="187"/>
      <c r="AM237" s="187"/>
      <c r="AN237" s="187"/>
      <c r="AO237" s="187"/>
      <c r="AP237" s="187"/>
      <c r="AQ237" s="187"/>
      <c r="AR237" s="187"/>
      <c r="AS237" s="187"/>
      <c r="AT237" s="187"/>
      <c r="AU237" s="187"/>
      <c r="AV237" s="187"/>
      <c r="AW237" s="187"/>
      <c r="AX237" s="187"/>
      <c r="AY237" s="187"/>
      <c r="AZ237" s="187"/>
      <c r="BA237" s="187"/>
      <c r="BB237" s="187"/>
      <c r="BC237" s="187"/>
      <c r="BD237" s="187"/>
      <c r="BE237" s="187"/>
      <c r="BF237" s="187"/>
      <c r="BG237" s="187"/>
      <c r="BH237" s="187"/>
      <c r="BI237" s="187"/>
      <c r="BJ237" s="187"/>
      <c r="BK237" s="187"/>
      <c r="BL237" s="187"/>
      <c r="BM237" s="187"/>
      <c r="BN237" s="187"/>
      <c r="BO237" s="187"/>
      <c r="BP237" s="187"/>
      <c r="BQ237" s="187"/>
      <c r="BR237" s="187"/>
      <c r="BS237" s="187"/>
      <c r="BT237" s="187"/>
      <c r="BU237" s="187"/>
      <c r="BV237" s="187"/>
    </row>
    <row r="238" spans="1:74">
      <c r="A238" s="187"/>
      <c r="B238" s="187"/>
      <c r="C238" s="187"/>
      <c r="D238" s="187"/>
      <c r="E238" s="187"/>
      <c r="F238" s="187"/>
      <c r="G238" s="187"/>
      <c r="H238" s="187"/>
      <c r="I238" s="187"/>
      <c r="J238" s="187"/>
      <c r="K238" s="187"/>
      <c r="L238" s="187"/>
      <c r="M238" s="187"/>
      <c r="N238" s="187"/>
      <c r="O238" s="187"/>
      <c r="P238" s="187"/>
      <c r="Q238" s="187"/>
      <c r="R238" s="187"/>
      <c r="S238" s="187"/>
      <c r="T238" s="187"/>
      <c r="U238" s="187"/>
      <c r="V238" s="187"/>
      <c r="W238" s="187"/>
      <c r="X238" s="187"/>
      <c r="Y238" s="187"/>
      <c r="Z238" s="187"/>
      <c r="AA238" s="187"/>
      <c r="AB238" s="187"/>
      <c r="AC238" s="187"/>
      <c r="AD238" s="187"/>
      <c r="AE238" s="187"/>
      <c r="AF238" s="187"/>
      <c r="AG238" s="187"/>
      <c r="AH238" s="187"/>
      <c r="AI238" s="187"/>
      <c r="AJ238" s="187"/>
      <c r="AK238" s="187"/>
      <c r="AL238" s="187"/>
      <c r="AM238" s="187"/>
      <c r="AN238" s="187"/>
      <c r="AO238" s="187"/>
      <c r="AP238" s="187"/>
      <c r="AQ238" s="187"/>
      <c r="AR238" s="187"/>
      <c r="AS238" s="187"/>
      <c r="AT238" s="187"/>
      <c r="AU238" s="187"/>
      <c r="AV238" s="187"/>
      <c r="AW238" s="187"/>
      <c r="AX238" s="187"/>
      <c r="AY238" s="187"/>
      <c r="AZ238" s="187"/>
      <c r="BA238" s="187"/>
      <c r="BB238" s="187"/>
      <c r="BC238" s="187"/>
      <c r="BD238" s="187"/>
      <c r="BE238" s="187"/>
      <c r="BF238" s="187"/>
      <c r="BG238" s="187"/>
      <c r="BH238" s="187"/>
      <c r="BI238" s="187"/>
      <c r="BJ238" s="187"/>
      <c r="BK238" s="187"/>
      <c r="BL238" s="187"/>
      <c r="BM238" s="187"/>
      <c r="BN238" s="187"/>
      <c r="BO238" s="187"/>
      <c r="BP238" s="187"/>
      <c r="BQ238" s="187"/>
      <c r="BR238" s="187"/>
      <c r="BS238" s="187"/>
      <c r="BT238" s="187"/>
      <c r="BU238" s="187"/>
      <c r="BV238" s="187"/>
    </row>
    <row r="239" spans="1:74">
      <c r="A239" s="187"/>
      <c r="B239" s="187"/>
      <c r="C239" s="187"/>
      <c r="D239" s="187"/>
      <c r="E239" s="187"/>
      <c r="F239" s="187"/>
      <c r="G239" s="187"/>
      <c r="H239" s="187"/>
      <c r="I239" s="187"/>
      <c r="J239" s="187"/>
      <c r="K239" s="187"/>
      <c r="L239" s="187"/>
      <c r="M239" s="187"/>
      <c r="N239" s="187"/>
      <c r="O239" s="187"/>
      <c r="P239" s="187"/>
      <c r="Q239" s="187"/>
      <c r="R239" s="187"/>
      <c r="S239" s="187"/>
      <c r="T239" s="187"/>
      <c r="U239" s="187"/>
      <c r="V239" s="187"/>
      <c r="W239" s="187"/>
      <c r="X239" s="187"/>
      <c r="Y239" s="187"/>
      <c r="Z239" s="187"/>
      <c r="AA239" s="187"/>
      <c r="AB239" s="187"/>
      <c r="AC239" s="187"/>
      <c r="AD239" s="187"/>
      <c r="AE239" s="187"/>
      <c r="AF239" s="187"/>
      <c r="AG239" s="187"/>
      <c r="AH239" s="187"/>
      <c r="AI239" s="187"/>
      <c r="AJ239" s="187"/>
      <c r="AK239" s="187"/>
      <c r="AL239" s="187"/>
      <c r="AM239" s="187"/>
      <c r="AN239" s="187"/>
      <c r="AO239" s="187"/>
      <c r="AP239" s="187"/>
      <c r="AQ239" s="187"/>
      <c r="AR239" s="187"/>
      <c r="AS239" s="187"/>
      <c r="AT239" s="187"/>
      <c r="AU239" s="187"/>
      <c r="AV239" s="187"/>
      <c r="AW239" s="187"/>
      <c r="AX239" s="187"/>
      <c r="AY239" s="187"/>
      <c r="AZ239" s="187"/>
      <c r="BA239" s="187"/>
      <c r="BB239" s="187"/>
      <c r="BC239" s="187"/>
      <c r="BD239" s="187"/>
      <c r="BE239" s="187"/>
      <c r="BF239" s="187"/>
      <c r="BG239" s="187"/>
      <c r="BH239" s="187"/>
      <c r="BI239" s="187"/>
      <c r="BJ239" s="187"/>
      <c r="BK239" s="187"/>
      <c r="BL239" s="187"/>
      <c r="BM239" s="187"/>
      <c r="BN239" s="187"/>
      <c r="BO239" s="187"/>
      <c r="BP239" s="187"/>
      <c r="BQ239" s="187"/>
      <c r="BR239" s="187"/>
      <c r="BS239" s="187"/>
      <c r="BT239" s="187"/>
      <c r="BU239" s="187"/>
      <c r="BV239" s="187"/>
    </row>
    <row r="240" spans="1:74">
      <c r="A240" s="187"/>
      <c r="B240" s="187"/>
      <c r="C240" s="187"/>
      <c r="D240" s="187"/>
      <c r="E240" s="187"/>
      <c r="F240" s="187"/>
      <c r="G240" s="187"/>
      <c r="H240" s="187"/>
      <c r="I240" s="187"/>
      <c r="J240" s="187"/>
      <c r="K240" s="187"/>
      <c r="L240" s="187"/>
      <c r="M240" s="187"/>
      <c r="N240" s="187"/>
      <c r="O240" s="187"/>
      <c r="P240" s="187"/>
      <c r="Q240" s="187"/>
      <c r="R240" s="187"/>
      <c r="S240" s="187"/>
      <c r="T240" s="187"/>
      <c r="U240" s="187"/>
      <c r="V240" s="187"/>
      <c r="W240" s="187"/>
      <c r="X240" s="187"/>
      <c r="Y240" s="187"/>
      <c r="Z240" s="187"/>
      <c r="AA240" s="187"/>
      <c r="AB240" s="187"/>
      <c r="AC240" s="187"/>
      <c r="AD240" s="187"/>
      <c r="AE240" s="187"/>
      <c r="AF240" s="187"/>
      <c r="AG240" s="187"/>
      <c r="AH240" s="187"/>
      <c r="AI240" s="187"/>
      <c r="AJ240" s="187"/>
      <c r="AK240" s="187"/>
      <c r="AL240" s="187"/>
      <c r="AM240" s="187"/>
      <c r="AN240" s="187"/>
      <c r="AO240" s="187"/>
      <c r="AP240" s="187"/>
      <c r="AQ240" s="187"/>
      <c r="AR240" s="187"/>
      <c r="AS240" s="187"/>
      <c r="AT240" s="187"/>
      <c r="AU240" s="187"/>
      <c r="AV240" s="187"/>
      <c r="AW240" s="187"/>
      <c r="AX240" s="187"/>
      <c r="AY240" s="187"/>
      <c r="AZ240" s="187"/>
      <c r="BA240" s="187"/>
      <c r="BB240" s="187"/>
      <c r="BC240" s="187"/>
      <c r="BD240" s="187"/>
      <c r="BE240" s="187"/>
      <c r="BF240" s="187"/>
      <c r="BG240" s="187"/>
      <c r="BH240" s="187"/>
      <c r="BI240" s="187"/>
      <c r="BJ240" s="187"/>
      <c r="BK240" s="187"/>
      <c r="BL240" s="187"/>
      <c r="BM240" s="187"/>
      <c r="BN240" s="187"/>
      <c r="BO240" s="187"/>
      <c r="BP240" s="187"/>
      <c r="BQ240" s="187"/>
      <c r="BR240" s="187"/>
      <c r="BS240" s="187"/>
      <c r="BT240" s="187"/>
      <c r="BU240" s="187"/>
      <c r="BV240" s="187"/>
    </row>
    <row r="241" spans="1:74">
      <c r="A241" s="187"/>
      <c r="B241" s="187"/>
      <c r="C241" s="187"/>
      <c r="D241" s="187"/>
      <c r="E241" s="187"/>
      <c r="F241" s="187"/>
      <c r="G241" s="187"/>
      <c r="H241" s="187"/>
      <c r="I241" s="187"/>
      <c r="J241" s="187"/>
      <c r="K241" s="187"/>
      <c r="L241" s="187"/>
      <c r="M241" s="187"/>
      <c r="N241" s="187"/>
      <c r="O241" s="187"/>
      <c r="P241" s="187"/>
      <c r="Q241" s="187"/>
      <c r="R241" s="187"/>
      <c r="S241" s="187"/>
      <c r="T241" s="187"/>
      <c r="U241" s="187"/>
      <c r="V241" s="187"/>
      <c r="W241" s="187"/>
      <c r="X241" s="187"/>
      <c r="Y241" s="187"/>
      <c r="Z241" s="187"/>
      <c r="AA241" s="187"/>
      <c r="AB241" s="187"/>
      <c r="AC241" s="187"/>
      <c r="AD241" s="187"/>
      <c r="AE241" s="187"/>
      <c r="AF241" s="187"/>
      <c r="AG241" s="187"/>
      <c r="AH241" s="187"/>
      <c r="AI241" s="187"/>
      <c r="AJ241" s="187"/>
      <c r="AK241" s="187"/>
      <c r="AL241" s="187"/>
      <c r="AM241" s="187"/>
      <c r="AN241" s="187"/>
      <c r="AO241" s="187"/>
      <c r="AP241" s="187"/>
      <c r="AQ241" s="187"/>
      <c r="AR241" s="187"/>
      <c r="AS241" s="187"/>
      <c r="AT241" s="187"/>
      <c r="AU241" s="187"/>
      <c r="AV241" s="187"/>
      <c r="AW241" s="187"/>
      <c r="AX241" s="187"/>
      <c r="AY241" s="187"/>
      <c r="AZ241" s="187"/>
      <c r="BA241" s="187"/>
      <c r="BB241" s="187"/>
      <c r="BC241" s="187"/>
      <c r="BD241" s="187"/>
      <c r="BE241" s="187"/>
      <c r="BF241" s="187"/>
      <c r="BG241" s="187"/>
      <c r="BH241" s="187"/>
      <c r="BI241" s="187"/>
      <c r="BJ241" s="187"/>
      <c r="BK241" s="187"/>
      <c r="BL241" s="187"/>
      <c r="BM241" s="187"/>
      <c r="BN241" s="187"/>
      <c r="BO241" s="187"/>
      <c r="BP241" s="187"/>
      <c r="BQ241" s="187"/>
      <c r="BR241" s="187"/>
      <c r="BS241" s="187"/>
      <c r="BT241" s="187"/>
      <c r="BU241" s="187"/>
      <c r="BV241" s="187"/>
    </row>
    <row r="242" spans="1:74">
      <c r="A242" s="187"/>
      <c r="B242" s="187"/>
      <c r="C242" s="187"/>
      <c r="D242" s="187"/>
      <c r="E242" s="187"/>
      <c r="F242" s="187"/>
      <c r="G242" s="187"/>
      <c r="H242" s="187"/>
      <c r="I242" s="187"/>
      <c r="J242" s="187"/>
      <c r="K242" s="187"/>
      <c r="L242" s="187"/>
      <c r="M242" s="187"/>
      <c r="N242" s="187"/>
      <c r="O242" s="187"/>
      <c r="P242" s="187"/>
      <c r="Q242" s="187"/>
      <c r="R242" s="187"/>
      <c r="S242" s="187"/>
      <c r="T242" s="187"/>
      <c r="U242" s="187"/>
      <c r="V242" s="187"/>
      <c r="W242" s="187"/>
      <c r="X242" s="187"/>
      <c r="Y242" s="187"/>
      <c r="Z242" s="187"/>
      <c r="AA242" s="187"/>
      <c r="AB242" s="187"/>
      <c r="AC242" s="187"/>
      <c r="AD242" s="187"/>
      <c r="AE242" s="187"/>
      <c r="AF242" s="187"/>
      <c r="AG242" s="187"/>
      <c r="AH242" s="187"/>
      <c r="AI242" s="187"/>
      <c r="AJ242" s="187"/>
      <c r="AK242" s="187"/>
      <c r="AL242" s="187"/>
      <c r="AM242" s="187"/>
      <c r="AN242" s="187"/>
      <c r="AO242" s="187"/>
      <c r="AP242" s="187"/>
      <c r="AQ242" s="187"/>
      <c r="AR242" s="187"/>
      <c r="AS242" s="187"/>
      <c r="AT242" s="187"/>
      <c r="AU242" s="187"/>
      <c r="AV242" s="187"/>
      <c r="AW242" s="187"/>
      <c r="AX242" s="187"/>
      <c r="AY242" s="187"/>
      <c r="AZ242" s="187"/>
      <c r="BA242" s="187"/>
      <c r="BB242" s="187"/>
      <c r="BC242" s="187"/>
      <c r="BD242" s="187"/>
      <c r="BE242" s="187"/>
      <c r="BF242" s="187"/>
      <c r="BG242" s="187"/>
      <c r="BH242" s="187"/>
      <c r="BI242" s="187"/>
      <c r="BJ242" s="187"/>
      <c r="BK242" s="187"/>
      <c r="BL242" s="187"/>
      <c r="BM242" s="187"/>
      <c r="BN242" s="187"/>
      <c r="BO242" s="187"/>
      <c r="BP242" s="187"/>
      <c r="BQ242" s="187"/>
      <c r="BR242" s="187"/>
      <c r="BS242" s="187"/>
      <c r="BT242" s="187"/>
      <c r="BU242" s="187"/>
      <c r="BV242" s="187"/>
    </row>
    <row r="243" spans="1:74">
      <c r="A243" s="187"/>
      <c r="B243" s="187"/>
      <c r="C243" s="187"/>
      <c r="D243" s="187"/>
      <c r="E243" s="187"/>
      <c r="F243" s="187"/>
      <c r="G243" s="187"/>
      <c r="H243" s="187"/>
      <c r="I243" s="187"/>
      <c r="J243" s="187"/>
      <c r="K243" s="187"/>
      <c r="L243" s="187"/>
      <c r="M243" s="187"/>
      <c r="N243" s="187"/>
      <c r="O243" s="187"/>
      <c r="P243" s="187"/>
      <c r="Q243" s="187"/>
      <c r="R243" s="187"/>
      <c r="S243" s="187"/>
      <c r="T243" s="187"/>
      <c r="U243" s="187"/>
      <c r="V243" s="187"/>
      <c r="W243" s="187"/>
      <c r="X243" s="187"/>
      <c r="Y243" s="187"/>
      <c r="Z243" s="187"/>
      <c r="AA243" s="187"/>
      <c r="AB243" s="187"/>
      <c r="AC243" s="187"/>
      <c r="AD243" s="187"/>
      <c r="AE243" s="187"/>
      <c r="AF243" s="187"/>
      <c r="AG243" s="187"/>
      <c r="AH243" s="187"/>
      <c r="AI243" s="187"/>
      <c r="AJ243" s="187"/>
      <c r="AK243" s="187"/>
      <c r="AL243" s="187"/>
      <c r="AM243" s="187"/>
      <c r="AN243" s="187"/>
      <c r="AO243" s="187"/>
      <c r="AP243" s="187"/>
      <c r="AQ243" s="187"/>
      <c r="AR243" s="187"/>
      <c r="AS243" s="187"/>
      <c r="AT243" s="187"/>
      <c r="AU243" s="187"/>
      <c r="AV243" s="187"/>
      <c r="AW243" s="187"/>
      <c r="AX243" s="187"/>
      <c r="AY243" s="187"/>
      <c r="AZ243" s="187"/>
      <c r="BA243" s="187"/>
      <c r="BB243" s="187"/>
      <c r="BC243" s="187"/>
      <c r="BD243" s="187"/>
      <c r="BE243" s="187"/>
      <c r="BF243" s="187"/>
      <c r="BG243" s="187"/>
      <c r="BH243" s="187"/>
      <c r="BI243" s="187"/>
      <c r="BJ243" s="187"/>
      <c r="BK243" s="187"/>
      <c r="BL243" s="187"/>
      <c r="BM243" s="187"/>
      <c r="BN243" s="187"/>
      <c r="BO243" s="187"/>
      <c r="BP243" s="187"/>
      <c r="BQ243" s="187"/>
      <c r="BR243" s="187"/>
      <c r="BS243" s="187"/>
      <c r="BT243" s="187"/>
      <c r="BU243" s="187"/>
      <c r="BV243" s="187"/>
    </row>
    <row r="244" spans="1:74">
      <c r="A244" s="187"/>
      <c r="B244" s="187"/>
      <c r="C244" s="187"/>
      <c r="D244" s="187"/>
      <c r="E244" s="187"/>
      <c r="F244" s="187"/>
      <c r="G244" s="187"/>
      <c r="H244" s="187"/>
      <c r="I244" s="187"/>
      <c r="J244" s="187"/>
      <c r="K244" s="187"/>
      <c r="L244" s="187"/>
      <c r="M244" s="187"/>
      <c r="N244" s="187"/>
      <c r="O244" s="187"/>
      <c r="P244" s="187"/>
      <c r="Q244" s="187"/>
      <c r="R244" s="187"/>
      <c r="S244" s="187"/>
      <c r="T244" s="187"/>
      <c r="U244" s="187"/>
      <c r="V244" s="187"/>
      <c r="W244" s="187"/>
      <c r="X244" s="187"/>
      <c r="Y244" s="187"/>
      <c r="Z244" s="187"/>
      <c r="AA244" s="187"/>
      <c r="AB244" s="187"/>
      <c r="AC244" s="187"/>
      <c r="AD244" s="187"/>
      <c r="AE244" s="187"/>
      <c r="AF244" s="187"/>
      <c r="AG244" s="187"/>
      <c r="AH244" s="187"/>
      <c r="AI244" s="187"/>
      <c r="AJ244" s="187"/>
      <c r="AK244" s="187"/>
      <c r="AL244" s="187"/>
      <c r="AM244" s="187"/>
      <c r="AN244" s="187"/>
      <c r="AO244" s="187"/>
      <c r="AP244" s="187"/>
      <c r="AQ244" s="187"/>
      <c r="AR244" s="187"/>
      <c r="AS244" s="187"/>
      <c r="AT244" s="187"/>
      <c r="AU244" s="187"/>
      <c r="AV244" s="187"/>
      <c r="AW244" s="187"/>
      <c r="AX244" s="187"/>
      <c r="AY244" s="187"/>
      <c r="AZ244" s="187"/>
      <c r="BA244" s="187"/>
      <c r="BB244" s="187"/>
      <c r="BC244" s="187"/>
      <c r="BD244" s="187"/>
      <c r="BE244" s="187"/>
      <c r="BF244" s="187"/>
      <c r="BG244" s="187"/>
      <c r="BH244" s="187"/>
      <c r="BI244" s="187"/>
      <c r="BJ244" s="187"/>
      <c r="BK244" s="187"/>
      <c r="BL244" s="187"/>
      <c r="BM244" s="187"/>
      <c r="BN244" s="187"/>
      <c r="BO244" s="187"/>
      <c r="BP244" s="187"/>
      <c r="BQ244" s="187"/>
      <c r="BR244" s="187"/>
      <c r="BS244" s="187"/>
      <c r="BT244" s="187"/>
      <c r="BU244" s="187"/>
      <c r="BV244" s="187"/>
    </row>
    <row r="245" spans="1:74">
      <c r="A245" s="187"/>
      <c r="B245" s="187"/>
      <c r="C245" s="187"/>
      <c r="D245" s="187"/>
      <c r="E245" s="187"/>
      <c r="F245" s="187"/>
      <c r="G245" s="187"/>
      <c r="H245" s="187"/>
      <c r="I245" s="187"/>
      <c r="J245" s="187"/>
      <c r="K245" s="187"/>
      <c r="L245" s="187"/>
      <c r="M245" s="187"/>
      <c r="N245" s="187"/>
      <c r="O245" s="187"/>
      <c r="P245" s="187"/>
      <c r="Q245" s="187"/>
      <c r="R245" s="187"/>
      <c r="S245" s="187"/>
      <c r="T245" s="187"/>
      <c r="U245" s="187"/>
      <c r="V245" s="187"/>
      <c r="W245" s="187"/>
      <c r="X245" s="187"/>
      <c r="Y245" s="187"/>
      <c r="Z245" s="187"/>
      <c r="AA245" s="187"/>
      <c r="AB245" s="187"/>
      <c r="AC245" s="187"/>
      <c r="AD245" s="187"/>
      <c r="AE245" s="187"/>
      <c r="AF245" s="187"/>
      <c r="AG245" s="187"/>
      <c r="AH245" s="187"/>
      <c r="AI245" s="187"/>
      <c r="AJ245" s="187"/>
      <c r="AK245" s="187"/>
      <c r="AL245" s="187"/>
      <c r="AM245" s="187"/>
      <c r="AN245" s="187"/>
      <c r="AO245" s="187"/>
      <c r="AP245" s="187"/>
      <c r="AQ245" s="187"/>
      <c r="AR245" s="187"/>
      <c r="AS245" s="187"/>
      <c r="AT245" s="187"/>
      <c r="AU245" s="187"/>
      <c r="AV245" s="187"/>
      <c r="AW245" s="187"/>
      <c r="AX245" s="187"/>
      <c r="AY245" s="187"/>
      <c r="AZ245" s="187"/>
      <c r="BA245" s="187"/>
      <c r="BB245" s="187"/>
      <c r="BC245" s="187"/>
      <c r="BD245" s="187"/>
      <c r="BE245" s="187"/>
      <c r="BF245" s="187"/>
      <c r="BG245" s="187"/>
      <c r="BH245" s="187"/>
      <c r="BI245" s="187"/>
      <c r="BJ245" s="187"/>
      <c r="BK245" s="187"/>
      <c r="BL245" s="187"/>
      <c r="BM245" s="187"/>
      <c r="BN245" s="187"/>
      <c r="BO245" s="187"/>
      <c r="BP245" s="187"/>
      <c r="BQ245" s="187"/>
      <c r="BR245" s="187"/>
      <c r="BS245" s="187"/>
      <c r="BT245" s="187"/>
      <c r="BU245" s="187"/>
      <c r="BV245" s="187"/>
    </row>
    <row r="246" spans="1:74">
      <c r="A246" s="187"/>
      <c r="B246" s="187"/>
      <c r="C246" s="187"/>
      <c r="D246" s="187"/>
      <c r="E246" s="187"/>
      <c r="F246" s="187"/>
      <c r="G246" s="187"/>
      <c r="H246" s="187"/>
      <c r="I246" s="187"/>
      <c r="J246" s="187"/>
      <c r="K246" s="187"/>
      <c r="L246" s="187"/>
      <c r="M246" s="187"/>
      <c r="N246" s="187"/>
      <c r="O246" s="187"/>
      <c r="P246" s="187"/>
      <c r="Q246" s="187"/>
      <c r="R246" s="187"/>
      <c r="S246" s="187"/>
      <c r="T246" s="187"/>
      <c r="U246" s="187"/>
      <c r="V246" s="187"/>
      <c r="W246" s="187"/>
      <c r="X246" s="187"/>
      <c r="Y246" s="187"/>
      <c r="Z246" s="187"/>
      <c r="AA246" s="187"/>
      <c r="AB246" s="187"/>
      <c r="AC246" s="187"/>
      <c r="AD246" s="187"/>
      <c r="AE246" s="187"/>
      <c r="AF246" s="187"/>
      <c r="AG246" s="187"/>
      <c r="AH246" s="187"/>
      <c r="AI246" s="187"/>
      <c r="AJ246" s="187"/>
      <c r="AK246" s="187"/>
      <c r="AL246" s="187"/>
      <c r="AM246" s="187"/>
      <c r="AN246" s="187"/>
      <c r="AO246" s="187"/>
      <c r="AP246" s="187"/>
      <c r="AQ246" s="187"/>
      <c r="AR246" s="187"/>
      <c r="AS246" s="187"/>
      <c r="AT246" s="187"/>
      <c r="AU246" s="187"/>
      <c r="AV246" s="187"/>
      <c r="AW246" s="187"/>
      <c r="AX246" s="187"/>
      <c r="AY246" s="187"/>
      <c r="AZ246" s="187"/>
      <c r="BA246" s="187"/>
      <c r="BB246" s="187"/>
      <c r="BC246" s="187"/>
      <c r="BD246" s="187"/>
      <c r="BE246" s="187"/>
      <c r="BF246" s="187"/>
      <c r="BG246" s="187"/>
      <c r="BH246" s="187"/>
      <c r="BI246" s="187"/>
      <c r="BJ246" s="187"/>
      <c r="BK246" s="187"/>
      <c r="BL246" s="187"/>
      <c r="BM246" s="187"/>
      <c r="BN246" s="187"/>
      <c r="BO246" s="187"/>
      <c r="BP246" s="187"/>
      <c r="BQ246" s="187"/>
      <c r="BR246" s="187"/>
      <c r="BS246" s="187"/>
      <c r="BT246" s="187"/>
      <c r="BU246" s="187"/>
      <c r="BV246" s="187"/>
    </row>
    <row r="247" spans="1:74">
      <c r="A247" s="187"/>
      <c r="B247" s="187"/>
      <c r="C247" s="187"/>
      <c r="D247" s="187"/>
      <c r="E247" s="187"/>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7"/>
      <c r="AY247" s="187"/>
      <c r="AZ247" s="187"/>
      <c r="BA247" s="187"/>
      <c r="BB247" s="187"/>
      <c r="BC247" s="187"/>
      <c r="BD247" s="187"/>
      <c r="BE247" s="187"/>
      <c r="BF247" s="187"/>
      <c r="BG247" s="187"/>
      <c r="BH247" s="187"/>
      <c r="BI247" s="187"/>
      <c r="BJ247" s="187"/>
      <c r="BK247" s="187"/>
      <c r="BL247" s="187"/>
      <c r="BM247" s="187"/>
      <c r="BN247" s="187"/>
      <c r="BO247" s="187"/>
      <c r="BP247" s="187"/>
      <c r="BQ247" s="187"/>
      <c r="BR247" s="187"/>
      <c r="BS247" s="187"/>
      <c r="BT247" s="187"/>
      <c r="BU247" s="187"/>
      <c r="BV247" s="187"/>
    </row>
    <row r="248" spans="1:74">
      <c r="A248" s="187"/>
      <c r="B248" s="187"/>
      <c r="C248" s="187"/>
      <c r="D248" s="187"/>
      <c r="E248" s="187"/>
      <c r="F248" s="187"/>
      <c r="G248" s="187"/>
      <c r="H248" s="187"/>
      <c r="I248" s="187"/>
      <c r="J248" s="187"/>
      <c r="K248" s="187"/>
      <c r="L248" s="187"/>
      <c r="M248" s="187"/>
      <c r="N248" s="187"/>
      <c r="O248" s="187"/>
      <c r="P248" s="187"/>
      <c r="Q248" s="187"/>
      <c r="R248" s="187"/>
      <c r="S248" s="187"/>
      <c r="T248" s="187"/>
      <c r="U248" s="187"/>
      <c r="V248" s="187"/>
      <c r="W248" s="187"/>
      <c r="X248" s="187"/>
      <c r="Y248" s="187"/>
      <c r="Z248" s="187"/>
      <c r="AA248" s="187"/>
      <c r="AB248" s="187"/>
      <c r="AC248" s="187"/>
      <c r="AD248" s="187"/>
      <c r="AE248" s="187"/>
      <c r="AF248" s="187"/>
      <c r="AG248" s="187"/>
      <c r="AH248" s="187"/>
      <c r="AI248" s="187"/>
      <c r="AJ248" s="187"/>
      <c r="AK248" s="187"/>
      <c r="AL248" s="187"/>
      <c r="AM248" s="187"/>
      <c r="AN248" s="187"/>
      <c r="AO248" s="187"/>
      <c r="AP248" s="187"/>
      <c r="AQ248" s="187"/>
      <c r="AR248" s="187"/>
      <c r="AS248" s="187"/>
      <c r="AT248" s="187"/>
      <c r="AU248" s="187"/>
      <c r="AV248" s="187"/>
      <c r="AW248" s="187"/>
      <c r="AX248" s="187"/>
      <c r="AY248" s="187"/>
      <c r="AZ248" s="187"/>
      <c r="BA248" s="187"/>
      <c r="BB248" s="187"/>
      <c r="BC248" s="187"/>
      <c r="BD248" s="187"/>
      <c r="BE248" s="187"/>
      <c r="BF248" s="187"/>
      <c r="BG248" s="187"/>
      <c r="BH248" s="187"/>
      <c r="BI248" s="187"/>
      <c r="BJ248" s="187"/>
      <c r="BK248" s="187"/>
      <c r="BL248" s="187"/>
      <c r="BM248" s="187"/>
      <c r="BN248" s="187"/>
      <c r="BO248" s="187"/>
      <c r="BP248" s="187"/>
      <c r="BQ248" s="187"/>
      <c r="BR248" s="187"/>
      <c r="BS248" s="187"/>
      <c r="BT248" s="187"/>
      <c r="BU248" s="187"/>
      <c r="BV248" s="187"/>
    </row>
    <row r="249" spans="1:74">
      <c r="A249" s="187"/>
      <c r="B249" s="187"/>
      <c r="C249" s="187"/>
      <c r="D249" s="187"/>
      <c r="E249" s="187"/>
      <c r="F249" s="187"/>
      <c r="G249" s="187"/>
      <c r="H249" s="187"/>
      <c r="I249" s="187"/>
      <c r="J249" s="187"/>
      <c r="K249" s="187"/>
      <c r="L249" s="187"/>
      <c r="M249" s="187"/>
      <c r="N249" s="187"/>
      <c r="O249" s="187"/>
      <c r="P249" s="187"/>
      <c r="Q249" s="187"/>
      <c r="R249" s="187"/>
      <c r="S249" s="187"/>
      <c r="T249" s="187"/>
      <c r="U249" s="187"/>
      <c r="V249" s="187"/>
      <c r="W249" s="187"/>
      <c r="X249" s="187"/>
      <c r="Y249" s="187"/>
      <c r="Z249" s="187"/>
      <c r="AA249" s="187"/>
      <c r="AB249" s="187"/>
      <c r="AC249" s="187"/>
      <c r="AD249" s="187"/>
      <c r="AE249" s="187"/>
      <c r="AF249" s="187"/>
      <c r="AG249" s="187"/>
      <c r="AH249" s="187"/>
      <c r="AI249" s="187"/>
      <c r="AJ249" s="187"/>
      <c r="AK249" s="187"/>
      <c r="AL249" s="187"/>
      <c r="AM249" s="187"/>
      <c r="AN249" s="187"/>
      <c r="AO249" s="187"/>
      <c r="AP249" s="187"/>
      <c r="AQ249" s="187"/>
      <c r="AR249" s="187"/>
      <c r="AS249" s="187"/>
      <c r="AT249" s="187"/>
      <c r="AU249" s="187"/>
      <c r="AV249" s="187"/>
      <c r="AW249" s="187"/>
      <c r="AX249" s="187"/>
      <c r="AY249" s="187"/>
      <c r="AZ249" s="187"/>
      <c r="BA249" s="187"/>
      <c r="BB249" s="187"/>
      <c r="BC249" s="187"/>
      <c r="BD249" s="187"/>
      <c r="BE249" s="187"/>
      <c r="BF249" s="187"/>
      <c r="BG249" s="187"/>
      <c r="BH249" s="187"/>
      <c r="BI249" s="187"/>
      <c r="BJ249" s="187"/>
      <c r="BK249" s="187"/>
      <c r="BL249" s="187"/>
      <c r="BM249" s="187"/>
      <c r="BN249" s="187"/>
      <c r="BO249" s="187"/>
      <c r="BP249" s="187"/>
      <c r="BQ249" s="187"/>
      <c r="BR249" s="187"/>
      <c r="BS249" s="187"/>
      <c r="BT249" s="187"/>
      <c r="BU249" s="187"/>
      <c r="BV249" s="187"/>
    </row>
    <row r="250" spans="1:74">
      <c r="A250" s="187"/>
      <c r="B250" s="187"/>
      <c r="C250" s="187"/>
      <c r="D250" s="187"/>
      <c r="E250" s="187"/>
      <c r="F250" s="187"/>
      <c r="G250" s="187"/>
      <c r="H250" s="187"/>
      <c r="I250" s="187"/>
      <c r="J250" s="187"/>
      <c r="K250" s="187"/>
      <c r="L250" s="187"/>
      <c r="M250" s="187"/>
      <c r="N250" s="187"/>
      <c r="O250" s="187"/>
      <c r="P250" s="187"/>
      <c r="Q250" s="187"/>
      <c r="R250" s="187"/>
      <c r="S250" s="187"/>
      <c r="T250" s="187"/>
      <c r="U250" s="187"/>
      <c r="V250" s="187"/>
      <c r="W250" s="187"/>
      <c r="X250" s="187"/>
      <c r="Y250" s="187"/>
      <c r="Z250" s="187"/>
      <c r="AA250" s="187"/>
      <c r="AB250" s="187"/>
      <c r="AC250" s="187"/>
      <c r="AD250" s="187"/>
      <c r="AE250" s="187"/>
      <c r="AF250" s="187"/>
      <c r="AG250" s="187"/>
      <c r="AH250" s="187"/>
      <c r="AI250" s="187"/>
      <c r="AJ250" s="187"/>
      <c r="AK250" s="187"/>
      <c r="AL250" s="187"/>
      <c r="AM250" s="187"/>
      <c r="AN250" s="187"/>
      <c r="AO250" s="187"/>
      <c r="AP250" s="187"/>
      <c r="AQ250" s="187"/>
      <c r="AR250" s="187"/>
      <c r="AS250" s="187"/>
      <c r="AT250" s="187"/>
      <c r="AU250" s="187"/>
      <c r="AV250" s="187"/>
      <c r="AW250" s="187"/>
      <c r="AX250" s="187"/>
      <c r="AY250" s="187"/>
      <c r="AZ250" s="187"/>
      <c r="BA250" s="187"/>
      <c r="BB250" s="187"/>
      <c r="BC250" s="187"/>
      <c r="BD250" s="187"/>
      <c r="BE250" s="187"/>
      <c r="BF250" s="187"/>
      <c r="BG250" s="187"/>
      <c r="BH250" s="187"/>
      <c r="BI250" s="187"/>
      <c r="BJ250" s="187"/>
      <c r="BK250" s="187"/>
      <c r="BL250" s="187"/>
      <c r="BM250" s="187"/>
      <c r="BN250" s="187"/>
      <c r="BO250" s="187"/>
      <c r="BP250" s="187"/>
      <c r="BQ250" s="187"/>
      <c r="BR250" s="187"/>
      <c r="BS250" s="187"/>
      <c r="BT250" s="187"/>
      <c r="BU250" s="187"/>
      <c r="BV250" s="187"/>
    </row>
    <row r="251" spans="1:74">
      <c r="A251" s="187"/>
      <c r="B251" s="187"/>
      <c r="C251" s="187"/>
      <c r="D251" s="187"/>
      <c r="E251" s="187"/>
      <c r="F251" s="187"/>
      <c r="G251" s="187"/>
      <c r="H251" s="187"/>
      <c r="I251" s="187"/>
      <c r="J251" s="187"/>
      <c r="K251" s="187"/>
      <c r="L251" s="187"/>
      <c r="M251" s="187"/>
      <c r="N251" s="187"/>
      <c r="O251" s="187"/>
      <c r="P251" s="187"/>
      <c r="Q251" s="187"/>
      <c r="R251" s="187"/>
      <c r="S251" s="187"/>
      <c r="T251" s="187"/>
      <c r="U251" s="187"/>
      <c r="V251" s="187"/>
      <c r="W251" s="187"/>
      <c r="X251" s="187"/>
      <c r="Y251" s="187"/>
      <c r="Z251" s="187"/>
      <c r="AA251" s="187"/>
      <c r="AB251" s="187"/>
      <c r="AC251" s="187"/>
      <c r="AD251" s="187"/>
      <c r="AE251" s="187"/>
      <c r="AF251" s="187"/>
      <c r="AG251" s="187"/>
      <c r="AH251" s="187"/>
      <c r="AI251" s="187"/>
      <c r="AJ251" s="187"/>
      <c r="AK251" s="187"/>
      <c r="AL251" s="187"/>
      <c r="AM251" s="187"/>
      <c r="AN251" s="187"/>
      <c r="AO251" s="187"/>
      <c r="AP251" s="187"/>
      <c r="AQ251" s="187"/>
      <c r="AR251" s="187"/>
      <c r="AS251" s="187"/>
      <c r="AT251" s="187"/>
      <c r="AU251" s="187"/>
      <c r="AV251" s="187"/>
      <c r="AW251" s="187"/>
      <c r="AX251" s="187"/>
      <c r="AY251" s="187"/>
      <c r="AZ251" s="187"/>
      <c r="BA251" s="187"/>
      <c r="BB251" s="187"/>
      <c r="BC251" s="187"/>
      <c r="BD251" s="187"/>
      <c r="BE251" s="187"/>
      <c r="BF251" s="187"/>
      <c r="BG251" s="187"/>
      <c r="BH251" s="187"/>
      <c r="BI251" s="187"/>
      <c r="BJ251" s="187"/>
      <c r="BK251" s="187"/>
      <c r="BL251" s="187"/>
      <c r="BM251" s="187"/>
      <c r="BN251" s="187"/>
      <c r="BO251" s="187"/>
      <c r="BP251" s="187"/>
      <c r="BQ251" s="187"/>
      <c r="BR251" s="187"/>
      <c r="BS251" s="187"/>
      <c r="BT251" s="187"/>
      <c r="BU251" s="187"/>
      <c r="BV251" s="187"/>
    </row>
    <row r="252" spans="1:74">
      <c r="A252" s="187"/>
      <c r="B252" s="187"/>
      <c r="C252" s="187"/>
      <c r="D252" s="187"/>
      <c r="E252" s="187"/>
      <c r="F252" s="187"/>
      <c r="G252" s="187"/>
      <c r="H252" s="187"/>
      <c r="I252" s="187"/>
      <c r="J252" s="187"/>
      <c r="K252" s="187"/>
      <c r="L252" s="187"/>
      <c r="M252" s="187"/>
      <c r="N252" s="187"/>
      <c r="O252" s="187"/>
      <c r="P252" s="187"/>
      <c r="Q252" s="187"/>
      <c r="R252" s="187"/>
      <c r="S252" s="187"/>
      <c r="T252" s="187"/>
      <c r="U252" s="187"/>
      <c r="V252" s="187"/>
      <c r="W252" s="187"/>
      <c r="X252" s="187"/>
      <c r="Y252" s="187"/>
      <c r="Z252" s="187"/>
      <c r="AA252" s="187"/>
      <c r="AB252" s="187"/>
      <c r="AC252" s="187"/>
      <c r="AD252" s="187"/>
      <c r="AE252" s="187"/>
      <c r="AF252" s="187"/>
      <c r="AG252" s="187"/>
      <c r="AH252" s="187"/>
      <c r="AI252" s="187"/>
      <c r="AJ252" s="187"/>
      <c r="AK252" s="187"/>
      <c r="AL252" s="187"/>
      <c r="AM252" s="187"/>
      <c r="AN252" s="187"/>
      <c r="AO252" s="187"/>
      <c r="AP252" s="187"/>
      <c r="AQ252" s="187"/>
      <c r="AR252" s="187"/>
      <c r="AS252" s="187"/>
      <c r="AT252" s="187"/>
      <c r="AU252" s="187"/>
      <c r="AV252" s="187"/>
      <c r="AW252" s="187"/>
      <c r="AX252" s="187"/>
      <c r="AY252" s="187"/>
      <c r="AZ252" s="187"/>
      <c r="BA252" s="187"/>
      <c r="BB252" s="187"/>
      <c r="BC252" s="187"/>
      <c r="BD252" s="187"/>
      <c r="BE252" s="187"/>
      <c r="BF252" s="187"/>
      <c r="BG252" s="187"/>
      <c r="BH252" s="187"/>
      <c r="BI252" s="187"/>
      <c r="BJ252" s="187"/>
      <c r="BK252" s="187"/>
      <c r="BL252" s="187"/>
      <c r="BM252" s="187"/>
      <c r="BN252" s="187"/>
      <c r="BO252" s="187"/>
      <c r="BP252" s="187"/>
      <c r="BQ252" s="187"/>
      <c r="BR252" s="187"/>
      <c r="BS252" s="187"/>
      <c r="BT252" s="187"/>
      <c r="BU252" s="187"/>
      <c r="BV252" s="187"/>
    </row>
    <row r="253" spans="1:74">
      <c r="A253" s="187"/>
      <c r="B253" s="187"/>
      <c r="C253" s="187"/>
      <c r="D253" s="187"/>
      <c r="E253" s="187"/>
      <c r="F253" s="187"/>
      <c r="G253" s="187"/>
      <c r="H253" s="187"/>
      <c r="I253" s="187"/>
      <c r="J253" s="187"/>
      <c r="K253" s="187"/>
      <c r="L253" s="187"/>
      <c r="M253" s="187"/>
      <c r="N253" s="187"/>
      <c r="O253" s="187"/>
      <c r="P253" s="187"/>
      <c r="Q253" s="187"/>
      <c r="R253" s="187"/>
      <c r="S253" s="187"/>
      <c r="T253" s="187"/>
      <c r="U253" s="187"/>
      <c r="V253" s="187"/>
      <c r="W253" s="187"/>
      <c r="X253" s="187"/>
      <c r="Y253" s="187"/>
      <c r="Z253" s="187"/>
      <c r="AA253" s="187"/>
      <c r="AB253" s="187"/>
      <c r="AC253" s="187"/>
      <c r="AD253" s="187"/>
      <c r="AE253" s="187"/>
      <c r="AF253" s="187"/>
      <c r="AG253" s="187"/>
      <c r="AH253" s="187"/>
      <c r="AI253" s="187"/>
      <c r="AJ253" s="187"/>
      <c r="AK253" s="187"/>
      <c r="AL253" s="187"/>
      <c r="AM253" s="187"/>
      <c r="AN253" s="187"/>
      <c r="AO253" s="187"/>
      <c r="AP253" s="187"/>
      <c r="AQ253" s="187"/>
      <c r="AR253" s="187"/>
      <c r="AS253" s="187"/>
      <c r="AT253" s="187"/>
      <c r="AU253" s="187"/>
      <c r="AV253" s="187"/>
      <c r="AW253" s="187"/>
      <c r="AX253" s="187"/>
      <c r="AY253" s="187"/>
      <c r="AZ253" s="187"/>
      <c r="BA253" s="187"/>
      <c r="BB253" s="187"/>
      <c r="BC253" s="187"/>
      <c r="BD253" s="187"/>
      <c r="BE253" s="187"/>
      <c r="BF253" s="187"/>
      <c r="BG253" s="187"/>
      <c r="BH253" s="187"/>
      <c r="BI253" s="187"/>
      <c r="BJ253" s="187"/>
      <c r="BK253" s="187"/>
      <c r="BL253" s="187"/>
      <c r="BM253" s="187"/>
      <c r="BN253" s="187"/>
      <c r="BO253" s="187"/>
      <c r="BP253" s="187"/>
      <c r="BQ253" s="187"/>
      <c r="BR253" s="187"/>
      <c r="BS253" s="187"/>
      <c r="BT253" s="187"/>
      <c r="BU253" s="187"/>
      <c r="BV253" s="187"/>
    </row>
    <row r="254" spans="1:74">
      <c r="A254" s="187"/>
      <c r="B254" s="187"/>
      <c r="C254" s="187"/>
      <c r="D254" s="187"/>
      <c r="E254" s="187"/>
      <c r="F254" s="187"/>
      <c r="G254" s="187"/>
      <c r="H254" s="187"/>
      <c r="I254" s="187"/>
      <c r="J254" s="187"/>
      <c r="K254" s="187"/>
      <c r="L254" s="187"/>
      <c r="M254" s="187"/>
      <c r="N254" s="187"/>
      <c r="O254" s="187"/>
      <c r="P254" s="187"/>
      <c r="Q254" s="187"/>
      <c r="R254" s="187"/>
      <c r="S254" s="187"/>
      <c r="T254" s="187"/>
      <c r="U254" s="187"/>
      <c r="V254" s="187"/>
      <c r="W254" s="187"/>
      <c r="X254" s="187"/>
      <c r="Y254" s="187"/>
      <c r="Z254" s="187"/>
      <c r="AA254" s="187"/>
      <c r="AB254" s="187"/>
      <c r="AC254" s="187"/>
      <c r="AD254" s="187"/>
      <c r="AE254" s="187"/>
      <c r="AF254" s="187"/>
      <c r="AG254" s="187"/>
      <c r="AH254" s="187"/>
      <c r="AI254" s="187"/>
      <c r="AJ254" s="187"/>
      <c r="AK254" s="187"/>
      <c r="AL254" s="187"/>
      <c r="AM254" s="187"/>
      <c r="AN254" s="187"/>
      <c r="AO254" s="187"/>
      <c r="AP254" s="187"/>
      <c r="AQ254" s="187"/>
      <c r="AR254" s="187"/>
      <c r="AS254" s="187"/>
      <c r="AT254" s="187"/>
      <c r="AU254" s="187"/>
      <c r="AV254" s="187"/>
      <c r="AW254" s="187"/>
      <c r="AX254" s="187"/>
      <c r="AY254" s="187"/>
      <c r="AZ254" s="187"/>
      <c r="BA254" s="187"/>
      <c r="BB254" s="187"/>
      <c r="BC254" s="187"/>
      <c r="BD254" s="187"/>
      <c r="BE254" s="187"/>
      <c r="BF254" s="187"/>
      <c r="BG254" s="187"/>
      <c r="BH254" s="187"/>
      <c r="BI254" s="187"/>
      <c r="BJ254" s="187"/>
      <c r="BK254" s="187"/>
      <c r="BL254" s="187"/>
      <c r="BM254" s="187"/>
      <c r="BN254" s="187"/>
      <c r="BO254" s="187"/>
      <c r="BP254" s="187"/>
      <c r="BQ254" s="187"/>
      <c r="BR254" s="187"/>
      <c r="BS254" s="187"/>
      <c r="BT254" s="187"/>
      <c r="BU254" s="187"/>
      <c r="BV254" s="187"/>
    </row>
    <row r="255" spans="1:74">
      <c r="A255" s="187"/>
      <c r="B255" s="187"/>
      <c r="C255" s="187"/>
      <c r="D255" s="187"/>
      <c r="E255" s="187"/>
      <c r="F255" s="187"/>
      <c r="G255" s="187"/>
      <c r="H255" s="187"/>
      <c r="I255" s="187"/>
      <c r="J255" s="187"/>
      <c r="K255" s="187"/>
      <c r="L255" s="187"/>
      <c r="M255" s="187"/>
      <c r="N255" s="187"/>
      <c r="O255" s="187"/>
      <c r="P255" s="187"/>
      <c r="Q255" s="187"/>
      <c r="R255" s="187"/>
      <c r="S255" s="187"/>
      <c r="T255" s="187"/>
      <c r="U255" s="187"/>
      <c r="V255" s="187"/>
      <c r="W255" s="187"/>
      <c r="X255" s="187"/>
      <c r="Y255" s="187"/>
      <c r="Z255" s="187"/>
      <c r="AA255" s="187"/>
      <c r="AB255" s="187"/>
      <c r="AC255" s="187"/>
      <c r="AD255" s="187"/>
      <c r="AE255" s="187"/>
      <c r="AF255" s="187"/>
      <c r="AG255" s="187"/>
      <c r="AH255" s="187"/>
      <c r="AI255" s="187"/>
      <c r="AJ255" s="187"/>
      <c r="AK255" s="187"/>
      <c r="AL255" s="187"/>
      <c r="AM255" s="187"/>
      <c r="AN255" s="187"/>
      <c r="AO255" s="187"/>
      <c r="AP255" s="187"/>
      <c r="AQ255" s="187"/>
      <c r="AR255" s="187"/>
      <c r="AS255" s="187"/>
      <c r="AT255" s="187"/>
      <c r="AU255" s="187"/>
      <c r="AV255" s="187"/>
      <c r="AW255" s="187"/>
      <c r="AX255" s="187"/>
      <c r="AY255" s="187"/>
      <c r="AZ255" s="187"/>
      <c r="BA255" s="187"/>
      <c r="BB255" s="187"/>
      <c r="BC255" s="187"/>
      <c r="BD255" s="187"/>
      <c r="BE255" s="187"/>
      <c r="BF255" s="187"/>
      <c r="BG255" s="187"/>
      <c r="BH255" s="187"/>
      <c r="BI255" s="187"/>
      <c r="BJ255" s="187"/>
      <c r="BK255" s="187"/>
      <c r="BL255" s="187"/>
      <c r="BM255" s="187"/>
      <c r="BN255" s="187"/>
      <c r="BO255" s="187"/>
      <c r="BP255" s="187"/>
      <c r="BQ255" s="187"/>
      <c r="BR255" s="187"/>
      <c r="BS255" s="187"/>
      <c r="BT255" s="187"/>
      <c r="BU255" s="187"/>
      <c r="BV255" s="187"/>
    </row>
    <row r="256" spans="1:74">
      <c r="A256" s="187"/>
      <c r="B256" s="187"/>
      <c r="C256" s="187"/>
      <c r="D256" s="187"/>
      <c r="E256" s="187"/>
      <c r="F256" s="187"/>
      <c r="G256" s="187"/>
      <c r="H256" s="187"/>
      <c r="I256" s="187"/>
      <c r="J256" s="187"/>
      <c r="K256" s="187"/>
      <c r="L256" s="187"/>
      <c r="M256" s="187"/>
      <c r="N256" s="187"/>
      <c r="O256" s="187"/>
      <c r="P256" s="187"/>
      <c r="Q256" s="187"/>
      <c r="R256" s="187"/>
      <c r="S256" s="187"/>
      <c r="T256" s="187"/>
      <c r="U256" s="187"/>
      <c r="V256" s="187"/>
      <c r="W256" s="187"/>
      <c r="X256" s="187"/>
      <c r="Y256" s="187"/>
      <c r="Z256" s="187"/>
      <c r="AA256" s="187"/>
      <c r="AB256" s="187"/>
      <c r="AC256" s="187"/>
      <c r="AD256" s="187"/>
      <c r="AE256" s="187"/>
      <c r="AF256" s="187"/>
      <c r="AG256" s="187"/>
      <c r="AH256" s="187"/>
      <c r="AI256" s="187"/>
      <c r="AJ256" s="187"/>
      <c r="AK256" s="187"/>
      <c r="AL256" s="187"/>
      <c r="AM256" s="187"/>
      <c r="AN256" s="187"/>
      <c r="AO256" s="187"/>
      <c r="AP256" s="187"/>
      <c r="AQ256" s="187"/>
      <c r="AR256" s="187"/>
      <c r="AS256" s="187"/>
      <c r="AT256" s="187"/>
      <c r="AU256" s="187"/>
      <c r="AV256" s="187"/>
      <c r="AW256" s="187"/>
      <c r="AX256" s="187"/>
      <c r="AY256" s="187"/>
      <c r="AZ256" s="187"/>
      <c r="BA256" s="187"/>
      <c r="BB256" s="187"/>
      <c r="BC256" s="187"/>
      <c r="BD256" s="187"/>
      <c r="BE256" s="187"/>
      <c r="BF256" s="187"/>
      <c r="BG256" s="187"/>
      <c r="BH256" s="187"/>
      <c r="BI256" s="187"/>
      <c r="BJ256" s="187"/>
      <c r="BK256" s="187"/>
      <c r="BL256" s="187"/>
      <c r="BM256" s="187"/>
      <c r="BN256" s="187"/>
      <c r="BO256" s="187"/>
      <c r="BP256" s="187"/>
      <c r="BQ256" s="187"/>
      <c r="BR256" s="187"/>
      <c r="BS256" s="187"/>
      <c r="BT256" s="187"/>
      <c r="BU256" s="187"/>
      <c r="BV256" s="187"/>
    </row>
    <row r="257" spans="1:74">
      <c r="A257" s="187"/>
      <c r="B257" s="187"/>
      <c r="C257" s="187"/>
      <c r="D257" s="187"/>
      <c r="E257" s="187"/>
      <c r="F257" s="187"/>
      <c r="G257" s="187"/>
      <c r="H257" s="187"/>
      <c r="I257" s="187"/>
      <c r="J257" s="187"/>
      <c r="K257" s="187"/>
      <c r="L257" s="187"/>
      <c r="M257" s="187"/>
      <c r="N257" s="187"/>
      <c r="O257" s="187"/>
      <c r="P257" s="187"/>
      <c r="Q257" s="187"/>
      <c r="R257" s="187"/>
      <c r="S257" s="187"/>
      <c r="T257" s="187"/>
      <c r="U257" s="187"/>
      <c r="V257" s="187"/>
      <c r="W257" s="187"/>
      <c r="X257" s="187"/>
      <c r="Y257" s="187"/>
      <c r="Z257" s="187"/>
      <c r="AA257" s="187"/>
      <c r="AB257" s="187"/>
      <c r="AC257" s="187"/>
      <c r="AD257" s="187"/>
      <c r="AE257" s="187"/>
      <c r="AF257" s="187"/>
      <c r="AG257" s="187"/>
      <c r="AH257" s="187"/>
      <c r="AI257" s="187"/>
      <c r="AJ257" s="187"/>
      <c r="AK257" s="187"/>
      <c r="AL257" s="187"/>
      <c r="AM257" s="187"/>
      <c r="AN257" s="187"/>
      <c r="AO257" s="187"/>
      <c r="AP257" s="187"/>
      <c r="AQ257" s="187"/>
      <c r="AR257" s="187"/>
      <c r="AS257" s="187"/>
      <c r="AT257" s="187"/>
      <c r="AU257" s="187"/>
      <c r="AV257" s="187"/>
      <c r="AW257" s="187"/>
      <c r="AX257" s="187"/>
      <c r="AY257" s="187"/>
      <c r="AZ257" s="187"/>
      <c r="BA257" s="187"/>
      <c r="BB257" s="187"/>
      <c r="BC257" s="187"/>
      <c r="BD257" s="187"/>
      <c r="BE257" s="187"/>
      <c r="BF257" s="187"/>
      <c r="BG257" s="187"/>
      <c r="BH257" s="187"/>
      <c r="BI257" s="187"/>
      <c r="BJ257" s="187"/>
      <c r="BK257" s="187"/>
      <c r="BL257" s="187"/>
      <c r="BM257" s="187"/>
      <c r="BN257" s="187"/>
      <c r="BO257" s="187"/>
      <c r="BP257" s="187"/>
      <c r="BQ257" s="187"/>
      <c r="BR257" s="187"/>
      <c r="BS257" s="187"/>
      <c r="BT257" s="187"/>
      <c r="BU257" s="187"/>
      <c r="BV257" s="187"/>
    </row>
    <row r="258" spans="1:74">
      <c r="A258" s="187"/>
      <c r="B258" s="187"/>
      <c r="C258" s="187"/>
      <c r="D258" s="187"/>
      <c r="E258" s="187"/>
      <c r="F258" s="187"/>
      <c r="G258" s="187"/>
      <c r="H258" s="187"/>
      <c r="I258" s="187"/>
      <c r="J258" s="187"/>
      <c r="K258" s="187"/>
      <c r="L258" s="187"/>
      <c r="M258" s="187"/>
      <c r="N258" s="187"/>
      <c r="O258" s="187"/>
      <c r="P258" s="187"/>
      <c r="Q258" s="187"/>
      <c r="R258" s="187"/>
      <c r="S258" s="187"/>
      <c r="T258" s="187"/>
      <c r="U258" s="187"/>
      <c r="V258" s="187"/>
      <c r="W258" s="187"/>
      <c r="X258" s="187"/>
      <c r="Y258" s="187"/>
      <c r="Z258" s="187"/>
      <c r="AA258" s="187"/>
      <c r="AB258" s="187"/>
      <c r="AC258" s="187"/>
      <c r="AD258" s="187"/>
      <c r="AE258" s="187"/>
      <c r="AF258" s="187"/>
      <c r="AG258" s="187"/>
      <c r="AH258" s="187"/>
      <c r="AI258" s="187"/>
      <c r="AJ258" s="187"/>
      <c r="AK258" s="187"/>
      <c r="AL258" s="187"/>
      <c r="AM258" s="187"/>
      <c r="AN258" s="187"/>
      <c r="AO258" s="187"/>
      <c r="AP258" s="187"/>
      <c r="AQ258" s="187"/>
      <c r="AR258" s="187"/>
      <c r="AS258" s="187"/>
      <c r="AT258" s="187"/>
      <c r="AU258" s="187"/>
      <c r="AV258" s="187"/>
      <c r="AW258" s="187"/>
      <c r="AX258" s="187"/>
      <c r="AY258" s="187"/>
      <c r="AZ258" s="187"/>
      <c r="BA258" s="187"/>
      <c r="BB258" s="187"/>
      <c r="BC258" s="187"/>
      <c r="BD258" s="187"/>
      <c r="BE258" s="187"/>
      <c r="BF258" s="187"/>
      <c r="BG258" s="187"/>
      <c r="BH258" s="187"/>
      <c r="BI258" s="187"/>
      <c r="BJ258" s="187"/>
      <c r="BK258" s="187"/>
      <c r="BL258" s="187"/>
      <c r="BM258" s="187"/>
      <c r="BN258" s="187"/>
      <c r="BO258" s="187"/>
      <c r="BP258" s="187"/>
      <c r="BQ258" s="187"/>
      <c r="BR258" s="187"/>
      <c r="BS258" s="187"/>
      <c r="BT258" s="187"/>
      <c r="BU258" s="187"/>
      <c r="BV258" s="187"/>
    </row>
    <row r="259" spans="1:74">
      <c r="A259" s="187"/>
      <c r="B259" s="187"/>
      <c r="C259" s="187"/>
      <c r="D259" s="187"/>
      <c r="E259" s="187"/>
      <c r="F259" s="187"/>
      <c r="G259" s="187"/>
      <c r="H259" s="187"/>
      <c r="I259" s="187"/>
      <c r="J259" s="187"/>
      <c r="K259" s="187"/>
      <c r="L259" s="187"/>
      <c r="M259" s="187"/>
      <c r="N259" s="187"/>
      <c r="O259" s="187"/>
      <c r="P259" s="187"/>
      <c r="Q259" s="187"/>
      <c r="R259" s="187"/>
      <c r="S259" s="187"/>
      <c r="T259" s="187"/>
      <c r="U259" s="187"/>
      <c r="V259" s="187"/>
      <c r="W259" s="187"/>
      <c r="X259" s="187"/>
      <c r="Y259" s="187"/>
      <c r="Z259" s="187"/>
      <c r="AA259" s="187"/>
      <c r="AB259" s="187"/>
      <c r="AC259" s="187"/>
      <c r="AD259" s="187"/>
      <c r="AE259" s="187"/>
      <c r="AF259" s="187"/>
      <c r="AG259" s="187"/>
      <c r="AH259" s="187"/>
      <c r="AI259" s="187"/>
      <c r="AJ259" s="187"/>
      <c r="AK259" s="187"/>
      <c r="AL259" s="187"/>
      <c r="AM259" s="187"/>
      <c r="AN259" s="187"/>
      <c r="AO259" s="187"/>
      <c r="AP259" s="187"/>
      <c r="AQ259" s="187"/>
      <c r="AR259" s="187"/>
      <c r="AS259" s="187"/>
      <c r="AT259" s="187"/>
      <c r="AU259" s="187"/>
      <c r="AV259" s="187"/>
      <c r="AW259" s="187"/>
      <c r="AX259" s="187"/>
      <c r="AY259" s="187"/>
      <c r="AZ259" s="187"/>
      <c r="BA259" s="187"/>
      <c r="BB259" s="187"/>
      <c r="BC259" s="187"/>
      <c r="BD259" s="187"/>
      <c r="BE259" s="187"/>
      <c r="BF259" s="187"/>
      <c r="BG259" s="187"/>
      <c r="BH259" s="187"/>
      <c r="BI259" s="187"/>
      <c r="BJ259" s="187"/>
      <c r="BK259" s="187"/>
      <c r="BL259" s="187"/>
      <c r="BM259" s="187"/>
      <c r="BN259" s="187"/>
      <c r="BO259" s="187"/>
      <c r="BP259" s="187"/>
      <c r="BQ259" s="187"/>
      <c r="BR259" s="187"/>
      <c r="BS259" s="187"/>
      <c r="BT259" s="187"/>
      <c r="BU259" s="187"/>
      <c r="BV259" s="187"/>
    </row>
    <row r="260" spans="1:74">
      <c r="A260" s="187"/>
      <c r="B260" s="187"/>
      <c r="C260" s="187"/>
      <c r="D260" s="187"/>
      <c r="E260" s="187"/>
      <c r="F260" s="187"/>
      <c r="G260" s="187"/>
      <c r="H260" s="187"/>
      <c r="I260" s="187"/>
      <c r="J260" s="187"/>
      <c r="K260" s="187"/>
      <c r="L260" s="187"/>
      <c r="M260" s="187"/>
      <c r="N260" s="187"/>
      <c r="O260" s="187"/>
      <c r="P260" s="187"/>
      <c r="Q260" s="187"/>
      <c r="R260" s="187"/>
      <c r="S260" s="187"/>
      <c r="T260" s="187"/>
      <c r="U260" s="187"/>
      <c r="V260" s="187"/>
      <c r="W260" s="187"/>
      <c r="X260" s="187"/>
      <c r="Y260" s="187"/>
      <c r="Z260" s="187"/>
      <c r="AA260" s="187"/>
      <c r="AB260" s="187"/>
      <c r="AC260" s="187"/>
      <c r="AD260" s="187"/>
      <c r="AE260" s="187"/>
      <c r="AF260" s="187"/>
      <c r="AG260" s="187"/>
      <c r="AH260" s="187"/>
      <c r="AI260" s="187"/>
      <c r="AJ260" s="187"/>
      <c r="AK260" s="187"/>
      <c r="AL260" s="187"/>
      <c r="AM260" s="187"/>
      <c r="AN260" s="187"/>
      <c r="AO260" s="187"/>
      <c r="AP260" s="187"/>
      <c r="AQ260" s="187"/>
      <c r="AR260" s="187"/>
      <c r="AS260" s="187"/>
      <c r="AT260" s="187"/>
      <c r="AU260" s="187"/>
      <c r="AV260" s="187"/>
      <c r="AW260" s="187"/>
      <c r="AX260" s="187"/>
      <c r="AY260" s="187"/>
      <c r="AZ260" s="187"/>
      <c r="BA260" s="187"/>
      <c r="BB260" s="187"/>
      <c r="BC260" s="187"/>
      <c r="BD260" s="187"/>
      <c r="BE260" s="187"/>
      <c r="BF260" s="187"/>
      <c r="BG260" s="187"/>
      <c r="BH260" s="187"/>
      <c r="BI260" s="187"/>
      <c r="BJ260" s="187"/>
      <c r="BK260" s="187"/>
      <c r="BL260" s="187"/>
      <c r="BM260" s="187"/>
      <c r="BN260" s="187"/>
      <c r="BO260" s="187"/>
      <c r="BP260" s="187"/>
      <c r="BQ260" s="187"/>
      <c r="BR260" s="187"/>
      <c r="BS260" s="187"/>
      <c r="BT260" s="187"/>
      <c r="BU260" s="187"/>
      <c r="BV260" s="187"/>
    </row>
    <row r="261" spans="1:74">
      <c r="A261" s="187"/>
      <c r="B261" s="187"/>
      <c r="C261" s="187"/>
      <c r="D261" s="187"/>
      <c r="E261" s="187"/>
      <c r="F261" s="187"/>
      <c r="G261" s="187"/>
      <c r="H261" s="187"/>
      <c r="I261" s="187"/>
      <c r="J261" s="187"/>
      <c r="K261" s="187"/>
      <c r="L261" s="187"/>
      <c r="M261" s="187"/>
      <c r="N261" s="187"/>
      <c r="O261" s="187"/>
      <c r="P261" s="187"/>
      <c r="Q261" s="187"/>
      <c r="R261" s="187"/>
      <c r="S261" s="187"/>
      <c r="T261" s="187"/>
      <c r="U261" s="187"/>
      <c r="V261" s="187"/>
      <c r="W261" s="187"/>
      <c r="X261" s="187"/>
      <c r="Y261" s="187"/>
      <c r="Z261" s="187"/>
      <c r="AA261" s="187"/>
      <c r="AB261" s="187"/>
      <c r="AC261" s="187"/>
      <c r="AD261" s="187"/>
      <c r="AE261" s="187"/>
      <c r="AF261" s="187"/>
      <c r="AG261" s="187"/>
      <c r="AH261" s="187"/>
      <c r="AI261" s="187"/>
      <c r="AJ261" s="187"/>
      <c r="AK261" s="187"/>
      <c r="AL261" s="187"/>
      <c r="AM261" s="187"/>
      <c r="AN261" s="187"/>
      <c r="AO261" s="187"/>
      <c r="AP261" s="187"/>
      <c r="AQ261" s="187"/>
      <c r="AR261" s="187"/>
      <c r="AS261" s="187"/>
      <c r="AT261" s="187"/>
      <c r="AU261" s="187"/>
      <c r="AV261" s="187"/>
      <c r="AW261" s="187"/>
      <c r="AX261" s="187"/>
      <c r="AY261" s="187"/>
      <c r="AZ261" s="187"/>
      <c r="BA261" s="187"/>
      <c r="BB261" s="187"/>
      <c r="BC261" s="187"/>
      <c r="BD261" s="187"/>
      <c r="BE261" s="187"/>
      <c r="BF261" s="187"/>
      <c r="BG261" s="187"/>
      <c r="BH261" s="187"/>
      <c r="BI261" s="187"/>
      <c r="BJ261" s="187"/>
      <c r="BK261" s="187"/>
      <c r="BL261" s="187"/>
      <c r="BM261" s="187"/>
      <c r="BN261" s="187"/>
      <c r="BO261" s="187"/>
      <c r="BP261" s="187"/>
      <c r="BQ261" s="187"/>
      <c r="BR261" s="187"/>
      <c r="BS261" s="187"/>
      <c r="BT261" s="187"/>
      <c r="BU261" s="187"/>
      <c r="BV261" s="187"/>
    </row>
    <row r="262" spans="1:74">
      <c r="A262" s="187"/>
      <c r="B262" s="187"/>
      <c r="C262" s="187"/>
      <c r="D262" s="187"/>
      <c r="E262" s="187"/>
      <c r="F262" s="187"/>
      <c r="G262" s="187"/>
      <c r="H262" s="187"/>
      <c r="I262" s="187"/>
      <c r="J262" s="187"/>
      <c r="K262" s="187"/>
      <c r="L262" s="187"/>
      <c r="M262" s="187"/>
      <c r="N262" s="187"/>
      <c r="O262" s="187"/>
      <c r="P262" s="187"/>
      <c r="Q262" s="187"/>
      <c r="R262" s="187"/>
      <c r="S262" s="187"/>
      <c r="T262" s="187"/>
      <c r="U262" s="187"/>
      <c r="V262" s="187"/>
      <c r="W262" s="187"/>
      <c r="X262" s="187"/>
      <c r="Y262" s="187"/>
      <c r="Z262" s="187"/>
      <c r="AA262" s="187"/>
      <c r="AB262" s="187"/>
      <c r="AC262" s="187"/>
      <c r="AD262" s="187"/>
      <c r="AE262" s="187"/>
      <c r="AF262" s="187"/>
      <c r="AG262" s="187"/>
      <c r="AH262" s="187"/>
      <c r="AI262" s="187"/>
      <c r="AJ262" s="187"/>
      <c r="AK262" s="187"/>
      <c r="AL262" s="187"/>
      <c r="AM262" s="187"/>
      <c r="AN262" s="187"/>
      <c r="AO262" s="187"/>
      <c r="AP262" s="187"/>
      <c r="AQ262" s="187"/>
      <c r="AR262" s="187"/>
      <c r="AS262" s="187"/>
      <c r="AT262" s="187"/>
      <c r="AU262" s="187"/>
      <c r="AV262" s="187"/>
      <c r="AW262" s="187"/>
      <c r="AX262" s="187"/>
      <c r="AY262" s="187"/>
      <c r="AZ262" s="187"/>
      <c r="BA262" s="187"/>
      <c r="BB262" s="187"/>
      <c r="BC262" s="187"/>
      <c r="BD262" s="187"/>
      <c r="BE262" s="187"/>
      <c r="BF262" s="187"/>
      <c r="BG262" s="187"/>
      <c r="BH262" s="187"/>
      <c r="BI262" s="187"/>
      <c r="BJ262" s="187"/>
      <c r="BK262" s="187"/>
      <c r="BL262" s="187"/>
      <c r="BM262" s="187"/>
      <c r="BN262" s="187"/>
      <c r="BO262" s="187"/>
      <c r="BP262" s="187"/>
      <c r="BQ262" s="187"/>
      <c r="BR262" s="187"/>
      <c r="BS262" s="187"/>
      <c r="BT262" s="187"/>
      <c r="BU262" s="187"/>
      <c r="BV262" s="187"/>
    </row>
    <row r="263" spans="1:74">
      <c r="A263" s="187"/>
      <c r="B263" s="187"/>
      <c r="C263" s="187"/>
      <c r="D263" s="187"/>
      <c r="E263" s="187"/>
      <c r="F263" s="187"/>
      <c r="G263" s="187"/>
      <c r="H263" s="187"/>
      <c r="I263" s="187"/>
      <c r="J263" s="187"/>
      <c r="K263" s="187"/>
      <c r="L263" s="187"/>
      <c r="M263" s="187"/>
      <c r="N263" s="187"/>
      <c r="O263" s="187"/>
      <c r="P263" s="187"/>
      <c r="Q263" s="187"/>
      <c r="R263" s="187"/>
      <c r="S263" s="187"/>
      <c r="T263" s="187"/>
      <c r="U263" s="187"/>
      <c r="V263" s="187"/>
      <c r="W263" s="187"/>
      <c r="X263" s="187"/>
      <c r="Y263" s="187"/>
      <c r="Z263" s="187"/>
      <c r="AA263" s="187"/>
      <c r="AB263" s="187"/>
      <c r="AC263" s="187"/>
      <c r="AD263" s="187"/>
      <c r="AE263" s="187"/>
      <c r="AF263" s="187"/>
      <c r="AG263" s="187"/>
      <c r="AH263" s="187"/>
      <c r="AI263" s="187"/>
      <c r="AJ263" s="187"/>
      <c r="AK263" s="187"/>
      <c r="AL263" s="187"/>
      <c r="AM263" s="187"/>
      <c r="AN263" s="187"/>
      <c r="AO263" s="187"/>
      <c r="AP263" s="187"/>
      <c r="AQ263" s="187"/>
      <c r="AR263" s="187"/>
      <c r="AS263" s="187"/>
      <c r="AT263" s="187"/>
      <c r="AU263" s="187"/>
      <c r="AV263" s="187"/>
      <c r="AW263" s="187"/>
      <c r="AX263" s="187"/>
      <c r="AY263" s="187"/>
      <c r="AZ263" s="187"/>
      <c r="BA263" s="187"/>
      <c r="BB263" s="187"/>
      <c r="BC263" s="187"/>
      <c r="BD263" s="187"/>
      <c r="BE263" s="187"/>
      <c r="BF263" s="187"/>
      <c r="BG263" s="187"/>
      <c r="BH263" s="187"/>
      <c r="BI263" s="187"/>
      <c r="BJ263" s="187"/>
      <c r="BK263" s="187"/>
      <c r="BL263" s="187"/>
      <c r="BM263" s="187"/>
      <c r="BN263" s="187"/>
      <c r="BO263" s="187"/>
      <c r="BP263" s="187"/>
      <c r="BQ263" s="187"/>
      <c r="BR263" s="187"/>
      <c r="BS263" s="187"/>
      <c r="BT263" s="187"/>
      <c r="BU263" s="187"/>
      <c r="BV263" s="187"/>
    </row>
    <row r="264" spans="1:74">
      <c r="A264" s="187"/>
      <c r="B264" s="187"/>
      <c r="C264" s="187"/>
      <c r="D264" s="187"/>
      <c r="E264" s="187"/>
      <c r="F264" s="187"/>
      <c r="G264" s="187"/>
      <c r="H264" s="187"/>
      <c r="I264" s="187"/>
      <c r="J264" s="187"/>
      <c r="K264" s="187"/>
      <c r="L264" s="187"/>
      <c r="M264" s="187"/>
      <c r="N264" s="187"/>
      <c r="O264" s="187"/>
      <c r="P264" s="187"/>
      <c r="Q264" s="187"/>
      <c r="R264" s="187"/>
      <c r="S264" s="187"/>
      <c r="T264" s="187"/>
      <c r="U264" s="187"/>
      <c r="V264" s="187"/>
      <c r="W264" s="187"/>
      <c r="X264" s="187"/>
      <c r="Y264" s="187"/>
      <c r="Z264" s="187"/>
      <c r="AA264" s="187"/>
      <c r="AB264" s="187"/>
      <c r="AC264" s="187"/>
      <c r="AD264" s="187"/>
      <c r="AE264" s="187"/>
      <c r="AF264" s="187"/>
      <c r="AG264" s="187"/>
      <c r="AH264" s="187"/>
      <c r="AI264" s="187"/>
      <c r="AJ264" s="187"/>
      <c r="AK264" s="187"/>
      <c r="AL264" s="187"/>
      <c r="AM264" s="187"/>
      <c r="AN264" s="187"/>
      <c r="AO264" s="187"/>
      <c r="AP264" s="187"/>
      <c r="AQ264" s="187"/>
      <c r="AR264" s="187"/>
      <c r="AS264" s="187"/>
      <c r="AT264" s="187"/>
      <c r="AU264" s="187"/>
      <c r="AV264" s="187"/>
      <c r="AW264" s="187"/>
      <c r="AX264" s="187"/>
      <c r="AY264" s="187"/>
      <c r="AZ264" s="187"/>
      <c r="BA264" s="187"/>
      <c r="BB264" s="187"/>
      <c r="BC264" s="187"/>
      <c r="BD264" s="187"/>
      <c r="BE264" s="187"/>
      <c r="BF264" s="187"/>
      <c r="BG264" s="187"/>
      <c r="BH264" s="187"/>
      <c r="BI264" s="187"/>
      <c r="BJ264" s="187"/>
      <c r="BK264" s="187"/>
      <c r="BL264" s="187"/>
      <c r="BM264" s="187"/>
      <c r="BN264" s="187"/>
      <c r="BO264" s="187"/>
      <c r="BP264" s="187"/>
      <c r="BQ264" s="187"/>
      <c r="BR264" s="187"/>
      <c r="BS264" s="187"/>
      <c r="BT264" s="187"/>
      <c r="BU264" s="187"/>
      <c r="BV264" s="187"/>
    </row>
    <row r="265" spans="1:74">
      <c r="A265" s="187"/>
      <c r="B265" s="187"/>
      <c r="C265" s="187"/>
      <c r="D265" s="187"/>
      <c r="E265" s="187"/>
      <c r="F265" s="187"/>
      <c r="G265" s="187"/>
      <c r="H265" s="187"/>
      <c r="I265" s="187"/>
      <c r="J265" s="187"/>
      <c r="K265" s="187"/>
      <c r="L265" s="187"/>
      <c r="M265" s="187"/>
      <c r="N265" s="187"/>
      <c r="O265" s="187"/>
      <c r="P265" s="187"/>
      <c r="Q265" s="187"/>
      <c r="R265" s="187"/>
      <c r="S265" s="187"/>
      <c r="T265" s="187"/>
      <c r="U265" s="187"/>
      <c r="V265" s="187"/>
      <c r="W265" s="187"/>
      <c r="X265" s="187"/>
      <c r="Y265" s="187"/>
      <c r="Z265" s="187"/>
      <c r="AA265" s="187"/>
      <c r="AB265" s="187"/>
      <c r="AC265" s="187"/>
      <c r="AD265" s="187"/>
      <c r="AE265" s="187"/>
      <c r="AF265" s="187"/>
      <c r="AG265" s="187"/>
      <c r="AH265" s="187"/>
      <c r="AI265" s="187"/>
      <c r="AJ265" s="187"/>
      <c r="AK265" s="187"/>
      <c r="AL265" s="187"/>
      <c r="AM265" s="187"/>
      <c r="AN265" s="187"/>
      <c r="AO265" s="187"/>
      <c r="AP265" s="187"/>
      <c r="AQ265" s="187"/>
      <c r="AR265" s="187"/>
      <c r="AS265" s="187"/>
      <c r="AT265" s="187"/>
      <c r="AU265" s="187"/>
      <c r="AV265" s="187"/>
      <c r="AW265" s="187"/>
      <c r="AX265" s="187"/>
      <c r="AY265" s="187"/>
      <c r="AZ265" s="187"/>
      <c r="BA265" s="187"/>
      <c r="BB265" s="187"/>
      <c r="BC265" s="187"/>
      <c r="BD265" s="187"/>
      <c r="BE265" s="187"/>
      <c r="BF265" s="187"/>
      <c r="BG265" s="187"/>
      <c r="BH265" s="187"/>
      <c r="BI265" s="187"/>
      <c r="BJ265" s="187"/>
      <c r="BK265" s="187"/>
      <c r="BL265" s="187"/>
      <c r="BM265" s="187"/>
      <c r="BN265" s="187"/>
      <c r="BO265" s="187"/>
      <c r="BP265" s="187"/>
      <c r="BQ265" s="187"/>
      <c r="BR265" s="187"/>
      <c r="BS265" s="187"/>
      <c r="BT265" s="187"/>
      <c r="BU265" s="187"/>
      <c r="BV265" s="187"/>
    </row>
    <row r="266" spans="1:74">
      <c r="A266" s="187"/>
      <c r="B266" s="187"/>
      <c r="C266" s="187"/>
      <c r="D266" s="187"/>
      <c r="E266" s="187"/>
      <c r="F266" s="187"/>
      <c r="G266" s="187"/>
      <c r="H266" s="187"/>
      <c r="I266" s="187"/>
      <c r="J266" s="187"/>
      <c r="K266" s="187"/>
      <c r="L266" s="187"/>
      <c r="M266" s="187"/>
      <c r="N266" s="187"/>
      <c r="O266" s="187"/>
      <c r="P266" s="187"/>
      <c r="Q266" s="187"/>
      <c r="R266" s="187"/>
      <c r="S266" s="187"/>
      <c r="T266" s="187"/>
      <c r="U266" s="187"/>
      <c r="V266" s="187"/>
      <c r="W266" s="187"/>
      <c r="X266" s="187"/>
      <c r="Y266" s="187"/>
      <c r="Z266" s="187"/>
      <c r="AA266" s="187"/>
      <c r="AB266" s="187"/>
      <c r="AC266" s="187"/>
      <c r="AD266" s="187"/>
      <c r="AE266" s="187"/>
      <c r="AF266" s="187"/>
      <c r="AG266" s="187"/>
      <c r="AH266" s="187"/>
      <c r="AI266" s="187"/>
      <c r="AJ266" s="187"/>
      <c r="AK266" s="187"/>
      <c r="AL266" s="187"/>
      <c r="AM266" s="187"/>
      <c r="AN266" s="187"/>
      <c r="AO266" s="187"/>
      <c r="AP266" s="187"/>
      <c r="AQ266" s="187"/>
      <c r="AR266" s="187"/>
      <c r="AS266" s="187"/>
      <c r="AT266" s="187"/>
      <c r="AU266" s="187"/>
      <c r="AV266" s="187"/>
      <c r="AW266" s="187"/>
      <c r="AX266" s="187"/>
      <c r="AY266" s="187"/>
      <c r="AZ266" s="187"/>
      <c r="BA266" s="187"/>
      <c r="BB266" s="187"/>
      <c r="BC266" s="187"/>
      <c r="BD266" s="187"/>
      <c r="BE266" s="187"/>
      <c r="BF266" s="187"/>
      <c r="BG266" s="187"/>
      <c r="BH266" s="187"/>
      <c r="BI266" s="187"/>
      <c r="BJ266" s="187"/>
      <c r="BK266" s="187"/>
      <c r="BL266" s="187"/>
      <c r="BM266" s="187"/>
      <c r="BN266" s="187"/>
      <c r="BO266" s="187"/>
      <c r="BP266" s="187"/>
      <c r="BQ266" s="187"/>
      <c r="BR266" s="187"/>
      <c r="BS266" s="187"/>
      <c r="BT266" s="187"/>
      <c r="BU266" s="187"/>
      <c r="BV266" s="187"/>
    </row>
    <row r="267" spans="1:74">
      <c r="A267" s="187"/>
      <c r="B267" s="187"/>
      <c r="C267" s="187"/>
      <c r="D267" s="187"/>
      <c r="E267" s="187"/>
      <c r="F267" s="187"/>
      <c r="G267" s="187"/>
      <c r="H267" s="187"/>
      <c r="I267" s="187"/>
      <c r="J267" s="187"/>
      <c r="K267" s="187"/>
      <c r="L267" s="187"/>
      <c r="M267" s="187"/>
      <c r="N267" s="187"/>
      <c r="O267" s="187"/>
      <c r="P267" s="187"/>
      <c r="Q267" s="187"/>
      <c r="R267" s="187"/>
      <c r="S267" s="187"/>
      <c r="T267" s="187"/>
      <c r="U267" s="187"/>
      <c r="V267" s="187"/>
      <c r="W267" s="187"/>
      <c r="X267" s="187"/>
      <c r="Y267" s="187"/>
      <c r="Z267" s="187"/>
      <c r="AA267" s="187"/>
      <c r="AB267" s="187"/>
      <c r="AC267" s="187"/>
      <c r="AD267" s="187"/>
      <c r="AE267" s="187"/>
      <c r="AF267" s="187"/>
      <c r="AG267" s="187"/>
      <c r="AH267" s="187"/>
      <c r="AI267" s="187"/>
      <c r="AJ267" s="187"/>
      <c r="AK267" s="187"/>
      <c r="AL267" s="187"/>
      <c r="AM267" s="187"/>
      <c r="AN267" s="187"/>
      <c r="AO267" s="187"/>
      <c r="AP267" s="187"/>
      <c r="AQ267" s="187"/>
      <c r="AR267" s="187"/>
      <c r="AS267" s="187"/>
      <c r="AT267" s="187"/>
      <c r="AU267" s="187"/>
      <c r="AV267" s="187"/>
      <c r="AW267" s="187"/>
      <c r="AX267" s="187"/>
      <c r="AY267" s="187"/>
      <c r="AZ267" s="187"/>
      <c r="BA267" s="187"/>
      <c r="BB267" s="187"/>
      <c r="BC267" s="187"/>
      <c r="BD267" s="187"/>
      <c r="BE267" s="187"/>
      <c r="BF267" s="187"/>
      <c r="BG267" s="187"/>
      <c r="BH267" s="187"/>
      <c r="BI267" s="187"/>
      <c r="BJ267" s="187"/>
      <c r="BK267" s="187"/>
      <c r="BL267" s="187"/>
      <c r="BM267" s="187"/>
      <c r="BN267" s="187"/>
      <c r="BO267" s="187"/>
      <c r="BP267" s="187"/>
      <c r="BQ267" s="187"/>
      <c r="BR267" s="187"/>
      <c r="BS267" s="187"/>
      <c r="BT267" s="187"/>
      <c r="BU267" s="187"/>
      <c r="BV267" s="187"/>
    </row>
    <row r="268" spans="1:74">
      <c r="A268" s="187"/>
      <c r="B268" s="187"/>
      <c r="C268" s="187"/>
      <c r="D268" s="187"/>
      <c r="E268" s="187"/>
      <c r="F268" s="187"/>
      <c r="G268" s="187"/>
      <c r="H268" s="187"/>
      <c r="I268" s="187"/>
      <c r="J268" s="187"/>
      <c r="K268" s="187"/>
      <c r="L268" s="187"/>
      <c r="M268" s="187"/>
      <c r="N268" s="187"/>
      <c r="O268" s="187"/>
      <c r="P268" s="187"/>
      <c r="Q268" s="187"/>
      <c r="R268" s="187"/>
      <c r="S268" s="187"/>
      <c r="T268" s="187"/>
      <c r="U268" s="187"/>
      <c r="V268" s="187"/>
      <c r="W268" s="187"/>
      <c r="X268" s="187"/>
      <c r="Y268" s="187"/>
      <c r="Z268" s="187"/>
      <c r="AA268" s="187"/>
      <c r="AB268" s="187"/>
      <c r="AC268" s="187"/>
      <c r="AD268" s="187"/>
      <c r="AE268" s="187"/>
      <c r="AF268" s="187"/>
      <c r="AG268" s="187"/>
      <c r="AH268" s="187"/>
      <c r="AI268" s="187"/>
      <c r="AJ268" s="187"/>
      <c r="AK268" s="187"/>
      <c r="AL268" s="187"/>
      <c r="AM268" s="187"/>
      <c r="AN268" s="187"/>
      <c r="AO268" s="187"/>
      <c r="AP268" s="187"/>
      <c r="AQ268" s="187"/>
      <c r="AR268" s="187"/>
      <c r="AS268" s="187"/>
      <c r="AT268" s="187"/>
      <c r="AU268" s="187"/>
      <c r="AV268" s="187"/>
      <c r="AW268" s="187"/>
      <c r="AX268" s="187"/>
      <c r="AY268" s="187"/>
      <c r="AZ268" s="187"/>
      <c r="BA268" s="187"/>
      <c r="BB268" s="187"/>
      <c r="BC268" s="187"/>
      <c r="BD268" s="187"/>
      <c r="BE268" s="187"/>
      <c r="BF268" s="187"/>
      <c r="BG268" s="187"/>
      <c r="BH268" s="187"/>
      <c r="BI268" s="187"/>
      <c r="BJ268" s="187"/>
      <c r="BK268" s="187"/>
      <c r="BL268" s="187"/>
      <c r="BM268" s="187"/>
      <c r="BN268" s="187"/>
      <c r="BO268" s="187"/>
      <c r="BP268" s="187"/>
      <c r="BQ268" s="187"/>
      <c r="BR268" s="187"/>
      <c r="BS268" s="187"/>
      <c r="BT268" s="187"/>
      <c r="BU268" s="187"/>
      <c r="BV268" s="187"/>
    </row>
    <row r="269" spans="1:74">
      <c r="A269" s="187"/>
      <c r="B269" s="187"/>
      <c r="C269" s="187"/>
      <c r="D269" s="187"/>
      <c r="E269" s="187"/>
      <c r="F269" s="187"/>
      <c r="G269" s="187"/>
      <c r="H269" s="187"/>
      <c r="I269" s="187"/>
      <c r="J269" s="187"/>
      <c r="K269" s="187"/>
      <c r="L269" s="187"/>
      <c r="M269" s="187"/>
      <c r="N269" s="187"/>
      <c r="O269" s="187"/>
      <c r="P269" s="187"/>
      <c r="Q269" s="187"/>
      <c r="R269" s="187"/>
      <c r="S269" s="187"/>
      <c r="T269" s="187"/>
      <c r="U269" s="187"/>
      <c r="V269" s="187"/>
      <c r="W269" s="187"/>
      <c r="X269" s="187"/>
      <c r="Y269" s="187"/>
      <c r="Z269" s="187"/>
      <c r="AA269" s="187"/>
      <c r="AB269" s="187"/>
      <c r="AC269" s="187"/>
      <c r="AD269" s="187"/>
      <c r="AE269" s="187"/>
      <c r="AF269" s="187"/>
      <c r="AG269" s="187"/>
      <c r="AH269" s="187"/>
      <c r="AI269" s="187"/>
      <c r="AJ269" s="187"/>
      <c r="AK269" s="187"/>
      <c r="AL269" s="187"/>
      <c r="AM269" s="187"/>
      <c r="AN269" s="187"/>
      <c r="AO269" s="187"/>
      <c r="AP269" s="187"/>
      <c r="AQ269" s="187"/>
      <c r="AR269" s="187"/>
      <c r="AS269" s="187"/>
      <c r="AT269" s="187"/>
      <c r="AU269" s="187"/>
      <c r="AV269" s="187"/>
      <c r="AW269" s="187"/>
      <c r="AX269" s="187"/>
      <c r="AY269" s="187"/>
      <c r="AZ269" s="187"/>
      <c r="BA269" s="187"/>
      <c r="BB269" s="187"/>
      <c r="BC269" s="187"/>
      <c r="BD269" s="187"/>
      <c r="BE269" s="187"/>
      <c r="BF269" s="187"/>
      <c r="BG269" s="187"/>
      <c r="BH269" s="187"/>
      <c r="BI269" s="187"/>
      <c r="BJ269" s="187"/>
      <c r="BK269" s="187"/>
      <c r="BL269" s="187"/>
      <c r="BM269" s="187"/>
      <c r="BN269" s="187"/>
      <c r="BO269" s="187"/>
      <c r="BP269" s="187"/>
      <c r="BQ269" s="187"/>
      <c r="BR269" s="187"/>
      <c r="BS269" s="187"/>
      <c r="BT269" s="187"/>
      <c r="BU269" s="187"/>
      <c r="BV269" s="187"/>
    </row>
    <row r="270" spans="1:74">
      <c r="A270" s="187"/>
      <c r="B270" s="187"/>
      <c r="C270" s="187"/>
      <c r="D270" s="187"/>
      <c r="E270" s="187"/>
      <c r="F270" s="187"/>
      <c r="G270" s="187"/>
      <c r="H270" s="187"/>
      <c r="I270" s="187"/>
      <c r="J270" s="187"/>
      <c r="K270" s="187"/>
      <c r="L270" s="187"/>
      <c r="M270" s="187"/>
      <c r="N270" s="187"/>
      <c r="O270" s="187"/>
      <c r="P270" s="187"/>
      <c r="Q270" s="187"/>
      <c r="R270" s="187"/>
      <c r="S270" s="187"/>
      <c r="T270" s="187"/>
      <c r="U270" s="187"/>
      <c r="V270" s="187"/>
      <c r="W270" s="187"/>
      <c r="X270" s="187"/>
      <c r="Y270" s="187"/>
      <c r="Z270" s="187"/>
      <c r="AA270" s="187"/>
      <c r="AB270" s="187"/>
      <c r="AC270" s="187"/>
      <c r="AD270" s="187"/>
      <c r="AE270" s="187"/>
      <c r="AF270" s="187"/>
      <c r="AG270" s="187"/>
      <c r="AH270" s="187"/>
      <c r="AI270" s="187"/>
      <c r="AJ270" s="187"/>
      <c r="AK270" s="187"/>
      <c r="AL270" s="187"/>
      <c r="AM270" s="187"/>
      <c r="AN270" s="187"/>
      <c r="AO270" s="187"/>
      <c r="AP270" s="187"/>
      <c r="AQ270" s="187"/>
      <c r="AR270" s="187"/>
      <c r="AS270" s="187"/>
      <c r="AT270" s="187"/>
      <c r="AU270" s="187"/>
      <c r="AV270" s="187"/>
      <c r="AW270" s="187"/>
      <c r="AX270" s="187"/>
      <c r="AY270" s="187"/>
      <c r="AZ270" s="187"/>
      <c r="BA270" s="187"/>
      <c r="BB270" s="187"/>
      <c r="BC270" s="187"/>
      <c r="BD270" s="187"/>
      <c r="BE270" s="187"/>
      <c r="BF270" s="187"/>
      <c r="BG270" s="187"/>
      <c r="BH270" s="187"/>
      <c r="BI270" s="187"/>
      <c r="BJ270" s="187"/>
      <c r="BK270" s="187"/>
      <c r="BL270" s="187"/>
      <c r="BM270" s="187"/>
      <c r="BN270" s="187"/>
      <c r="BO270" s="187"/>
      <c r="BP270" s="187"/>
      <c r="BQ270" s="187"/>
      <c r="BR270" s="187"/>
      <c r="BS270" s="187"/>
      <c r="BT270" s="187"/>
      <c r="BU270" s="187"/>
      <c r="BV270" s="187"/>
    </row>
    <row r="271" spans="1:74">
      <c r="A271" s="187"/>
      <c r="B271" s="187"/>
      <c r="C271" s="187"/>
      <c r="D271" s="187"/>
      <c r="E271" s="187"/>
      <c r="F271" s="187"/>
      <c r="G271" s="187"/>
      <c r="H271" s="187"/>
      <c r="I271" s="187"/>
      <c r="J271" s="187"/>
      <c r="K271" s="187"/>
      <c r="L271" s="187"/>
      <c r="M271" s="187"/>
      <c r="N271" s="187"/>
      <c r="O271" s="187"/>
      <c r="P271" s="187"/>
      <c r="Q271" s="187"/>
      <c r="R271" s="187"/>
      <c r="S271" s="187"/>
      <c r="T271" s="187"/>
      <c r="U271" s="187"/>
      <c r="V271" s="187"/>
      <c r="W271" s="187"/>
      <c r="X271" s="187"/>
      <c r="Y271" s="187"/>
      <c r="Z271" s="187"/>
      <c r="AA271" s="187"/>
      <c r="AB271" s="187"/>
      <c r="AC271" s="187"/>
      <c r="AD271" s="187"/>
      <c r="AE271" s="187"/>
      <c r="AF271" s="187"/>
      <c r="AG271" s="187"/>
      <c r="AH271" s="187"/>
      <c r="AI271" s="187"/>
      <c r="AJ271" s="187"/>
      <c r="AK271" s="187"/>
      <c r="AL271" s="187"/>
      <c r="AM271" s="187"/>
      <c r="AN271" s="187"/>
      <c r="AO271" s="187"/>
      <c r="AP271" s="187"/>
      <c r="AQ271" s="187"/>
      <c r="AR271" s="187"/>
      <c r="AS271" s="187"/>
      <c r="AT271" s="187"/>
      <c r="AU271" s="187"/>
      <c r="AV271" s="187"/>
      <c r="AW271" s="187"/>
      <c r="AX271" s="187"/>
      <c r="AY271" s="187"/>
      <c r="AZ271" s="187"/>
      <c r="BA271" s="187"/>
      <c r="BB271" s="187"/>
      <c r="BC271" s="187"/>
      <c r="BD271" s="187"/>
      <c r="BE271" s="187"/>
      <c r="BF271" s="187"/>
      <c r="BG271" s="187"/>
      <c r="BH271" s="187"/>
      <c r="BI271" s="187"/>
      <c r="BJ271" s="187"/>
      <c r="BK271" s="187"/>
      <c r="BL271" s="187"/>
      <c r="BM271" s="187"/>
      <c r="BN271" s="187"/>
      <c r="BO271" s="187"/>
      <c r="BP271" s="187"/>
      <c r="BQ271" s="187"/>
      <c r="BR271" s="187"/>
      <c r="BS271" s="187"/>
      <c r="BT271" s="187"/>
      <c r="BU271" s="187"/>
      <c r="BV271" s="187"/>
    </row>
    <row r="272" spans="1:74">
      <c r="A272" s="187"/>
      <c r="B272" s="187"/>
      <c r="C272" s="187"/>
      <c r="D272" s="187"/>
      <c r="E272" s="187"/>
      <c r="F272" s="187"/>
      <c r="G272" s="187"/>
      <c r="H272" s="187"/>
      <c r="I272" s="187"/>
      <c r="J272" s="187"/>
      <c r="K272" s="187"/>
      <c r="L272" s="187"/>
      <c r="M272" s="187"/>
      <c r="N272" s="187"/>
      <c r="O272" s="187"/>
      <c r="P272" s="187"/>
      <c r="Q272" s="187"/>
      <c r="R272" s="187"/>
      <c r="S272" s="187"/>
      <c r="T272" s="187"/>
      <c r="U272" s="187"/>
      <c r="V272" s="187"/>
      <c r="W272" s="187"/>
      <c r="X272" s="187"/>
      <c r="Y272" s="187"/>
      <c r="Z272" s="187"/>
      <c r="AA272" s="187"/>
      <c r="AB272" s="187"/>
      <c r="AC272" s="187"/>
      <c r="AD272" s="187"/>
      <c r="AE272" s="187"/>
      <c r="AF272" s="187"/>
      <c r="AG272" s="187"/>
      <c r="AH272" s="187"/>
      <c r="AI272" s="187"/>
      <c r="AJ272" s="187"/>
      <c r="AK272" s="187"/>
      <c r="AL272" s="187"/>
      <c r="AM272" s="187"/>
      <c r="AN272" s="187"/>
      <c r="AO272" s="187"/>
      <c r="AP272" s="187"/>
      <c r="AQ272" s="187"/>
      <c r="AR272" s="187"/>
      <c r="AS272" s="187"/>
      <c r="AT272" s="187"/>
      <c r="AU272" s="187"/>
      <c r="AV272" s="187"/>
      <c r="AW272" s="187"/>
      <c r="AX272" s="187"/>
      <c r="AY272" s="187"/>
      <c r="AZ272" s="187"/>
      <c r="BA272" s="187"/>
      <c r="BB272" s="187"/>
      <c r="BC272" s="187"/>
      <c r="BD272" s="187"/>
      <c r="BE272" s="187"/>
      <c r="BF272" s="187"/>
      <c r="BG272" s="187"/>
      <c r="BH272" s="187"/>
      <c r="BI272" s="187"/>
      <c r="BJ272" s="187"/>
      <c r="BK272" s="187"/>
      <c r="BL272" s="187"/>
      <c r="BM272" s="187"/>
      <c r="BN272" s="187"/>
      <c r="BO272" s="187"/>
      <c r="BP272" s="187"/>
      <c r="BQ272" s="187"/>
      <c r="BR272" s="187"/>
      <c r="BS272" s="187"/>
      <c r="BT272" s="187"/>
      <c r="BU272" s="187"/>
      <c r="BV272" s="187"/>
    </row>
    <row r="273" spans="1:74">
      <c r="A273" s="187"/>
      <c r="B273" s="187"/>
      <c r="C273" s="187"/>
      <c r="D273" s="187"/>
      <c r="E273" s="187"/>
      <c r="F273" s="187"/>
      <c r="G273" s="187"/>
      <c r="H273" s="187"/>
      <c r="I273" s="187"/>
      <c r="J273" s="187"/>
      <c r="K273" s="187"/>
      <c r="L273" s="187"/>
      <c r="M273" s="187"/>
      <c r="N273" s="187"/>
      <c r="O273" s="187"/>
      <c r="P273" s="187"/>
      <c r="Q273" s="187"/>
      <c r="R273" s="187"/>
      <c r="S273" s="187"/>
      <c r="T273" s="187"/>
      <c r="U273" s="187"/>
      <c r="V273" s="187"/>
      <c r="W273" s="187"/>
      <c r="X273" s="187"/>
      <c r="Y273" s="187"/>
      <c r="Z273" s="187"/>
      <c r="AA273" s="187"/>
      <c r="AB273" s="187"/>
      <c r="AC273" s="187"/>
      <c r="AD273" s="187"/>
      <c r="AE273" s="187"/>
      <c r="AF273" s="187"/>
      <c r="AG273" s="187"/>
      <c r="AH273" s="187"/>
      <c r="AI273" s="187"/>
      <c r="AJ273" s="187"/>
      <c r="AK273" s="187"/>
      <c r="AL273" s="187"/>
      <c r="AM273" s="187"/>
      <c r="AN273" s="187"/>
      <c r="AO273" s="187"/>
      <c r="AP273" s="187"/>
      <c r="AQ273" s="187"/>
      <c r="AR273" s="187"/>
      <c r="AS273" s="187"/>
      <c r="AT273" s="187"/>
      <c r="AU273" s="187"/>
      <c r="AV273" s="187"/>
      <c r="AW273" s="187"/>
      <c r="AX273" s="187"/>
      <c r="AY273" s="187"/>
      <c r="AZ273" s="187"/>
      <c r="BA273" s="187"/>
      <c r="BB273" s="187"/>
      <c r="BC273" s="187"/>
      <c r="BD273" s="187"/>
      <c r="BE273" s="187"/>
      <c r="BF273" s="187"/>
      <c r="BG273" s="187"/>
      <c r="BH273" s="187"/>
      <c r="BI273" s="187"/>
      <c r="BJ273" s="187"/>
      <c r="BK273" s="187"/>
      <c r="BL273" s="187"/>
      <c r="BM273" s="187"/>
      <c r="BN273" s="187"/>
      <c r="BO273" s="187"/>
      <c r="BP273" s="187"/>
      <c r="BQ273" s="187"/>
      <c r="BR273" s="187"/>
      <c r="BS273" s="187"/>
      <c r="BT273" s="187"/>
      <c r="BU273" s="187"/>
      <c r="BV273" s="187"/>
    </row>
    <row r="274" spans="1:74">
      <c r="A274" s="187"/>
      <c r="B274" s="187"/>
      <c r="C274" s="187"/>
      <c r="D274" s="187"/>
      <c r="E274" s="187"/>
      <c r="F274" s="187"/>
      <c r="G274" s="187"/>
      <c r="H274" s="187"/>
      <c r="I274" s="187"/>
      <c r="J274" s="187"/>
      <c r="K274" s="187"/>
      <c r="L274" s="187"/>
      <c r="M274" s="187"/>
      <c r="N274" s="187"/>
      <c r="O274" s="187"/>
      <c r="P274" s="187"/>
      <c r="Q274" s="187"/>
      <c r="R274" s="187"/>
      <c r="S274" s="187"/>
      <c r="T274" s="187"/>
      <c r="U274" s="187"/>
      <c r="V274" s="187"/>
      <c r="W274" s="187"/>
      <c r="X274" s="187"/>
      <c r="Y274" s="187"/>
      <c r="Z274" s="187"/>
      <c r="AA274" s="187"/>
      <c r="AB274" s="187"/>
      <c r="AC274" s="187"/>
      <c r="AD274" s="187"/>
      <c r="AE274" s="187"/>
      <c r="AF274" s="187"/>
      <c r="AG274" s="187"/>
      <c r="AH274" s="187"/>
      <c r="AI274" s="187"/>
      <c r="AJ274" s="187"/>
      <c r="AK274" s="187"/>
      <c r="AL274" s="187"/>
      <c r="AM274" s="187"/>
      <c r="AN274" s="187"/>
      <c r="AO274" s="187"/>
      <c r="AP274" s="187"/>
      <c r="AQ274" s="187"/>
      <c r="AR274" s="187"/>
      <c r="AS274" s="187"/>
      <c r="AT274" s="187"/>
      <c r="AU274" s="187"/>
      <c r="AV274" s="187"/>
      <c r="AW274" s="187"/>
      <c r="AX274" s="187"/>
      <c r="AY274" s="187"/>
      <c r="AZ274" s="187"/>
      <c r="BA274" s="187"/>
      <c r="BB274" s="187"/>
      <c r="BC274" s="187"/>
      <c r="BD274" s="187"/>
      <c r="BE274" s="187"/>
      <c r="BF274" s="187"/>
      <c r="BG274" s="187"/>
      <c r="BH274" s="187"/>
      <c r="BI274" s="187"/>
      <c r="BJ274" s="187"/>
      <c r="BK274" s="187"/>
      <c r="BL274" s="187"/>
      <c r="BM274" s="187"/>
      <c r="BN274" s="187"/>
      <c r="BO274" s="187"/>
      <c r="BP274" s="187"/>
      <c r="BQ274" s="187"/>
      <c r="BR274" s="187"/>
      <c r="BS274" s="187"/>
      <c r="BT274" s="187"/>
      <c r="BU274" s="187"/>
      <c r="BV274" s="187"/>
    </row>
    <row r="275" spans="1:74">
      <c r="A275" s="187"/>
      <c r="B275" s="187"/>
      <c r="C275" s="187"/>
      <c r="D275" s="187"/>
      <c r="E275" s="187"/>
      <c r="F275" s="187"/>
      <c r="G275" s="187"/>
      <c r="H275" s="187"/>
      <c r="I275" s="187"/>
      <c r="J275" s="187"/>
      <c r="K275" s="187"/>
      <c r="L275" s="187"/>
      <c r="M275" s="187"/>
      <c r="N275" s="187"/>
      <c r="O275" s="187"/>
      <c r="P275" s="187"/>
      <c r="Q275" s="187"/>
      <c r="R275" s="187"/>
      <c r="S275" s="187"/>
      <c r="T275" s="187"/>
      <c r="U275" s="187"/>
      <c r="V275" s="187"/>
      <c r="W275" s="187"/>
      <c r="X275" s="187"/>
      <c r="Y275" s="187"/>
      <c r="Z275" s="187"/>
      <c r="AA275" s="187"/>
      <c r="AB275" s="187"/>
      <c r="AC275" s="187"/>
      <c r="AD275" s="187"/>
      <c r="AE275" s="187"/>
      <c r="AF275" s="187"/>
      <c r="AG275" s="187"/>
      <c r="AH275" s="187"/>
      <c r="AI275" s="187"/>
      <c r="AJ275" s="187"/>
      <c r="AK275" s="187"/>
      <c r="AL275" s="187"/>
      <c r="AM275" s="187"/>
      <c r="AN275" s="187"/>
      <c r="AO275" s="187"/>
      <c r="AP275" s="187"/>
      <c r="AQ275" s="187"/>
      <c r="AR275" s="187"/>
      <c r="AS275" s="187"/>
      <c r="AT275" s="187"/>
      <c r="AU275" s="187"/>
      <c r="AV275" s="187"/>
      <c r="AW275" s="187"/>
      <c r="AX275" s="187"/>
      <c r="AY275" s="187"/>
      <c r="AZ275" s="187"/>
      <c r="BA275" s="187"/>
      <c r="BB275" s="187"/>
      <c r="BC275" s="187"/>
      <c r="BD275" s="187"/>
      <c r="BE275" s="187"/>
      <c r="BF275" s="187"/>
      <c r="BG275" s="187"/>
      <c r="BH275" s="187"/>
      <c r="BI275" s="187"/>
      <c r="BJ275" s="187"/>
      <c r="BK275" s="187"/>
      <c r="BL275" s="187"/>
      <c r="BM275" s="187"/>
      <c r="BN275" s="187"/>
      <c r="BO275" s="187"/>
      <c r="BP275" s="187"/>
      <c r="BQ275" s="187"/>
      <c r="BR275" s="187"/>
      <c r="BS275" s="187"/>
      <c r="BT275" s="187"/>
      <c r="BU275" s="187"/>
      <c r="BV275" s="187"/>
    </row>
    <row r="276" spans="1:74">
      <c r="A276" s="187"/>
      <c r="B276" s="187"/>
      <c r="C276" s="187"/>
      <c r="D276" s="187"/>
      <c r="E276" s="187"/>
      <c r="F276" s="187"/>
      <c r="G276" s="187"/>
      <c r="H276" s="187"/>
      <c r="I276" s="187"/>
      <c r="J276" s="187"/>
      <c r="K276" s="187"/>
      <c r="L276" s="187"/>
      <c r="M276" s="187"/>
      <c r="N276" s="187"/>
      <c r="O276" s="187"/>
      <c r="P276" s="187"/>
      <c r="Q276" s="187"/>
      <c r="R276" s="187"/>
      <c r="S276" s="187"/>
      <c r="T276" s="187"/>
      <c r="U276" s="187"/>
      <c r="V276" s="187"/>
      <c r="W276" s="187"/>
      <c r="X276" s="187"/>
      <c r="Y276" s="187"/>
      <c r="Z276" s="187"/>
      <c r="AA276" s="187"/>
      <c r="AB276" s="187"/>
      <c r="AC276" s="187"/>
      <c r="AD276" s="187"/>
      <c r="AE276" s="187"/>
      <c r="AF276" s="187"/>
      <c r="AG276" s="187"/>
      <c r="AH276" s="187"/>
      <c r="AI276" s="187"/>
      <c r="AJ276" s="187"/>
      <c r="AK276" s="187"/>
      <c r="AL276" s="187"/>
      <c r="AM276" s="187"/>
      <c r="AN276" s="187"/>
      <c r="AO276" s="187"/>
      <c r="AP276" s="187"/>
      <c r="AQ276" s="187"/>
      <c r="AR276" s="187"/>
      <c r="AS276" s="187"/>
      <c r="AT276" s="187"/>
      <c r="AU276" s="187"/>
      <c r="AV276" s="187"/>
      <c r="AW276" s="187"/>
      <c r="AX276" s="187"/>
      <c r="AY276" s="187"/>
      <c r="AZ276" s="187"/>
      <c r="BA276" s="187"/>
      <c r="BB276" s="187"/>
      <c r="BC276" s="187"/>
      <c r="BD276" s="187"/>
      <c r="BE276" s="187"/>
      <c r="BF276" s="187"/>
      <c r="BG276" s="187"/>
      <c r="BH276" s="187"/>
      <c r="BI276" s="187"/>
      <c r="BJ276" s="187"/>
      <c r="BK276" s="187"/>
      <c r="BL276" s="187"/>
      <c r="BM276" s="187"/>
      <c r="BN276" s="187"/>
      <c r="BO276" s="187"/>
      <c r="BP276" s="187"/>
      <c r="BQ276" s="187"/>
      <c r="BR276" s="187"/>
      <c r="BS276" s="187"/>
      <c r="BT276" s="187"/>
      <c r="BU276" s="187"/>
      <c r="BV276" s="187"/>
    </row>
    <row r="277" spans="1:74">
      <c r="A277" s="187"/>
      <c r="B277" s="187"/>
      <c r="C277" s="187"/>
      <c r="D277" s="187"/>
      <c r="E277" s="187"/>
      <c r="F277" s="187"/>
      <c r="G277" s="187"/>
      <c r="H277" s="187"/>
      <c r="I277" s="187"/>
      <c r="J277" s="187"/>
      <c r="K277" s="187"/>
      <c r="L277" s="187"/>
      <c r="M277" s="187"/>
      <c r="N277" s="187"/>
      <c r="O277" s="187"/>
      <c r="P277" s="187"/>
      <c r="Q277" s="187"/>
      <c r="R277" s="187"/>
      <c r="S277" s="187"/>
      <c r="T277" s="187"/>
      <c r="U277" s="187"/>
      <c r="V277" s="187"/>
      <c r="W277" s="187"/>
      <c r="X277" s="187"/>
      <c r="Y277" s="187"/>
      <c r="Z277" s="187"/>
      <c r="AA277" s="187"/>
      <c r="AB277" s="187"/>
      <c r="AC277" s="187"/>
      <c r="AD277" s="187"/>
      <c r="AE277" s="187"/>
      <c r="AF277" s="187"/>
      <c r="AG277" s="187"/>
      <c r="AH277" s="187"/>
      <c r="AI277" s="187"/>
      <c r="AJ277" s="187"/>
      <c r="AK277" s="187"/>
      <c r="AL277" s="187"/>
      <c r="AM277" s="187"/>
      <c r="AN277" s="187"/>
      <c r="AO277" s="187"/>
      <c r="AP277" s="187"/>
      <c r="AQ277" s="187"/>
      <c r="AR277" s="187"/>
      <c r="AS277" s="187"/>
      <c r="AT277" s="187"/>
      <c r="AU277" s="187"/>
      <c r="AV277" s="187"/>
      <c r="AW277" s="187"/>
      <c r="AX277" s="187"/>
      <c r="AY277" s="187"/>
      <c r="AZ277" s="187"/>
      <c r="BA277" s="187"/>
      <c r="BB277" s="187"/>
      <c r="BC277" s="187"/>
      <c r="BD277" s="187"/>
      <c r="BE277" s="187"/>
      <c r="BF277" s="187"/>
      <c r="BG277" s="187"/>
      <c r="BH277" s="187"/>
      <c r="BI277" s="187"/>
      <c r="BJ277" s="187"/>
      <c r="BK277" s="187"/>
      <c r="BL277" s="187"/>
      <c r="BM277" s="187"/>
      <c r="BN277" s="187"/>
      <c r="BO277" s="187"/>
      <c r="BP277" s="187"/>
      <c r="BQ277" s="187"/>
      <c r="BR277" s="187"/>
      <c r="BS277" s="187"/>
      <c r="BT277" s="187"/>
      <c r="BU277" s="187"/>
      <c r="BV277" s="187"/>
    </row>
    <row r="278" spans="1:74">
      <c r="A278" s="187"/>
      <c r="B278" s="187"/>
      <c r="C278" s="187"/>
      <c r="D278" s="187"/>
      <c r="E278" s="187"/>
      <c r="F278" s="187"/>
      <c r="G278" s="187"/>
      <c r="H278" s="187"/>
      <c r="I278" s="187"/>
      <c r="J278" s="187"/>
      <c r="K278" s="187"/>
      <c r="L278" s="187"/>
      <c r="M278" s="187"/>
      <c r="N278" s="187"/>
      <c r="O278" s="187"/>
      <c r="P278" s="187"/>
      <c r="Q278" s="187"/>
      <c r="R278" s="187"/>
      <c r="S278" s="187"/>
      <c r="T278" s="187"/>
      <c r="U278" s="187"/>
      <c r="V278" s="187"/>
      <c r="W278" s="187"/>
      <c r="X278" s="187"/>
      <c r="Y278" s="187"/>
      <c r="Z278" s="187"/>
      <c r="AA278" s="187"/>
      <c r="AB278" s="187"/>
      <c r="AC278" s="187"/>
      <c r="AD278" s="187"/>
      <c r="AE278" s="187"/>
      <c r="AF278" s="187"/>
      <c r="AG278" s="187"/>
      <c r="AH278" s="187"/>
      <c r="AI278" s="187"/>
      <c r="AJ278" s="187"/>
      <c r="AK278" s="187"/>
      <c r="AL278" s="187"/>
      <c r="AM278" s="187"/>
      <c r="AN278" s="187"/>
      <c r="AO278" s="187"/>
      <c r="AP278" s="187"/>
      <c r="AQ278" s="187"/>
      <c r="AR278" s="187"/>
      <c r="AS278" s="187"/>
      <c r="AT278" s="187"/>
      <c r="AU278" s="187"/>
      <c r="AV278" s="187"/>
      <c r="AW278" s="187"/>
      <c r="AX278" s="187"/>
      <c r="AY278" s="187"/>
      <c r="AZ278" s="187"/>
      <c r="BA278" s="187"/>
      <c r="BB278" s="187"/>
      <c r="BC278" s="187"/>
      <c r="BD278" s="187"/>
      <c r="BE278" s="187"/>
      <c r="BF278" s="187"/>
      <c r="BG278" s="187"/>
      <c r="BH278" s="187"/>
      <c r="BI278" s="187"/>
      <c r="BJ278" s="187"/>
      <c r="BK278" s="187"/>
      <c r="BL278" s="187"/>
      <c r="BM278" s="187"/>
      <c r="BN278" s="187"/>
      <c r="BO278" s="187"/>
      <c r="BP278" s="187"/>
      <c r="BQ278" s="187"/>
      <c r="BR278" s="187"/>
      <c r="BS278" s="187"/>
      <c r="BT278" s="187"/>
      <c r="BU278" s="187"/>
      <c r="BV278" s="187"/>
    </row>
    <row r="279" spans="1:74">
      <c r="A279" s="187"/>
      <c r="B279" s="187"/>
      <c r="C279" s="187"/>
      <c r="D279" s="187"/>
      <c r="E279" s="187"/>
      <c r="F279" s="187"/>
      <c r="G279" s="187"/>
      <c r="H279" s="187"/>
      <c r="I279" s="187"/>
      <c r="J279" s="187"/>
      <c r="K279" s="187"/>
      <c r="L279" s="187"/>
      <c r="M279" s="187"/>
      <c r="N279" s="187"/>
      <c r="O279" s="187"/>
      <c r="P279" s="187"/>
      <c r="Q279" s="187"/>
      <c r="R279" s="187"/>
      <c r="S279" s="187"/>
      <c r="T279" s="187"/>
      <c r="U279" s="187"/>
      <c r="V279" s="187"/>
      <c r="W279" s="187"/>
      <c r="X279" s="187"/>
      <c r="Y279" s="187"/>
      <c r="Z279" s="187"/>
      <c r="AA279" s="187"/>
      <c r="AB279" s="187"/>
      <c r="AC279" s="187"/>
      <c r="AD279" s="187"/>
      <c r="AE279" s="187"/>
      <c r="AF279" s="187"/>
      <c r="AG279" s="187"/>
      <c r="AH279" s="187"/>
      <c r="AI279" s="187"/>
      <c r="AJ279" s="187"/>
      <c r="AK279" s="187"/>
      <c r="AL279" s="187"/>
      <c r="AM279" s="187"/>
      <c r="AN279" s="187"/>
      <c r="AO279" s="187"/>
      <c r="AP279" s="187"/>
      <c r="AQ279" s="187"/>
      <c r="AR279" s="187"/>
      <c r="AS279" s="187"/>
      <c r="AT279" s="187"/>
      <c r="AU279" s="187"/>
      <c r="AV279" s="187"/>
      <c r="AW279" s="187"/>
      <c r="AX279" s="187"/>
      <c r="AY279" s="187"/>
      <c r="AZ279" s="187"/>
      <c r="BA279" s="187"/>
      <c r="BB279" s="187"/>
      <c r="BC279" s="187"/>
      <c r="BD279" s="187"/>
      <c r="BE279" s="187"/>
      <c r="BF279" s="187"/>
      <c r="BG279" s="187"/>
      <c r="BH279" s="187"/>
      <c r="BI279" s="187"/>
      <c r="BJ279" s="187"/>
      <c r="BK279" s="187"/>
      <c r="BL279" s="187"/>
      <c r="BM279" s="187"/>
      <c r="BN279" s="187"/>
      <c r="BO279" s="187"/>
      <c r="BP279" s="187"/>
      <c r="BQ279" s="187"/>
      <c r="BR279" s="187"/>
      <c r="BS279" s="187"/>
      <c r="BT279" s="187"/>
      <c r="BU279" s="187"/>
      <c r="BV279" s="187"/>
    </row>
    <row r="280" spans="1:74">
      <c r="A280" s="187"/>
      <c r="B280" s="187"/>
      <c r="C280" s="187"/>
      <c r="D280" s="187"/>
      <c r="E280" s="187"/>
      <c r="F280" s="187"/>
      <c r="G280" s="187"/>
      <c r="H280" s="187"/>
      <c r="I280" s="187"/>
      <c r="J280" s="187"/>
      <c r="K280" s="187"/>
      <c r="L280" s="187"/>
      <c r="M280" s="187"/>
      <c r="N280" s="187"/>
      <c r="O280" s="187"/>
      <c r="P280" s="187"/>
      <c r="Q280" s="187"/>
      <c r="R280" s="187"/>
      <c r="S280" s="187"/>
      <c r="T280" s="187"/>
      <c r="U280" s="187"/>
      <c r="V280" s="187"/>
      <c r="W280" s="187"/>
      <c r="X280" s="187"/>
      <c r="Y280" s="187"/>
      <c r="Z280" s="187"/>
      <c r="AA280" s="187"/>
      <c r="AB280" s="187"/>
      <c r="AC280" s="187"/>
      <c r="AD280" s="187"/>
      <c r="AE280" s="187"/>
      <c r="AF280" s="187"/>
      <c r="AG280" s="187"/>
      <c r="AH280" s="187"/>
      <c r="AI280" s="187"/>
      <c r="AJ280" s="187"/>
      <c r="AK280" s="187"/>
      <c r="AL280" s="187"/>
      <c r="AM280" s="187"/>
      <c r="AN280" s="187"/>
      <c r="AO280" s="187"/>
      <c r="AP280" s="187"/>
      <c r="AQ280" s="187"/>
      <c r="AR280" s="187"/>
      <c r="AS280" s="187"/>
      <c r="AT280" s="187"/>
      <c r="AU280" s="187"/>
      <c r="AV280" s="187"/>
      <c r="AW280" s="187"/>
      <c r="AX280" s="187"/>
      <c r="AY280" s="187"/>
      <c r="AZ280" s="187"/>
      <c r="BA280" s="187"/>
      <c r="BB280" s="187"/>
      <c r="BC280" s="187"/>
      <c r="BD280" s="187"/>
      <c r="BE280" s="187"/>
      <c r="BF280" s="187"/>
      <c r="BG280" s="187"/>
      <c r="BH280" s="187"/>
      <c r="BI280" s="187"/>
      <c r="BJ280" s="187"/>
      <c r="BK280" s="187"/>
      <c r="BL280" s="187"/>
      <c r="BM280" s="187"/>
      <c r="BN280" s="187"/>
      <c r="BO280" s="187"/>
      <c r="BP280" s="187"/>
      <c r="BQ280" s="187"/>
      <c r="BR280" s="187"/>
      <c r="BS280" s="187"/>
      <c r="BT280" s="187"/>
      <c r="BU280" s="187"/>
      <c r="BV280" s="187"/>
    </row>
    <row r="281" spans="1:74">
      <c r="A281" s="187"/>
      <c r="B281" s="187"/>
      <c r="C281" s="187"/>
      <c r="D281" s="187"/>
      <c r="E281" s="187"/>
      <c r="F281" s="187"/>
      <c r="G281" s="187"/>
      <c r="H281" s="187"/>
      <c r="I281" s="187"/>
      <c r="J281" s="187"/>
      <c r="K281" s="187"/>
      <c r="L281" s="187"/>
      <c r="M281" s="187"/>
      <c r="N281" s="187"/>
      <c r="O281" s="187"/>
      <c r="P281" s="187"/>
      <c r="Q281" s="187"/>
      <c r="R281" s="187"/>
      <c r="S281" s="187"/>
      <c r="T281" s="187"/>
      <c r="U281" s="187"/>
      <c r="V281" s="187"/>
      <c r="W281" s="187"/>
      <c r="X281" s="187"/>
      <c r="Y281" s="187"/>
      <c r="Z281" s="187"/>
      <c r="AA281" s="187"/>
      <c r="AB281" s="187"/>
      <c r="AC281" s="187"/>
      <c r="AD281" s="187"/>
      <c r="AE281" s="187"/>
      <c r="AF281" s="187"/>
      <c r="AG281" s="187"/>
      <c r="AH281" s="187"/>
      <c r="AI281" s="187"/>
      <c r="AJ281" s="187"/>
      <c r="AK281" s="187"/>
      <c r="AL281" s="187"/>
      <c r="AM281" s="187"/>
      <c r="AN281" s="187"/>
      <c r="AO281" s="187"/>
      <c r="AP281" s="187"/>
      <c r="AQ281" s="187"/>
      <c r="AR281" s="187"/>
      <c r="AS281" s="187"/>
      <c r="AT281" s="187"/>
      <c r="AU281" s="187"/>
      <c r="AV281" s="187"/>
      <c r="AW281" s="187"/>
      <c r="AX281" s="187"/>
      <c r="AY281" s="187"/>
      <c r="AZ281" s="187"/>
      <c r="BA281" s="187"/>
      <c r="BB281" s="187"/>
      <c r="BC281" s="187"/>
      <c r="BD281" s="187"/>
      <c r="BE281" s="187"/>
      <c r="BF281" s="187"/>
      <c r="BG281" s="187"/>
      <c r="BH281" s="187"/>
      <c r="BI281" s="187"/>
      <c r="BJ281" s="187"/>
      <c r="BK281" s="187"/>
      <c r="BL281" s="187"/>
      <c r="BM281" s="187"/>
      <c r="BN281" s="187"/>
      <c r="BO281" s="187"/>
      <c r="BP281" s="187"/>
      <c r="BQ281" s="187"/>
      <c r="BR281" s="187"/>
      <c r="BS281" s="187"/>
      <c r="BT281" s="187"/>
      <c r="BU281" s="187"/>
      <c r="BV281" s="187"/>
    </row>
    <row r="282" spans="1:74">
      <c r="A282" s="187"/>
      <c r="B282" s="187"/>
      <c r="C282" s="187"/>
      <c r="D282" s="187"/>
      <c r="E282" s="187"/>
      <c r="F282" s="187"/>
      <c r="G282" s="187"/>
      <c r="H282" s="187"/>
      <c r="I282" s="187"/>
      <c r="J282" s="187"/>
      <c r="K282" s="187"/>
      <c r="L282" s="187"/>
      <c r="M282" s="187"/>
      <c r="N282" s="187"/>
      <c r="O282" s="187"/>
      <c r="P282" s="187"/>
      <c r="Q282" s="187"/>
      <c r="R282" s="187"/>
      <c r="S282" s="187"/>
      <c r="T282" s="187"/>
      <c r="U282" s="187"/>
      <c r="V282" s="187"/>
      <c r="W282" s="187"/>
      <c r="X282" s="187"/>
      <c r="Y282" s="187"/>
      <c r="Z282" s="187"/>
      <c r="AA282" s="187"/>
      <c r="AB282" s="187"/>
      <c r="AC282" s="187"/>
      <c r="AD282" s="187"/>
      <c r="AE282" s="187"/>
      <c r="AF282" s="187"/>
      <c r="AG282" s="187"/>
      <c r="AH282" s="187"/>
      <c r="AI282" s="187"/>
      <c r="AJ282" s="187"/>
      <c r="AK282" s="187"/>
      <c r="AL282" s="187"/>
      <c r="AM282" s="187"/>
      <c r="AN282" s="187"/>
      <c r="AO282" s="187"/>
      <c r="AP282" s="187"/>
      <c r="AQ282" s="187"/>
      <c r="AR282" s="187"/>
      <c r="AS282" s="187"/>
      <c r="AT282" s="187"/>
      <c r="AU282" s="187"/>
      <c r="AV282" s="187"/>
      <c r="AW282" s="187"/>
      <c r="AX282" s="187"/>
      <c r="AY282" s="187"/>
      <c r="AZ282" s="187"/>
      <c r="BA282" s="187"/>
      <c r="BB282" s="187"/>
      <c r="BC282" s="187"/>
      <c r="BD282" s="187"/>
      <c r="BE282" s="187"/>
      <c r="BF282" s="187"/>
      <c r="BG282" s="187"/>
      <c r="BH282" s="187"/>
      <c r="BI282" s="187"/>
      <c r="BJ282" s="187"/>
      <c r="BK282" s="187"/>
      <c r="BL282" s="187"/>
      <c r="BM282" s="187"/>
      <c r="BN282" s="187"/>
      <c r="BO282" s="187"/>
      <c r="BP282" s="187"/>
      <c r="BQ282" s="187"/>
      <c r="BR282" s="187"/>
      <c r="BS282" s="187"/>
      <c r="BT282" s="187"/>
      <c r="BU282" s="187"/>
      <c r="BV282" s="187"/>
    </row>
    <row r="283" spans="1:74">
      <c r="A283" s="187"/>
      <c r="B283" s="187"/>
      <c r="C283" s="187"/>
      <c r="D283" s="187"/>
      <c r="E283" s="187"/>
      <c r="F283" s="187"/>
      <c r="G283" s="187"/>
      <c r="H283" s="187"/>
      <c r="I283" s="187"/>
      <c r="J283" s="187"/>
      <c r="K283" s="187"/>
      <c r="L283" s="187"/>
      <c r="M283" s="187"/>
      <c r="N283" s="187"/>
      <c r="O283" s="187"/>
      <c r="P283" s="187"/>
      <c r="Q283" s="187"/>
      <c r="R283" s="187"/>
      <c r="S283" s="187"/>
      <c r="T283" s="187"/>
      <c r="U283" s="187"/>
      <c r="V283" s="187"/>
      <c r="W283" s="187"/>
      <c r="X283" s="187"/>
      <c r="Y283" s="187"/>
      <c r="Z283" s="187"/>
      <c r="AA283" s="187"/>
      <c r="AB283" s="187"/>
      <c r="AC283" s="187"/>
      <c r="AD283" s="187"/>
      <c r="AE283" s="187"/>
      <c r="AF283" s="187"/>
      <c r="AG283" s="187"/>
      <c r="AH283" s="187"/>
      <c r="AI283" s="187"/>
      <c r="AJ283" s="187"/>
      <c r="AK283" s="187"/>
      <c r="AL283" s="187"/>
      <c r="AM283" s="187"/>
      <c r="AN283" s="187"/>
      <c r="AO283" s="187"/>
      <c r="AP283" s="187"/>
      <c r="AQ283" s="187"/>
      <c r="AR283" s="187"/>
      <c r="AS283" s="187"/>
      <c r="AT283" s="187"/>
      <c r="AU283" s="187"/>
      <c r="AV283" s="187"/>
      <c r="AW283" s="187"/>
      <c r="AX283" s="187"/>
      <c r="AY283" s="187"/>
      <c r="AZ283" s="187"/>
      <c r="BA283" s="187"/>
      <c r="BB283" s="187"/>
      <c r="BC283" s="187"/>
      <c r="BD283" s="187"/>
      <c r="BE283" s="187"/>
      <c r="BF283" s="187"/>
      <c r="BG283" s="187"/>
      <c r="BH283" s="187"/>
      <c r="BI283" s="187"/>
      <c r="BJ283" s="187"/>
      <c r="BK283" s="187"/>
      <c r="BL283" s="187"/>
      <c r="BM283" s="187"/>
      <c r="BN283" s="187"/>
      <c r="BO283" s="187"/>
      <c r="BP283" s="187"/>
      <c r="BQ283" s="187"/>
      <c r="BR283" s="187"/>
      <c r="BS283" s="187"/>
      <c r="BT283" s="187"/>
      <c r="BU283" s="187"/>
      <c r="BV283" s="187"/>
    </row>
    <row r="284" spans="1:74">
      <c r="A284" s="187"/>
      <c r="B284" s="187"/>
      <c r="C284" s="187"/>
      <c r="D284" s="187"/>
      <c r="E284" s="187"/>
      <c r="F284" s="187"/>
      <c r="G284" s="187"/>
      <c r="H284" s="187"/>
      <c r="I284" s="187"/>
      <c r="J284" s="187"/>
      <c r="K284" s="187"/>
      <c r="L284" s="187"/>
      <c r="M284" s="187"/>
      <c r="N284" s="187"/>
      <c r="O284" s="187"/>
      <c r="P284" s="187"/>
      <c r="Q284" s="187"/>
      <c r="R284" s="187"/>
      <c r="S284" s="187"/>
      <c r="T284" s="187"/>
      <c r="U284" s="187"/>
      <c r="V284" s="187"/>
      <c r="W284" s="187"/>
      <c r="X284" s="187"/>
      <c r="Y284" s="187"/>
      <c r="Z284" s="187"/>
      <c r="AA284" s="187"/>
      <c r="AB284" s="187"/>
      <c r="AC284" s="187"/>
      <c r="AD284" s="187"/>
      <c r="AE284" s="187"/>
      <c r="AF284" s="187"/>
      <c r="AG284" s="187"/>
      <c r="AH284" s="187"/>
      <c r="AI284" s="187"/>
      <c r="AJ284" s="187"/>
      <c r="AK284" s="187"/>
      <c r="AL284" s="187"/>
      <c r="AM284" s="187"/>
      <c r="AN284" s="187"/>
      <c r="AO284" s="187"/>
      <c r="AP284" s="187"/>
      <c r="AQ284" s="187"/>
      <c r="AR284" s="187"/>
      <c r="AS284" s="187"/>
      <c r="AT284" s="187"/>
      <c r="AU284" s="187"/>
      <c r="AV284" s="187"/>
      <c r="AW284" s="187"/>
      <c r="AX284" s="187"/>
      <c r="AY284" s="187"/>
      <c r="AZ284" s="187"/>
      <c r="BA284" s="187"/>
      <c r="BB284" s="187"/>
      <c r="BC284" s="187"/>
      <c r="BD284" s="187"/>
      <c r="BE284" s="187"/>
      <c r="BF284" s="187"/>
      <c r="BG284" s="187"/>
      <c r="BH284" s="187"/>
      <c r="BI284" s="187"/>
      <c r="BJ284" s="187"/>
      <c r="BK284" s="187"/>
      <c r="BL284" s="187"/>
      <c r="BM284" s="187"/>
      <c r="BN284" s="187"/>
      <c r="BO284" s="187"/>
      <c r="BP284" s="187"/>
      <c r="BQ284" s="187"/>
      <c r="BR284" s="187"/>
      <c r="BS284" s="187"/>
      <c r="BT284" s="187"/>
      <c r="BU284" s="187"/>
      <c r="BV284" s="187"/>
    </row>
    <row r="285" spans="1:74">
      <c r="A285" s="187"/>
      <c r="B285" s="187"/>
      <c r="C285" s="187"/>
      <c r="D285" s="187"/>
      <c r="E285" s="187"/>
      <c r="F285" s="187"/>
      <c r="G285" s="187"/>
      <c r="H285" s="187"/>
      <c r="I285" s="187"/>
      <c r="J285" s="187"/>
      <c r="K285" s="187"/>
      <c r="L285" s="187"/>
      <c r="M285" s="187"/>
      <c r="N285" s="187"/>
      <c r="O285" s="187"/>
      <c r="P285" s="187"/>
      <c r="Q285" s="187"/>
      <c r="R285" s="187"/>
      <c r="S285" s="187"/>
      <c r="T285" s="187"/>
      <c r="U285" s="187"/>
      <c r="V285" s="187"/>
      <c r="W285" s="187"/>
      <c r="X285" s="187"/>
      <c r="Y285" s="187"/>
      <c r="Z285" s="187"/>
      <c r="AA285" s="187"/>
      <c r="AB285" s="187"/>
      <c r="AC285" s="187"/>
      <c r="AD285" s="187"/>
      <c r="AE285" s="187"/>
      <c r="AF285" s="187"/>
      <c r="AG285" s="187"/>
      <c r="AH285" s="187"/>
      <c r="AI285" s="187"/>
      <c r="AJ285" s="187"/>
      <c r="AK285" s="187"/>
      <c r="AL285" s="187"/>
      <c r="AM285" s="187"/>
      <c r="AN285" s="187"/>
      <c r="AO285" s="187"/>
      <c r="AP285" s="187"/>
      <c r="AQ285" s="187"/>
      <c r="AR285" s="187"/>
      <c r="AS285" s="187"/>
      <c r="AT285" s="187"/>
      <c r="AU285" s="187"/>
      <c r="AV285" s="187"/>
      <c r="AW285" s="187"/>
      <c r="AX285" s="187"/>
      <c r="AY285" s="187"/>
      <c r="AZ285" s="187"/>
      <c r="BA285" s="187"/>
      <c r="BB285" s="187"/>
      <c r="BC285" s="187"/>
      <c r="BD285" s="187"/>
      <c r="BE285" s="187"/>
      <c r="BF285" s="187"/>
      <c r="BG285" s="187"/>
      <c r="BH285" s="187"/>
      <c r="BI285" s="187"/>
      <c r="BJ285" s="187"/>
      <c r="BK285" s="187"/>
      <c r="BL285" s="187"/>
      <c r="BM285" s="187"/>
      <c r="BN285" s="187"/>
      <c r="BO285" s="187"/>
      <c r="BP285" s="187"/>
      <c r="BQ285" s="187"/>
      <c r="BR285" s="187"/>
      <c r="BS285" s="187"/>
      <c r="BT285" s="187"/>
      <c r="BU285" s="187"/>
      <c r="BV285" s="187"/>
    </row>
    <row r="286" spans="1:74">
      <c r="A286" s="187"/>
      <c r="B286" s="187"/>
      <c r="C286" s="187"/>
      <c r="D286" s="187"/>
      <c r="E286" s="187"/>
      <c r="F286" s="187"/>
      <c r="G286" s="187"/>
      <c r="H286" s="187"/>
      <c r="I286" s="187"/>
      <c r="J286" s="187"/>
      <c r="K286" s="187"/>
      <c r="L286" s="187"/>
      <c r="M286" s="187"/>
      <c r="N286" s="187"/>
      <c r="O286" s="187"/>
      <c r="P286" s="187"/>
      <c r="Q286" s="187"/>
      <c r="R286" s="187"/>
      <c r="S286" s="187"/>
      <c r="T286" s="187"/>
      <c r="U286" s="187"/>
      <c r="V286" s="187"/>
      <c r="W286" s="187"/>
      <c r="X286" s="187"/>
      <c r="Y286" s="187"/>
      <c r="Z286" s="187"/>
      <c r="AA286" s="187"/>
      <c r="AB286" s="187"/>
      <c r="AC286" s="187"/>
      <c r="AD286" s="187"/>
      <c r="AE286" s="187"/>
      <c r="AF286" s="187"/>
      <c r="AG286" s="187"/>
      <c r="AH286" s="187"/>
      <c r="AI286" s="187"/>
      <c r="AJ286" s="187"/>
      <c r="AK286" s="187"/>
      <c r="AL286" s="187"/>
      <c r="AM286" s="187"/>
      <c r="AN286" s="187"/>
      <c r="AO286" s="187"/>
      <c r="AP286" s="187"/>
      <c r="AQ286" s="187"/>
      <c r="AR286" s="187"/>
      <c r="AS286" s="187"/>
      <c r="AT286" s="187"/>
      <c r="AU286" s="187"/>
      <c r="AV286" s="187"/>
      <c r="AW286" s="187"/>
      <c r="AX286" s="187"/>
      <c r="AY286" s="187"/>
      <c r="AZ286" s="187"/>
      <c r="BA286" s="187"/>
      <c r="BB286" s="187"/>
      <c r="BC286" s="187"/>
      <c r="BD286" s="187"/>
      <c r="BE286" s="187"/>
      <c r="BF286" s="187"/>
      <c r="BG286" s="187"/>
      <c r="BH286" s="187"/>
      <c r="BI286" s="187"/>
      <c r="BJ286" s="187"/>
      <c r="BK286" s="187"/>
      <c r="BL286" s="187"/>
      <c r="BM286" s="187"/>
      <c r="BN286" s="187"/>
      <c r="BO286" s="187"/>
      <c r="BP286" s="187"/>
      <c r="BQ286" s="187"/>
      <c r="BR286" s="187"/>
      <c r="BS286" s="187"/>
      <c r="BT286" s="187"/>
      <c r="BU286" s="187"/>
      <c r="BV286" s="187"/>
    </row>
    <row r="287" spans="1:74">
      <c r="A287" s="187"/>
      <c r="B287" s="187"/>
      <c r="C287" s="187"/>
      <c r="D287" s="187"/>
      <c r="E287" s="187"/>
      <c r="F287" s="187"/>
      <c r="G287" s="187"/>
      <c r="H287" s="187"/>
      <c r="I287" s="187"/>
      <c r="J287" s="187"/>
      <c r="K287" s="187"/>
      <c r="L287" s="187"/>
      <c r="M287" s="187"/>
      <c r="N287" s="187"/>
      <c r="O287" s="187"/>
      <c r="P287" s="187"/>
      <c r="Q287" s="187"/>
      <c r="R287" s="187"/>
      <c r="S287" s="187"/>
      <c r="T287" s="187"/>
      <c r="U287" s="187"/>
      <c r="V287" s="187"/>
      <c r="W287" s="187"/>
      <c r="X287" s="187"/>
      <c r="Y287" s="187"/>
      <c r="Z287" s="187"/>
      <c r="AA287" s="187"/>
      <c r="AB287" s="187"/>
      <c r="AC287" s="187"/>
      <c r="AD287" s="187"/>
      <c r="AE287" s="187"/>
      <c r="AF287" s="187"/>
      <c r="AG287" s="187"/>
      <c r="AH287" s="187"/>
      <c r="AI287" s="187"/>
      <c r="AJ287" s="187"/>
      <c r="AK287" s="187"/>
      <c r="AL287" s="187"/>
      <c r="AM287" s="187"/>
      <c r="AN287" s="187"/>
      <c r="AO287" s="187"/>
      <c r="AP287" s="187"/>
      <c r="AQ287" s="187"/>
      <c r="AR287" s="187"/>
      <c r="AS287" s="187"/>
      <c r="AT287" s="187"/>
      <c r="AU287" s="187"/>
      <c r="AV287" s="187"/>
      <c r="AW287" s="187"/>
      <c r="AX287" s="187"/>
      <c r="AY287" s="187"/>
      <c r="AZ287" s="187"/>
      <c r="BA287" s="187"/>
      <c r="BB287" s="187"/>
      <c r="BC287" s="187"/>
      <c r="BD287" s="187"/>
      <c r="BE287" s="187"/>
      <c r="BF287" s="187"/>
      <c r="BG287" s="187"/>
      <c r="BH287" s="187"/>
      <c r="BI287" s="187"/>
      <c r="BJ287" s="187"/>
      <c r="BK287" s="187"/>
      <c r="BL287" s="187"/>
      <c r="BM287" s="187"/>
      <c r="BN287" s="187"/>
      <c r="BO287" s="187"/>
      <c r="BP287" s="187"/>
      <c r="BQ287" s="187"/>
      <c r="BR287" s="187"/>
      <c r="BS287" s="187"/>
      <c r="BT287" s="187"/>
      <c r="BU287" s="187"/>
      <c r="BV287" s="187"/>
    </row>
    <row r="288" spans="1:74">
      <c r="A288" s="187"/>
      <c r="B288" s="187"/>
      <c r="C288" s="187"/>
      <c r="D288" s="187"/>
      <c r="E288" s="187"/>
      <c r="F288" s="187"/>
      <c r="G288" s="187"/>
      <c r="H288" s="187"/>
      <c r="I288" s="187"/>
      <c r="J288" s="187"/>
      <c r="K288" s="187"/>
      <c r="L288" s="187"/>
      <c r="M288" s="187"/>
      <c r="N288" s="187"/>
      <c r="O288" s="187"/>
      <c r="P288" s="187"/>
      <c r="Q288" s="187"/>
      <c r="R288" s="187"/>
      <c r="S288" s="187"/>
      <c r="T288" s="187"/>
      <c r="U288" s="187"/>
      <c r="V288" s="187"/>
      <c r="W288" s="187"/>
      <c r="X288" s="187"/>
      <c r="Y288" s="187"/>
      <c r="Z288" s="187"/>
      <c r="AA288" s="187"/>
      <c r="AB288" s="187"/>
      <c r="AC288" s="187"/>
      <c r="AD288" s="187"/>
      <c r="AE288" s="187"/>
      <c r="AF288" s="187"/>
      <c r="AG288" s="187"/>
      <c r="AH288" s="187"/>
      <c r="AI288" s="187"/>
      <c r="AJ288" s="187"/>
      <c r="AK288" s="187"/>
      <c r="AL288" s="187"/>
      <c r="AM288" s="187"/>
      <c r="AN288" s="187"/>
      <c r="AO288" s="187"/>
      <c r="AP288" s="187"/>
      <c r="AQ288" s="187"/>
      <c r="AR288" s="187"/>
      <c r="AS288" s="187"/>
      <c r="AT288" s="187"/>
      <c r="AU288" s="187"/>
      <c r="AV288" s="187"/>
      <c r="AW288" s="187"/>
      <c r="AX288" s="187"/>
      <c r="AY288" s="187"/>
      <c r="AZ288" s="187"/>
      <c r="BA288" s="187"/>
      <c r="BB288" s="187"/>
      <c r="BC288" s="187"/>
      <c r="BD288" s="187"/>
      <c r="BE288" s="187"/>
      <c r="BF288" s="187"/>
      <c r="BG288" s="187"/>
      <c r="BH288" s="187"/>
      <c r="BI288" s="187"/>
      <c r="BJ288" s="187"/>
      <c r="BK288" s="187"/>
      <c r="BL288" s="187"/>
      <c r="BM288" s="187"/>
      <c r="BN288" s="187"/>
      <c r="BO288" s="187"/>
      <c r="BP288" s="187"/>
      <c r="BQ288" s="187"/>
      <c r="BR288" s="187"/>
      <c r="BS288" s="187"/>
      <c r="BT288" s="187"/>
      <c r="BU288" s="187"/>
      <c r="BV288" s="187"/>
    </row>
    <row r="289" spans="1:74">
      <c r="A289" s="187"/>
      <c r="B289" s="187"/>
      <c r="C289" s="187"/>
      <c r="D289" s="187"/>
      <c r="E289" s="187"/>
      <c r="F289" s="187"/>
      <c r="G289" s="187"/>
      <c r="H289" s="187"/>
      <c r="I289" s="187"/>
      <c r="J289" s="187"/>
      <c r="K289" s="187"/>
      <c r="L289" s="187"/>
      <c r="M289" s="187"/>
      <c r="N289" s="187"/>
      <c r="O289" s="187"/>
      <c r="P289" s="187"/>
      <c r="Q289" s="187"/>
      <c r="R289" s="187"/>
      <c r="S289" s="187"/>
      <c r="T289" s="187"/>
      <c r="U289" s="187"/>
      <c r="V289" s="187"/>
      <c r="W289" s="187"/>
      <c r="X289" s="187"/>
      <c r="Y289" s="187"/>
      <c r="Z289" s="187"/>
      <c r="AA289" s="187"/>
      <c r="AB289" s="187"/>
      <c r="AC289" s="187"/>
      <c r="AD289" s="187"/>
      <c r="AE289" s="187"/>
      <c r="AF289" s="187"/>
      <c r="AG289" s="187"/>
      <c r="AH289" s="187"/>
      <c r="AI289" s="187"/>
      <c r="AJ289" s="187"/>
      <c r="AK289" s="187"/>
      <c r="AL289" s="187"/>
      <c r="AM289" s="187"/>
      <c r="AN289" s="187"/>
      <c r="AO289" s="187"/>
      <c r="AP289" s="187"/>
      <c r="AQ289" s="187"/>
      <c r="AR289" s="187"/>
      <c r="AS289" s="187"/>
      <c r="AT289" s="187"/>
      <c r="AU289" s="187"/>
      <c r="AV289" s="187"/>
      <c r="AW289" s="187"/>
      <c r="AX289" s="187"/>
      <c r="AY289" s="187"/>
      <c r="AZ289" s="187"/>
      <c r="BA289" s="187"/>
      <c r="BB289" s="187"/>
      <c r="BC289" s="187"/>
      <c r="BD289" s="187"/>
      <c r="BE289" s="187"/>
      <c r="BF289" s="187"/>
      <c r="BG289" s="187"/>
      <c r="BH289" s="187"/>
      <c r="BI289" s="187"/>
      <c r="BJ289" s="187"/>
      <c r="BK289" s="187"/>
      <c r="BL289" s="187"/>
      <c r="BM289" s="187"/>
      <c r="BN289" s="187"/>
      <c r="BO289" s="187"/>
      <c r="BP289" s="187"/>
      <c r="BQ289" s="187"/>
      <c r="BR289" s="187"/>
      <c r="BS289" s="187"/>
      <c r="BT289" s="187"/>
      <c r="BU289" s="187"/>
      <c r="BV289" s="187"/>
    </row>
    <row r="290" spans="1:74">
      <c r="A290" s="187"/>
      <c r="B290" s="187"/>
      <c r="C290" s="187"/>
      <c r="D290" s="187"/>
      <c r="E290" s="187"/>
      <c r="F290" s="187"/>
      <c r="G290" s="187"/>
      <c r="H290" s="187"/>
      <c r="I290" s="187"/>
      <c r="J290" s="187"/>
      <c r="K290" s="187"/>
      <c r="L290" s="187"/>
      <c r="M290" s="187"/>
      <c r="N290" s="187"/>
      <c r="O290" s="187"/>
      <c r="P290" s="187"/>
      <c r="Q290" s="187"/>
      <c r="R290" s="187"/>
      <c r="S290" s="187"/>
      <c r="T290" s="187"/>
      <c r="U290" s="187"/>
      <c r="V290" s="187"/>
      <c r="W290" s="187"/>
      <c r="X290" s="187"/>
      <c r="Y290" s="187"/>
      <c r="Z290" s="187"/>
      <c r="AA290" s="187"/>
      <c r="AB290" s="187"/>
      <c r="AC290" s="187"/>
      <c r="AD290" s="187"/>
      <c r="AE290" s="187"/>
      <c r="AF290" s="187"/>
      <c r="AG290" s="187"/>
      <c r="AH290" s="187"/>
      <c r="AI290" s="187"/>
      <c r="AJ290" s="187"/>
      <c r="AK290" s="187"/>
      <c r="AL290" s="187"/>
      <c r="AM290" s="187"/>
      <c r="AN290" s="187"/>
      <c r="AO290" s="187"/>
      <c r="AP290" s="187"/>
      <c r="AQ290" s="187"/>
      <c r="AR290" s="187"/>
      <c r="AS290" s="187"/>
      <c r="AT290" s="187"/>
      <c r="AU290" s="187"/>
      <c r="AV290" s="187"/>
      <c r="AW290" s="187"/>
      <c r="AX290" s="187"/>
      <c r="AY290" s="187"/>
      <c r="AZ290" s="187"/>
      <c r="BA290" s="187"/>
      <c r="BB290" s="187"/>
      <c r="BC290" s="187"/>
      <c r="BD290" s="187"/>
      <c r="BE290" s="187"/>
      <c r="BF290" s="187"/>
      <c r="BG290" s="187"/>
      <c r="BH290" s="187"/>
      <c r="BI290" s="187"/>
      <c r="BJ290" s="187"/>
      <c r="BK290" s="187"/>
      <c r="BL290" s="187"/>
      <c r="BM290" s="187"/>
      <c r="BN290" s="187"/>
      <c r="BO290" s="187"/>
      <c r="BP290" s="187"/>
      <c r="BQ290" s="187"/>
      <c r="BR290" s="187"/>
      <c r="BS290" s="187"/>
      <c r="BT290" s="187"/>
      <c r="BU290" s="187"/>
      <c r="BV290" s="187"/>
    </row>
    <row r="291" spans="1:74">
      <c r="A291" s="187"/>
      <c r="B291" s="187"/>
      <c r="C291" s="187"/>
      <c r="D291" s="187"/>
      <c r="E291" s="187"/>
      <c r="F291" s="187"/>
      <c r="G291" s="187"/>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187"/>
      <c r="AD291" s="187"/>
      <c r="AE291" s="187"/>
      <c r="AF291" s="187"/>
      <c r="AG291" s="187"/>
      <c r="AH291" s="187"/>
      <c r="AI291" s="187"/>
      <c r="AJ291" s="187"/>
      <c r="AK291" s="187"/>
      <c r="AL291" s="187"/>
      <c r="AM291" s="187"/>
      <c r="AN291" s="187"/>
      <c r="AO291" s="187"/>
      <c r="AP291" s="187"/>
      <c r="AQ291" s="187"/>
      <c r="AR291" s="187"/>
      <c r="AS291" s="187"/>
      <c r="AT291" s="187"/>
      <c r="AU291" s="187"/>
      <c r="AV291" s="187"/>
      <c r="AW291" s="187"/>
      <c r="AX291" s="187"/>
      <c r="AY291" s="187"/>
      <c r="AZ291" s="187"/>
      <c r="BA291" s="187"/>
      <c r="BB291" s="187"/>
      <c r="BC291" s="187"/>
      <c r="BD291" s="187"/>
      <c r="BE291" s="187"/>
      <c r="BF291" s="187"/>
      <c r="BG291" s="187"/>
      <c r="BH291" s="187"/>
      <c r="BI291" s="187"/>
      <c r="BJ291" s="187"/>
      <c r="BK291" s="187"/>
      <c r="BL291" s="187"/>
      <c r="BM291" s="187"/>
      <c r="BN291" s="187"/>
      <c r="BO291" s="187"/>
      <c r="BP291" s="187"/>
      <c r="BQ291" s="187"/>
      <c r="BR291" s="187"/>
      <c r="BS291" s="187"/>
      <c r="BT291" s="187"/>
      <c r="BU291" s="187"/>
      <c r="BV291" s="187"/>
    </row>
    <row r="292" spans="1:74">
      <c r="A292" s="187"/>
      <c r="B292" s="187"/>
      <c r="C292" s="187"/>
      <c r="D292" s="187"/>
      <c r="E292" s="187"/>
      <c r="F292" s="187"/>
      <c r="G292" s="187"/>
      <c r="H292" s="187"/>
      <c r="I292" s="187"/>
      <c r="J292" s="187"/>
      <c r="K292" s="187"/>
      <c r="L292" s="187"/>
      <c r="M292" s="187"/>
      <c r="N292" s="187"/>
      <c r="O292" s="187"/>
      <c r="P292" s="187"/>
      <c r="Q292" s="187"/>
      <c r="R292" s="187"/>
      <c r="S292" s="187"/>
      <c r="T292" s="187"/>
      <c r="U292" s="187"/>
      <c r="V292" s="187"/>
      <c r="W292" s="187"/>
      <c r="X292" s="187"/>
      <c r="Y292" s="187"/>
      <c r="Z292" s="187"/>
      <c r="AA292" s="187"/>
      <c r="AB292" s="187"/>
      <c r="AC292" s="187"/>
      <c r="AD292" s="187"/>
      <c r="AE292" s="187"/>
      <c r="AF292" s="187"/>
      <c r="AG292" s="187"/>
      <c r="AH292" s="187"/>
      <c r="AI292" s="187"/>
      <c r="AJ292" s="187"/>
      <c r="AK292" s="187"/>
      <c r="AL292" s="187"/>
      <c r="AM292" s="187"/>
      <c r="AN292" s="187"/>
      <c r="AO292" s="187"/>
      <c r="AP292" s="187"/>
      <c r="AQ292" s="187"/>
      <c r="AR292" s="187"/>
      <c r="AS292" s="187"/>
      <c r="AT292" s="187"/>
      <c r="AU292" s="187"/>
      <c r="AV292" s="187"/>
      <c r="AW292" s="187"/>
      <c r="AX292" s="187"/>
      <c r="AY292" s="187"/>
      <c r="AZ292" s="187"/>
      <c r="BA292" s="187"/>
      <c r="BB292" s="187"/>
      <c r="BC292" s="187"/>
      <c r="BD292" s="187"/>
      <c r="BE292" s="187"/>
      <c r="BF292" s="187"/>
      <c r="BG292" s="187"/>
      <c r="BH292" s="187"/>
      <c r="BI292" s="187"/>
      <c r="BJ292" s="187"/>
      <c r="BK292" s="187"/>
      <c r="BL292" s="187"/>
      <c r="BM292" s="187"/>
      <c r="BN292" s="187"/>
      <c r="BO292" s="187"/>
      <c r="BP292" s="187"/>
      <c r="BQ292" s="187"/>
      <c r="BR292" s="187"/>
      <c r="BS292" s="187"/>
      <c r="BT292" s="187"/>
      <c r="BU292" s="187"/>
      <c r="BV292" s="187"/>
    </row>
    <row r="293" spans="1:74">
      <c r="A293" s="187"/>
      <c r="B293" s="187"/>
      <c r="C293" s="187"/>
      <c r="D293" s="187"/>
      <c r="E293" s="187"/>
      <c r="F293" s="187"/>
      <c r="G293" s="187"/>
      <c r="H293" s="187"/>
      <c r="I293" s="187"/>
      <c r="J293" s="187"/>
      <c r="K293" s="187"/>
      <c r="L293" s="187"/>
      <c r="M293" s="187"/>
      <c r="N293" s="187"/>
      <c r="O293" s="187"/>
      <c r="P293" s="187"/>
      <c r="Q293" s="187"/>
      <c r="R293" s="187"/>
      <c r="S293" s="187"/>
      <c r="T293" s="187"/>
      <c r="U293" s="187"/>
      <c r="V293" s="187"/>
      <c r="W293" s="187"/>
      <c r="X293" s="187"/>
      <c r="Y293" s="187"/>
      <c r="Z293" s="187"/>
      <c r="AA293" s="187"/>
      <c r="AB293" s="187"/>
      <c r="AC293" s="187"/>
      <c r="AD293" s="187"/>
      <c r="AE293" s="187"/>
      <c r="AF293" s="187"/>
      <c r="AG293" s="187"/>
      <c r="AH293" s="187"/>
      <c r="AI293" s="187"/>
      <c r="AJ293" s="187"/>
      <c r="AK293" s="187"/>
      <c r="AL293" s="187"/>
      <c r="AM293" s="187"/>
      <c r="AN293" s="187"/>
      <c r="AO293" s="187"/>
      <c r="AP293" s="187"/>
      <c r="AQ293" s="187"/>
      <c r="AR293" s="187"/>
      <c r="AS293" s="187"/>
      <c r="AT293" s="187"/>
      <c r="AU293" s="187"/>
      <c r="AV293" s="187"/>
      <c r="AW293" s="187"/>
      <c r="AX293" s="187"/>
      <c r="AY293" s="187"/>
      <c r="AZ293" s="187"/>
      <c r="BA293" s="187"/>
      <c r="BB293" s="187"/>
      <c r="BC293" s="187"/>
      <c r="BD293" s="187"/>
      <c r="BE293" s="187"/>
      <c r="BF293" s="187"/>
      <c r="BG293" s="187"/>
      <c r="BH293" s="187"/>
      <c r="BI293" s="187"/>
      <c r="BJ293" s="187"/>
      <c r="BK293" s="187"/>
      <c r="BL293" s="187"/>
      <c r="BM293" s="187"/>
      <c r="BN293" s="187"/>
      <c r="BO293" s="187"/>
      <c r="BP293" s="187"/>
      <c r="BQ293" s="187"/>
      <c r="BR293" s="187"/>
      <c r="BS293" s="187"/>
      <c r="BT293" s="187"/>
      <c r="BU293" s="187"/>
      <c r="BV293" s="187"/>
    </row>
    <row r="294" spans="1:74">
      <c r="A294" s="187"/>
      <c r="B294" s="187"/>
      <c r="C294" s="187"/>
      <c r="D294" s="187"/>
      <c r="E294" s="187"/>
      <c r="F294" s="187"/>
      <c r="G294" s="187"/>
      <c r="H294" s="187"/>
      <c r="I294" s="187"/>
      <c r="J294" s="187"/>
      <c r="K294" s="187"/>
      <c r="L294" s="187"/>
      <c r="M294" s="187"/>
      <c r="N294" s="187"/>
      <c r="O294" s="187"/>
      <c r="P294" s="187"/>
      <c r="Q294" s="187"/>
      <c r="R294" s="187"/>
      <c r="S294" s="187"/>
      <c r="T294" s="187"/>
      <c r="U294" s="187"/>
      <c r="V294" s="187"/>
      <c r="W294" s="187"/>
      <c r="X294" s="187"/>
      <c r="Y294" s="187"/>
      <c r="Z294" s="187"/>
      <c r="AA294" s="187"/>
      <c r="AB294" s="187"/>
      <c r="AC294" s="187"/>
      <c r="AD294" s="187"/>
      <c r="AE294" s="187"/>
      <c r="AF294" s="187"/>
      <c r="AG294" s="187"/>
      <c r="AH294" s="187"/>
      <c r="AI294" s="187"/>
      <c r="AJ294" s="187"/>
      <c r="AK294" s="187"/>
      <c r="AL294" s="187"/>
      <c r="AM294" s="187"/>
      <c r="AN294" s="187"/>
      <c r="AO294" s="187"/>
      <c r="AP294" s="187"/>
      <c r="AQ294" s="187"/>
      <c r="AR294" s="187"/>
      <c r="AS294" s="187"/>
      <c r="AT294" s="187"/>
      <c r="AU294" s="187"/>
      <c r="AV294" s="187"/>
      <c r="AW294" s="187"/>
      <c r="AX294" s="187"/>
      <c r="AY294" s="187"/>
      <c r="AZ294" s="187"/>
      <c r="BA294" s="187"/>
      <c r="BB294" s="187"/>
      <c r="BC294" s="187"/>
      <c r="BD294" s="187"/>
      <c r="BE294" s="187"/>
      <c r="BF294" s="187"/>
      <c r="BG294" s="187"/>
      <c r="BH294" s="187"/>
      <c r="BI294" s="187"/>
      <c r="BJ294" s="187"/>
      <c r="BK294" s="187"/>
      <c r="BL294" s="187"/>
      <c r="BM294" s="187"/>
      <c r="BN294" s="187"/>
      <c r="BO294" s="187"/>
      <c r="BP294" s="187"/>
      <c r="BQ294" s="187"/>
      <c r="BR294" s="187"/>
      <c r="BS294" s="187"/>
      <c r="BT294" s="187"/>
      <c r="BU294" s="187"/>
      <c r="BV294" s="187"/>
    </row>
    <row r="295" spans="1:74">
      <c r="A295" s="187"/>
      <c r="B295" s="187"/>
      <c r="C295" s="187"/>
      <c r="D295" s="187"/>
      <c r="E295" s="187"/>
      <c r="F295" s="187"/>
      <c r="G295" s="187"/>
      <c r="H295" s="187"/>
      <c r="I295" s="187"/>
      <c r="J295" s="187"/>
      <c r="K295" s="187"/>
      <c r="L295" s="187"/>
      <c r="M295" s="187"/>
      <c r="N295" s="187"/>
      <c r="O295" s="187"/>
      <c r="P295" s="187"/>
      <c r="Q295" s="187"/>
      <c r="R295" s="187"/>
      <c r="S295" s="187"/>
      <c r="T295" s="187"/>
      <c r="U295" s="187"/>
      <c r="V295" s="187"/>
      <c r="W295" s="187"/>
      <c r="X295" s="187"/>
      <c r="Y295" s="187"/>
      <c r="Z295" s="187"/>
      <c r="AA295" s="187"/>
      <c r="AB295" s="187"/>
      <c r="AC295" s="187"/>
      <c r="AD295" s="187"/>
      <c r="AE295" s="187"/>
      <c r="AF295" s="187"/>
      <c r="AG295" s="187"/>
      <c r="AH295" s="187"/>
      <c r="AI295" s="187"/>
      <c r="AJ295" s="187"/>
      <c r="AK295" s="187"/>
      <c r="AL295" s="187"/>
      <c r="AM295" s="187"/>
      <c r="AN295" s="187"/>
      <c r="AO295" s="187"/>
      <c r="AP295" s="187"/>
      <c r="AQ295" s="187"/>
      <c r="AR295" s="187"/>
      <c r="AS295" s="187"/>
      <c r="AT295" s="187"/>
      <c r="AU295" s="187"/>
      <c r="AV295" s="187"/>
      <c r="AW295" s="187"/>
      <c r="AX295" s="187"/>
      <c r="AY295" s="187"/>
      <c r="AZ295" s="187"/>
      <c r="BA295" s="187"/>
      <c r="BB295" s="187"/>
      <c r="BC295" s="187"/>
      <c r="BD295" s="187"/>
      <c r="BE295" s="187"/>
      <c r="BF295" s="187"/>
      <c r="BG295" s="187"/>
      <c r="BH295" s="187"/>
      <c r="BI295" s="187"/>
      <c r="BJ295" s="187"/>
      <c r="BK295" s="187"/>
      <c r="BL295" s="187"/>
      <c r="BM295" s="187"/>
      <c r="BN295" s="187"/>
      <c r="BO295" s="187"/>
      <c r="BP295" s="187"/>
      <c r="BQ295" s="187"/>
      <c r="BR295" s="187"/>
      <c r="BS295" s="187"/>
      <c r="BT295" s="187"/>
      <c r="BU295" s="187"/>
      <c r="BV295" s="187"/>
    </row>
    <row r="296" spans="1:74">
      <c r="A296" s="187"/>
      <c r="B296" s="187"/>
      <c r="C296" s="187"/>
      <c r="D296" s="187"/>
      <c r="E296" s="187"/>
      <c r="F296" s="187"/>
      <c r="G296" s="187"/>
      <c r="H296" s="187"/>
      <c r="I296" s="187"/>
      <c r="J296" s="187"/>
      <c r="K296" s="187"/>
      <c r="L296" s="187"/>
      <c r="M296" s="187"/>
      <c r="N296" s="187"/>
      <c r="O296" s="187"/>
      <c r="P296" s="187"/>
      <c r="Q296" s="187"/>
      <c r="R296" s="187"/>
      <c r="S296" s="187"/>
      <c r="T296" s="187"/>
      <c r="U296" s="187"/>
      <c r="V296" s="187"/>
      <c r="W296" s="187"/>
      <c r="X296" s="187"/>
      <c r="Y296" s="187"/>
      <c r="Z296" s="187"/>
      <c r="AA296" s="187"/>
      <c r="AB296" s="187"/>
      <c r="AC296" s="187"/>
      <c r="AD296" s="187"/>
      <c r="AE296" s="187"/>
      <c r="AF296" s="187"/>
      <c r="AG296" s="187"/>
      <c r="AH296" s="187"/>
      <c r="AI296" s="187"/>
      <c r="AJ296" s="187"/>
      <c r="AK296" s="187"/>
      <c r="AL296" s="187"/>
      <c r="AM296" s="187"/>
      <c r="AN296" s="187"/>
      <c r="AO296" s="187"/>
      <c r="AP296" s="187"/>
      <c r="AQ296" s="187"/>
      <c r="AR296" s="187"/>
      <c r="AS296" s="187"/>
      <c r="AT296" s="187"/>
      <c r="AU296" s="187"/>
      <c r="AV296" s="187"/>
      <c r="AW296" s="187"/>
      <c r="AX296" s="187"/>
      <c r="AY296" s="187"/>
      <c r="AZ296" s="187"/>
      <c r="BA296" s="187"/>
      <c r="BB296" s="187"/>
      <c r="BC296" s="187"/>
      <c r="BD296" s="187"/>
      <c r="BE296" s="187"/>
      <c r="BF296" s="187"/>
      <c r="BG296" s="187"/>
      <c r="BH296" s="187"/>
      <c r="BI296" s="187"/>
      <c r="BJ296" s="187"/>
      <c r="BK296" s="187"/>
      <c r="BL296" s="187"/>
      <c r="BM296" s="187"/>
      <c r="BN296" s="187"/>
      <c r="BO296" s="187"/>
      <c r="BP296" s="187"/>
      <c r="BQ296" s="187"/>
      <c r="BR296" s="187"/>
      <c r="BS296" s="187"/>
      <c r="BT296" s="187"/>
      <c r="BU296" s="187"/>
      <c r="BV296" s="187"/>
    </row>
    <row r="297" spans="1:74">
      <c r="A297" s="187"/>
      <c r="B297" s="187"/>
      <c r="C297" s="187"/>
      <c r="D297" s="187"/>
      <c r="E297" s="187"/>
      <c r="F297" s="187"/>
      <c r="G297" s="187"/>
      <c r="H297" s="187"/>
      <c r="I297" s="187"/>
      <c r="J297" s="187"/>
      <c r="K297" s="187"/>
      <c r="L297" s="187"/>
      <c r="M297" s="187"/>
      <c r="N297" s="187"/>
      <c r="O297" s="187"/>
      <c r="P297" s="187"/>
      <c r="Q297" s="187"/>
      <c r="R297" s="187"/>
      <c r="S297" s="187"/>
      <c r="T297" s="187"/>
      <c r="U297" s="187"/>
      <c r="V297" s="187"/>
      <c r="W297" s="187"/>
      <c r="X297" s="187"/>
      <c r="Y297" s="187"/>
      <c r="Z297" s="187"/>
      <c r="AA297" s="187"/>
      <c r="AB297" s="187"/>
      <c r="AC297" s="187"/>
      <c r="AD297" s="187"/>
      <c r="AE297" s="187"/>
      <c r="AF297" s="187"/>
      <c r="AG297" s="187"/>
      <c r="AH297" s="187"/>
      <c r="AI297" s="187"/>
      <c r="AJ297" s="187"/>
      <c r="AK297" s="187"/>
      <c r="AL297" s="187"/>
      <c r="AM297" s="187"/>
      <c r="AN297" s="187"/>
      <c r="AO297" s="187"/>
      <c r="AP297" s="187"/>
      <c r="AQ297" s="187"/>
      <c r="AR297" s="187"/>
      <c r="AS297" s="187"/>
      <c r="AT297" s="187"/>
      <c r="AU297" s="187"/>
      <c r="AV297" s="187"/>
      <c r="AW297" s="187"/>
      <c r="AX297" s="187"/>
      <c r="AY297" s="187"/>
      <c r="AZ297" s="187"/>
      <c r="BA297" s="187"/>
      <c r="BB297" s="187"/>
      <c r="BC297" s="187"/>
      <c r="BD297" s="187"/>
      <c r="BE297" s="187"/>
      <c r="BF297" s="187"/>
      <c r="BG297" s="187"/>
      <c r="BH297" s="187"/>
      <c r="BI297" s="187"/>
      <c r="BJ297" s="187"/>
      <c r="BK297" s="187"/>
      <c r="BL297" s="187"/>
      <c r="BM297" s="187"/>
      <c r="BN297" s="187"/>
      <c r="BO297" s="187"/>
      <c r="BP297" s="187"/>
      <c r="BQ297" s="187"/>
      <c r="BR297" s="187"/>
      <c r="BS297" s="187"/>
      <c r="BT297" s="187"/>
      <c r="BU297" s="187"/>
      <c r="BV297" s="187"/>
    </row>
    <row r="298" spans="1:74">
      <c r="A298" s="187"/>
      <c r="B298" s="187"/>
      <c r="C298" s="187"/>
      <c r="D298" s="187"/>
      <c r="E298" s="187"/>
      <c r="F298" s="187"/>
      <c r="G298" s="187"/>
      <c r="H298" s="187"/>
      <c r="I298" s="187"/>
      <c r="J298" s="187"/>
      <c r="K298" s="187"/>
      <c r="L298" s="187"/>
      <c r="M298" s="187"/>
      <c r="N298" s="187"/>
      <c r="O298" s="187"/>
      <c r="P298" s="187"/>
      <c r="Q298" s="187"/>
      <c r="R298" s="187"/>
      <c r="S298" s="187"/>
      <c r="T298" s="187"/>
      <c r="U298" s="187"/>
      <c r="V298" s="187"/>
      <c r="W298" s="187"/>
      <c r="X298" s="187"/>
      <c r="Y298" s="187"/>
      <c r="Z298" s="187"/>
      <c r="AA298" s="187"/>
      <c r="AB298" s="187"/>
      <c r="AC298" s="187"/>
      <c r="AD298" s="187"/>
      <c r="AE298" s="187"/>
      <c r="AF298" s="187"/>
      <c r="AG298" s="187"/>
      <c r="AH298" s="187"/>
      <c r="AI298" s="187"/>
      <c r="AJ298" s="187"/>
      <c r="AK298" s="187"/>
      <c r="AL298" s="187"/>
      <c r="AM298" s="187"/>
      <c r="AN298" s="187"/>
      <c r="AO298" s="187"/>
      <c r="AP298" s="187"/>
      <c r="AQ298" s="187"/>
      <c r="AR298" s="187"/>
      <c r="AS298" s="187"/>
      <c r="AT298" s="187"/>
      <c r="AU298" s="187"/>
      <c r="AV298" s="187"/>
      <c r="AW298" s="187"/>
      <c r="AX298" s="187"/>
      <c r="AY298" s="187"/>
      <c r="AZ298" s="187"/>
      <c r="BA298" s="187"/>
      <c r="BB298" s="187"/>
      <c r="BC298" s="187"/>
      <c r="BD298" s="187"/>
      <c r="BE298" s="187"/>
      <c r="BF298" s="187"/>
      <c r="BG298" s="187"/>
      <c r="BH298" s="187"/>
      <c r="BI298" s="187"/>
      <c r="BJ298" s="187"/>
      <c r="BK298" s="187"/>
      <c r="BL298" s="187"/>
      <c r="BM298" s="187"/>
      <c r="BN298" s="187"/>
      <c r="BO298" s="187"/>
      <c r="BP298" s="187"/>
      <c r="BQ298" s="187"/>
      <c r="BR298" s="187"/>
      <c r="BS298" s="187"/>
      <c r="BT298" s="187"/>
      <c r="BU298" s="187"/>
      <c r="BV298" s="187"/>
    </row>
    <row r="299" spans="1:74">
      <c r="A299" s="187"/>
      <c r="B299" s="187"/>
      <c r="C299" s="187"/>
      <c r="D299" s="187"/>
      <c r="E299" s="187"/>
      <c r="F299" s="187"/>
      <c r="G299" s="187"/>
      <c r="H299" s="187"/>
      <c r="I299" s="187"/>
      <c r="J299" s="187"/>
      <c r="K299" s="187"/>
      <c r="L299" s="187"/>
      <c r="M299" s="187"/>
      <c r="N299" s="187"/>
      <c r="O299" s="187"/>
      <c r="P299" s="187"/>
      <c r="Q299" s="187"/>
      <c r="R299" s="187"/>
      <c r="S299" s="187"/>
      <c r="T299" s="187"/>
      <c r="U299" s="187"/>
      <c r="V299" s="187"/>
      <c r="W299" s="187"/>
      <c r="X299" s="187"/>
      <c r="Y299" s="187"/>
      <c r="Z299" s="187"/>
      <c r="AA299" s="187"/>
      <c r="AB299" s="187"/>
      <c r="AC299" s="187"/>
      <c r="AD299" s="187"/>
      <c r="AE299" s="187"/>
      <c r="AF299" s="187"/>
      <c r="AG299" s="187"/>
      <c r="AH299" s="187"/>
      <c r="AI299" s="187"/>
      <c r="AJ299" s="187"/>
      <c r="AK299" s="187"/>
      <c r="AL299" s="187"/>
      <c r="AM299" s="187"/>
      <c r="AN299" s="187"/>
      <c r="AO299" s="187"/>
      <c r="AP299" s="187"/>
      <c r="AQ299" s="187"/>
      <c r="AR299" s="187"/>
      <c r="AS299" s="187"/>
      <c r="AT299" s="187"/>
      <c r="AU299" s="187"/>
      <c r="AV299" s="187"/>
      <c r="AW299" s="187"/>
      <c r="AX299" s="187"/>
      <c r="AY299" s="187"/>
      <c r="AZ299" s="187"/>
      <c r="BA299" s="187"/>
      <c r="BB299" s="187"/>
      <c r="BC299" s="187"/>
      <c r="BD299" s="187"/>
      <c r="BE299" s="187"/>
      <c r="BF299" s="187"/>
      <c r="BG299" s="187"/>
      <c r="BH299" s="187"/>
      <c r="BI299" s="187"/>
      <c r="BJ299" s="187"/>
      <c r="BK299" s="187"/>
      <c r="BL299" s="187"/>
      <c r="BM299" s="187"/>
      <c r="BN299" s="187"/>
      <c r="BO299" s="187"/>
      <c r="BP299" s="187"/>
      <c r="BQ299" s="187"/>
      <c r="BR299" s="187"/>
      <c r="BS299" s="187"/>
      <c r="BT299" s="187"/>
      <c r="BU299" s="187"/>
      <c r="BV299" s="187"/>
    </row>
    <row r="300" spans="1:74">
      <c r="A300" s="187"/>
      <c r="B300" s="187"/>
      <c r="C300" s="187"/>
      <c r="D300" s="187"/>
      <c r="E300" s="187"/>
      <c r="F300" s="187"/>
      <c r="G300" s="187"/>
      <c r="H300" s="187"/>
      <c r="I300" s="187"/>
      <c r="J300" s="187"/>
      <c r="K300" s="187"/>
      <c r="L300" s="187"/>
      <c r="M300" s="187"/>
      <c r="N300" s="187"/>
      <c r="O300" s="187"/>
      <c r="P300" s="187"/>
      <c r="Q300" s="187"/>
      <c r="R300" s="187"/>
      <c r="S300" s="187"/>
      <c r="T300" s="187"/>
      <c r="U300" s="187"/>
      <c r="V300" s="187"/>
      <c r="W300" s="187"/>
      <c r="X300" s="187"/>
      <c r="Y300" s="187"/>
      <c r="Z300" s="187"/>
      <c r="AA300" s="187"/>
      <c r="AB300" s="187"/>
      <c r="AC300" s="187"/>
      <c r="AD300" s="187"/>
      <c r="AE300" s="187"/>
      <c r="AF300" s="187"/>
      <c r="AG300" s="187"/>
      <c r="AH300" s="187"/>
      <c r="AI300" s="187"/>
      <c r="AJ300" s="187"/>
      <c r="AK300" s="187"/>
      <c r="AL300" s="187"/>
      <c r="AM300" s="187"/>
      <c r="AN300" s="187"/>
      <c r="AO300" s="187"/>
      <c r="AP300" s="187"/>
      <c r="AQ300" s="187"/>
      <c r="AR300" s="187"/>
      <c r="AS300" s="187"/>
      <c r="AT300" s="187"/>
      <c r="AU300" s="187"/>
      <c r="AV300" s="187"/>
      <c r="AW300" s="187"/>
      <c r="AX300" s="187"/>
      <c r="AY300" s="187"/>
      <c r="AZ300" s="187"/>
      <c r="BA300" s="187"/>
      <c r="BB300" s="187"/>
      <c r="BC300" s="187"/>
      <c r="BD300" s="187"/>
      <c r="BE300" s="187"/>
      <c r="BF300" s="187"/>
      <c r="BG300" s="187"/>
      <c r="BH300" s="187"/>
      <c r="BI300" s="187"/>
      <c r="BJ300" s="187"/>
      <c r="BK300" s="187"/>
      <c r="BL300" s="187"/>
      <c r="BM300" s="187"/>
      <c r="BN300" s="187"/>
      <c r="BO300" s="187"/>
      <c r="BP300" s="187"/>
      <c r="BQ300" s="187"/>
      <c r="BR300" s="187"/>
      <c r="BS300" s="187"/>
      <c r="BT300" s="187"/>
      <c r="BU300" s="187"/>
      <c r="BV300" s="187"/>
    </row>
    <row r="301" spans="1:74">
      <c r="A301" s="187"/>
      <c r="B301" s="187"/>
      <c r="C301" s="187"/>
      <c r="D301" s="187"/>
      <c r="E301" s="187"/>
      <c r="F301" s="187"/>
      <c r="G301" s="187"/>
      <c r="H301" s="187"/>
      <c r="I301" s="187"/>
      <c r="J301" s="187"/>
      <c r="K301" s="187"/>
      <c r="L301" s="187"/>
      <c r="M301" s="187"/>
      <c r="N301" s="187"/>
      <c r="O301" s="187"/>
      <c r="P301" s="187"/>
      <c r="Q301" s="187"/>
      <c r="R301" s="187"/>
      <c r="S301" s="187"/>
      <c r="T301" s="187"/>
      <c r="U301" s="187"/>
      <c r="V301" s="187"/>
      <c r="W301" s="187"/>
      <c r="X301" s="187"/>
      <c r="Y301" s="187"/>
      <c r="Z301" s="187"/>
      <c r="AA301" s="187"/>
      <c r="AB301" s="187"/>
      <c r="AC301" s="187"/>
      <c r="AD301" s="187"/>
      <c r="AE301" s="187"/>
      <c r="AF301" s="187"/>
      <c r="AG301" s="187"/>
      <c r="AH301" s="187"/>
      <c r="AI301" s="187"/>
      <c r="AJ301" s="187"/>
      <c r="AK301" s="187"/>
      <c r="AL301" s="187"/>
      <c r="AM301" s="187"/>
      <c r="AN301" s="187"/>
      <c r="AO301" s="187"/>
      <c r="AP301" s="187"/>
      <c r="AQ301" s="187"/>
      <c r="AR301" s="187"/>
      <c r="AS301" s="187"/>
      <c r="AT301" s="187"/>
      <c r="AU301" s="187"/>
      <c r="AV301" s="187"/>
      <c r="AW301" s="187"/>
      <c r="AX301" s="187"/>
      <c r="AY301" s="187"/>
      <c r="AZ301" s="187"/>
      <c r="BA301" s="187"/>
      <c r="BB301" s="187"/>
      <c r="BC301" s="187"/>
      <c r="BD301" s="187"/>
      <c r="BE301" s="187"/>
      <c r="BF301" s="187"/>
      <c r="BG301" s="187"/>
      <c r="BH301" s="187"/>
      <c r="BI301" s="187"/>
      <c r="BJ301" s="187"/>
      <c r="BK301" s="187"/>
      <c r="BL301" s="187"/>
      <c r="BM301" s="187"/>
      <c r="BN301" s="187"/>
      <c r="BO301" s="187"/>
      <c r="BP301" s="187"/>
      <c r="BQ301" s="187"/>
      <c r="BR301" s="187"/>
      <c r="BS301" s="187"/>
      <c r="BT301" s="187"/>
      <c r="BU301" s="187"/>
      <c r="BV301" s="187"/>
    </row>
    <row r="302" spans="1:74">
      <c r="A302" s="187"/>
      <c r="B302" s="187"/>
      <c r="C302" s="187"/>
      <c r="D302" s="187"/>
      <c r="E302" s="187"/>
      <c r="F302" s="187"/>
      <c r="G302" s="187"/>
      <c r="H302" s="187"/>
      <c r="I302" s="187"/>
      <c r="J302" s="187"/>
      <c r="K302" s="187"/>
      <c r="L302" s="187"/>
      <c r="M302" s="187"/>
      <c r="N302" s="187"/>
      <c r="O302" s="187"/>
      <c r="P302" s="187"/>
      <c r="Q302" s="187"/>
      <c r="R302" s="187"/>
      <c r="S302" s="187"/>
      <c r="T302" s="187"/>
      <c r="U302" s="187"/>
      <c r="V302" s="187"/>
      <c r="W302" s="187"/>
      <c r="X302" s="187"/>
      <c r="Y302" s="187"/>
      <c r="Z302" s="187"/>
      <c r="AA302" s="187"/>
      <c r="AB302" s="187"/>
      <c r="AC302" s="187"/>
      <c r="AD302" s="187"/>
      <c r="AE302" s="187"/>
      <c r="AF302" s="187"/>
      <c r="AG302" s="187"/>
      <c r="AH302" s="187"/>
      <c r="AI302" s="187"/>
      <c r="AJ302" s="187"/>
      <c r="AK302" s="187"/>
      <c r="AL302" s="187"/>
      <c r="AM302" s="187"/>
      <c r="AN302" s="187"/>
      <c r="AO302" s="187"/>
      <c r="AP302" s="187"/>
      <c r="AQ302" s="187"/>
      <c r="AR302" s="187"/>
      <c r="AS302" s="187"/>
      <c r="AT302" s="187"/>
      <c r="AU302" s="187"/>
      <c r="AV302" s="187"/>
      <c r="AW302" s="187"/>
      <c r="AX302" s="187"/>
      <c r="AY302" s="187"/>
      <c r="AZ302" s="187"/>
      <c r="BA302" s="187"/>
      <c r="BB302" s="187"/>
      <c r="BC302" s="187"/>
      <c r="BD302" s="187"/>
      <c r="BE302" s="187"/>
      <c r="BF302" s="187"/>
      <c r="BG302" s="187"/>
      <c r="BH302" s="187"/>
      <c r="BI302" s="187"/>
      <c r="BJ302" s="187"/>
      <c r="BK302" s="187"/>
      <c r="BL302" s="187"/>
      <c r="BM302" s="187"/>
      <c r="BN302" s="187"/>
      <c r="BO302" s="187"/>
      <c r="BP302" s="187"/>
      <c r="BQ302" s="187"/>
      <c r="BR302" s="187"/>
      <c r="BS302" s="187"/>
      <c r="BT302" s="187"/>
      <c r="BU302" s="187"/>
      <c r="BV302" s="187"/>
    </row>
    <row r="303" spans="1:74">
      <c r="A303" s="187"/>
      <c r="B303" s="187"/>
      <c r="C303" s="187"/>
      <c r="D303" s="187"/>
      <c r="E303" s="187"/>
      <c r="F303" s="187"/>
      <c r="G303" s="187"/>
      <c r="H303" s="187"/>
      <c r="I303" s="187"/>
      <c r="J303" s="187"/>
      <c r="K303" s="187"/>
      <c r="L303" s="187"/>
      <c r="M303" s="187"/>
      <c r="N303" s="187"/>
      <c r="O303" s="187"/>
      <c r="P303" s="187"/>
      <c r="Q303" s="187"/>
      <c r="R303" s="187"/>
      <c r="S303" s="187"/>
      <c r="T303" s="187"/>
      <c r="U303" s="187"/>
      <c r="V303" s="187"/>
      <c r="W303" s="187"/>
      <c r="X303" s="187"/>
      <c r="Y303" s="187"/>
      <c r="Z303" s="187"/>
      <c r="AA303" s="187"/>
      <c r="AB303" s="187"/>
      <c r="AC303" s="187"/>
      <c r="AD303" s="187"/>
      <c r="AE303" s="187"/>
      <c r="AF303" s="187"/>
      <c r="AG303" s="187"/>
      <c r="AH303" s="187"/>
      <c r="AI303" s="187"/>
      <c r="AJ303" s="187"/>
      <c r="AK303" s="187"/>
      <c r="AL303" s="187"/>
      <c r="AM303" s="187"/>
      <c r="AN303" s="187"/>
      <c r="AO303" s="187"/>
      <c r="AP303" s="187"/>
      <c r="AQ303" s="187"/>
      <c r="AR303" s="187"/>
      <c r="AS303" s="187"/>
      <c r="AT303" s="187"/>
      <c r="AU303" s="187"/>
      <c r="AV303" s="187"/>
      <c r="AW303" s="187"/>
      <c r="AX303" s="187"/>
      <c r="AY303" s="187"/>
      <c r="AZ303" s="187"/>
      <c r="BA303" s="187"/>
      <c r="BB303" s="187"/>
      <c r="BC303" s="187"/>
      <c r="BD303" s="187"/>
      <c r="BE303" s="187"/>
      <c r="BF303" s="187"/>
      <c r="BG303" s="187"/>
      <c r="BH303" s="187"/>
      <c r="BI303" s="187"/>
      <c r="BJ303" s="187"/>
      <c r="BK303" s="187"/>
      <c r="BL303" s="187"/>
      <c r="BM303" s="187"/>
      <c r="BN303" s="187"/>
      <c r="BO303" s="187"/>
      <c r="BP303" s="187"/>
      <c r="BQ303" s="187"/>
      <c r="BR303" s="187"/>
      <c r="BS303" s="187"/>
      <c r="BT303" s="187"/>
      <c r="BU303" s="187"/>
      <c r="BV303" s="187"/>
    </row>
    <row r="304" spans="1:74">
      <c r="A304" s="187"/>
      <c r="B304" s="187"/>
      <c r="C304" s="187"/>
      <c r="D304" s="187"/>
      <c r="E304" s="187"/>
      <c r="F304" s="187"/>
      <c r="G304" s="187"/>
      <c r="H304" s="187"/>
      <c r="I304" s="187"/>
      <c r="J304" s="187"/>
      <c r="K304" s="187"/>
      <c r="L304" s="187"/>
      <c r="M304" s="187"/>
      <c r="N304" s="187"/>
      <c r="O304" s="187"/>
      <c r="P304" s="187"/>
      <c r="Q304" s="187"/>
      <c r="R304" s="187"/>
      <c r="S304" s="187"/>
      <c r="T304" s="187"/>
      <c r="U304" s="187"/>
      <c r="V304" s="187"/>
      <c r="W304" s="187"/>
      <c r="X304" s="187"/>
      <c r="Y304" s="187"/>
      <c r="Z304" s="187"/>
      <c r="AA304" s="187"/>
      <c r="AB304" s="187"/>
      <c r="AC304" s="187"/>
      <c r="AD304" s="187"/>
      <c r="AE304" s="187"/>
      <c r="AF304" s="187"/>
      <c r="AG304" s="187"/>
      <c r="AH304" s="187"/>
      <c r="AI304" s="187"/>
      <c r="AJ304" s="187"/>
      <c r="AK304" s="187"/>
      <c r="AL304" s="187"/>
      <c r="AM304" s="187"/>
      <c r="AN304" s="187"/>
      <c r="AO304" s="187"/>
      <c r="AP304" s="187"/>
      <c r="AQ304" s="187"/>
      <c r="AR304" s="187"/>
      <c r="AS304" s="187"/>
      <c r="AT304" s="187"/>
      <c r="AU304" s="187"/>
      <c r="AV304" s="187"/>
      <c r="AW304" s="187"/>
      <c r="AX304" s="187"/>
      <c r="AY304" s="187"/>
      <c r="AZ304" s="187"/>
      <c r="BA304" s="187"/>
      <c r="BB304" s="187"/>
      <c r="BC304" s="187"/>
      <c r="BD304" s="187"/>
      <c r="BE304" s="187"/>
      <c r="BF304" s="187"/>
      <c r="BG304" s="187"/>
      <c r="BH304" s="187"/>
      <c r="BI304" s="187"/>
      <c r="BJ304" s="187"/>
      <c r="BK304" s="187"/>
      <c r="BL304" s="187"/>
      <c r="BM304" s="187"/>
      <c r="BN304" s="187"/>
      <c r="BO304" s="187"/>
      <c r="BP304" s="187"/>
      <c r="BQ304" s="187"/>
      <c r="BR304" s="187"/>
      <c r="BS304" s="187"/>
      <c r="BT304" s="187"/>
      <c r="BU304" s="187"/>
      <c r="BV304" s="187"/>
    </row>
    <row r="305" spans="1:74">
      <c r="A305" s="187"/>
      <c r="B305" s="187"/>
      <c r="C305" s="187"/>
      <c r="D305" s="187"/>
      <c r="E305" s="187"/>
      <c r="F305" s="187"/>
      <c r="G305" s="187"/>
      <c r="H305" s="187"/>
      <c r="I305" s="187"/>
      <c r="J305" s="187"/>
      <c r="K305" s="187"/>
      <c r="L305" s="187"/>
      <c r="M305" s="187"/>
      <c r="N305" s="187"/>
      <c r="O305" s="187"/>
      <c r="P305" s="187"/>
      <c r="Q305" s="187"/>
      <c r="R305" s="187"/>
      <c r="S305" s="187"/>
      <c r="T305" s="187"/>
      <c r="U305" s="187"/>
      <c r="V305" s="187"/>
      <c r="W305" s="187"/>
      <c r="X305" s="187"/>
      <c r="Y305" s="187"/>
      <c r="Z305" s="187"/>
      <c r="AA305" s="187"/>
      <c r="AB305" s="187"/>
      <c r="AC305" s="187"/>
      <c r="AD305" s="187"/>
      <c r="AE305" s="187"/>
      <c r="AF305" s="187"/>
      <c r="AG305" s="187"/>
      <c r="AH305" s="187"/>
      <c r="AI305" s="187"/>
      <c r="AJ305" s="187"/>
      <c r="AK305" s="187"/>
      <c r="AL305" s="187"/>
      <c r="AM305" s="187"/>
      <c r="AN305" s="187"/>
      <c r="AO305" s="187"/>
      <c r="AP305" s="187"/>
      <c r="AQ305" s="187"/>
      <c r="AR305" s="187"/>
      <c r="AS305" s="187"/>
      <c r="AT305" s="187"/>
      <c r="AU305" s="187"/>
      <c r="AV305" s="187"/>
      <c r="AW305" s="187"/>
      <c r="AX305" s="187"/>
      <c r="AY305" s="187"/>
      <c r="AZ305" s="187"/>
      <c r="BA305" s="187"/>
      <c r="BB305" s="187"/>
      <c r="BC305" s="187"/>
      <c r="BD305" s="187"/>
      <c r="BE305" s="187"/>
      <c r="BF305" s="187"/>
      <c r="BG305" s="187"/>
      <c r="BH305" s="187"/>
      <c r="BI305" s="187"/>
      <c r="BJ305" s="187"/>
      <c r="BK305" s="187"/>
      <c r="BL305" s="187"/>
      <c r="BM305" s="187"/>
      <c r="BN305" s="187"/>
      <c r="BO305" s="187"/>
      <c r="BP305" s="187"/>
      <c r="BQ305" s="187"/>
      <c r="BR305" s="187"/>
      <c r="BS305" s="187"/>
      <c r="BT305" s="187"/>
      <c r="BU305" s="187"/>
      <c r="BV305" s="187"/>
    </row>
    <row r="306" spans="1:74">
      <c r="A306" s="187"/>
      <c r="B306" s="187"/>
      <c r="C306" s="187"/>
      <c r="D306" s="187"/>
      <c r="E306" s="187"/>
      <c r="F306" s="187"/>
      <c r="G306" s="187"/>
      <c r="H306" s="187"/>
      <c r="I306" s="187"/>
      <c r="J306" s="187"/>
      <c r="K306" s="187"/>
      <c r="L306" s="187"/>
      <c r="M306" s="187"/>
      <c r="N306" s="187"/>
      <c r="O306" s="187"/>
      <c r="P306" s="187"/>
      <c r="Q306" s="187"/>
      <c r="R306" s="187"/>
      <c r="S306" s="187"/>
      <c r="T306" s="187"/>
      <c r="U306" s="187"/>
      <c r="V306" s="187"/>
      <c r="W306" s="187"/>
      <c r="X306" s="187"/>
      <c r="Y306" s="187"/>
      <c r="Z306" s="187"/>
      <c r="AA306" s="187"/>
      <c r="AB306" s="187"/>
      <c r="AC306" s="187"/>
      <c r="AD306" s="187"/>
      <c r="AE306" s="187"/>
      <c r="AF306" s="187"/>
      <c r="AG306" s="187"/>
      <c r="AH306" s="187"/>
      <c r="AI306" s="187"/>
      <c r="AJ306" s="187"/>
      <c r="AK306" s="187"/>
      <c r="AL306" s="187"/>
      <c r="AM306" s="187"/>
      <c r="AN306" s="187"/>
      <c r="AO306" s="187"/>
      <c r="AP306" s="187"/>
      <c r="AQ306" s="187"/>
      <c r="AR306" s="187"/>
      <c r="AS306" s="187"/>
      <c r="AT306" s="187"/>
      <c r="AU306" s="187"/>
      <c r="AV306" s="187"/>
      <c r="AW306" s="187"/>
      <c r="AX306" s="187"/>
      <c r="AY306" s="187"/>
      <c r="AZ306" s="187"/>
      <c r="BA306" s="187"/>
      <c r="BB306" s="187"/>
      <c r="BC306" s="187"/>
      <c r="BD306" s="187"/>
      <c r="BE306" s="187"/>
      <c r="BF306" s="187"/>
      <c r="BG306" s="187"/>
      <c r="BH306" s="187"/>
      <c r="BI306" s="187"/>
      <c r="BJ306" s="187"/>
      <c r="BK306" s="187"/>
      <c r="BL306" s="187"/>
      <c r="BM306" s="187"/>
      <c r="BN306" s="187"/>
      <c r="BO306" s="187"/>
      <c r="BP306" s="187"/>
      <c r="BQ306" s="187"/>
      <c r="BR306" s="187"/>
      <c r="BS306" s="187"/>
      <c r="BT306" s="187"/>
      <c r="BU306" s="187"/>
      <c r="BV306" s="187"/>
    </row>
    <row r="307" spans="1:74">
      <c r="A307" s="187"/>
      <c r="B307" s="187"/>
      <c r="C307" s="187"/>
      <c r="D307" s="187"/>
      <c r="E307" s="187"/>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c r="AS307" s="187"/>
      <c r="AT307" s="187"/>
      <c r="AU307" s="187"/>
      <c r="AV307" s="187"/>
      <c r="AW307" s="187"/>
      <c r="AX307" s="187"/>
      <c r="AY307" s="187"/>
      <c r="AZ307" s="187"/>
      <c r="BA307" s="187"/>
      <c r="BB307" s="187"/>
      <c r="BC307" s="187"/>
      <c r="BD307" s="187"/>
      <c r="BE307" s="187"/>
      <c r="BF307" s="187"/>
      <c r="BG307" s="187"/>
      <c r="BH307" s="187"/>
      <c r="BI307" s="187"/>
      <c r="BJ307" s="187"/>
      <c r="BK307" s="187"/>
      <c r="BL307" s="187"/>
      <c r="BM307" s="187"/>
      <c r="BN307" s="187"/>
      <c r="BO307" s="187"/>
      <c r="BP307" s="187"/>
      <c r="BQ307" s="187"/>
      <c r="BR307" s="187"/>
      <c r="BS307" s="187"/>
      <c r="BT307" s="187"/>
      <c r="BU307" s="187"/>
      <c r="BV307" s="187"/>
    </row>
    <row r="308" spans="1:74">
      <c r="A308" s="187"/>
      <c r="B308" s="187"/>
      <c r="C308" s="187"/>
      <c r="D308" s="187"/>
      <c r="E308" s="187"/>
      <c r="F308" s="187"/>
      <c r="G308" s="187"/>
      <c r="H308" s="187"/>
      <c r="I308" s="187"/>
      <c r="J308" s="187"/>
      <c r="K308" s="187"/>
      <c r="L308" s="187"/>
      <c r="M308" s="187"/>
      <c r="N308" s="187"/>
      <c r="O308" s="187"/>
      <c r="P308" s="187"/>
      <c r="Q308" s="187"/>
      <c r="R308" s="187"/>
      <c r="S308" s="187"/>
      <c r="T308" s="187"/>
      <c r="U308" s="187"/>
      <c r="V308" s="187"/>
      <c r="W308" s="187"/>
      <c r="X308" s="187"/>
      <c r="Y308" s="187"/>
      <c r="Z308" s="187"/>
      <c r="AA308" s="187"/>
      <c r="AB308" s="187"/>
      <c r="AC308" s="187"/>
      <c r="AD308" s="187"/>
      <c r="AE308" s="187"/>
      <c r="AF308" s="187"/>
      <c r="AG308" s="187"/>
      <c r="AH308" s="187"/>
      <c r="AI308" s="187"/>
      <c r="AJ308" s="187"/>
      <c r="AK308" s="187"/>
      <c r="AL308" s="187"/>
      <c r="AM308" s="187"/>
      <c r="AN308" s="187"/>
      <c r="AO308" s="187"/>
      <c r="AP308" s="187"/>
      <c r="AQ308" s="187"/>
      <c r="AR308" s="187"/>
      <c r="AS308" s="187"/>
      <c r="AT308" s="187"/>
      <c r="AU308" s="187"/>
      <c r="AV308" s="187"/>
      <c r="AW308" s="187"/>
      <c r="AX308" s="187"/>
      <c r="AY308" s="187"/>
      <c r="AZ308" s="187"/>
      <c r="BA308" s="187"/>
      <c r="BB308" s="187"/>
      <c r="BC308" s="187"/>
      <c r="BD308" s="187"/>
      <c r="BE308" s="187"/>
      <c r="BF308" s="187"/>
      <c r="BG308" s="187"/>
      <c r="BH308" s="187"/>
      <c r="BI308" s="187"/>
      <c r="BJ308" s="187"/>
      <c r="BK308" s="187"/>
      <c r="BL308" s="187"/>
      <c r="BM308" s="187"/>
      <c r="BN308" s="187"/>
      <c r="BO308" s="187"/>
      <c r="BP308" s="187"/>
      <c r="BQ308" s="187"/>
      <c r="BR308" s="187"/>
      <c r="BS308" s="187"/>
      <c r="BT308" s="187"/>
      <c r="BU308" s="187"/>
      <c r="BV308" s="187"/>
    </row>
    <row r="309" spans="1:74">
      <c r="A309" s="187"/>
      <c r="B309" s="187"/>
      <c r="C309" s="187"/>
      <c r="D309" s="187"/>
      <c r="E309" s="187"/>
      <c r="F309" s="187"/>
      <c r="G309" s="187"/>
      <c r="H309" s="187"/>
      <c r="I309" s="187"/>
      <c r="J309" s="187"/>
      <c r="K309" s="187"/>
      <c r="L309" s="187"/>
      <c r="M309" s="187"/>
      <c r="N309" s="187"/>
      <c r="O309" s="187"/>
      <c r="P309" s="187"/>
      <c r="Q309" s="187"/>
      <c r="R309" s="187"/>
      <c r="S309" s="187"/>
      <c r="T309" s="187"/>
      <c r="U309" s="187"/>
      <c r="V309" s="187"/>
      <c r="W309" s="187"/>
      <c r="X309" s="187"/>
      <c r="Y309" s="187"/>
      <c r="Z309" s="187"/>
      <c r="AA309" s="187"/>
      <c r="AB309" s="187"/>
      <c r="AC309" s="187"/>
      <c r="AD309" s="187"/>
      <c r="AE309" s="187"/>
      <c r="AF309" s="187"/>
      <c r="AG309" s="187"/>
      <c r="AH309" s="187"/>
      <c r="AI309" s="187"/>
      <c r="AJ309" s="187"/>
      <c r="AK309" s="187"/>
      <c r="AL309" s="187"/>
      <c r="AM309" s="187"/>
      <c r="AN309" s="187"/>
      <c r="AO309" s="187"/>
      <c r="AP309" s="187"/>
      <c r="AQ309" s="187"/>
      <c r="AR309" s="187"/>
      <c r="AS309" s="187"/>
      <c r="AT309" s="187"/>
      <c r="AU309" s="187"/>
      <c r="AV309" s="187"/>
      <c r="AW309" s="187"/>
      <c r="AX309" s="187"/>
      <c r="AY309" s="187"/>
      <c r="AZ309" s="187"/>
      <c r="BA309" s="187"/>
      <c r="BB309" s="187"/>
      <c r="BC309" s="187"/>
      <c r="BD309" s="187"/>
      <c r="BE309" s="187"/>
      <c r="BF309" s="187"/>
      <c r="BG309" s="187"/>
      <c r="BH309" s="187"/>
      <c r="BI309" s="187"/>
      <c r="BJ309" s="187"/>
      <c r="BK309" s="187"/>
      <c r="BL309" s="187"/>
      <c r="BM309" s="187"/>
      <c r="BN309" s="187"/>
      <c r="BO309" s="187"/>
      <c r="BP309" s="187"/>
      <c r="BQ309" s="187"/>
      <c r="BR309" s="187"/>
      <c r="BS309" s="187"/>
      <c r="BT309" s="187"/>
      <c r="BU309" s="187"/>
      <c r="BV309" s="187"/>
    </row>
    <row r="310" spans="1:74">
      <c r="A310" s="187"/>
      <c r="B310" s="187"/>
      <c r="C310" s="187"/>
      <c r="D310" s="187"/>
      <c r="E310" s="187"/>
      <c r="F310" s="187"/>
      <c r="G310" s="187"/>
      <c r="H310" s="187"/>
      <c r="I310" s="187"/>
      <c r="J310" s="187"/>
      <c r="K310" s="187"/>
      <c r="L310" s="187"/>
      <c r="M310" s="187"/>
      <c r="N310" s="187"/>
      <c r="O310" s="187"/>
      <c r="P310" s="187"/>
      <c r="Q310" s="187"/>
      <c r="R310" s="187"/>
      <c r="S310" s="187"/>
      <c r="T310" s="187"/>
      <c r="U310" s="187"/>
      <c r="V310" s="187"/>
      <c r="W310" s="187"/>
      <c r="X310" s="187"/>
      <c r="Y310" s="187"/>
      <c r="Z310" s="187"/>
      <c r="AA310" s="187"/>
      <c r="AB310" s="187"/>
      <c r="AC310" s="187"/>
      <c r="AD310" s="187"/>
      <c r="AE310" s="187"/>
      <c r="AF310" s="187"/>
      <c r="AG310" s="187"/>
      <c r="AH310" s="187"/>
      <c r="AI310" s="187"/>
      <c r="AJ310" s="187"/>
      <c r="AK310" s="187"/>
      <c r="AL310" s="187"/>
      <c r="AM310" s="187"/>
      <c r="AN310" s="187"/>
      <c r="AO310" s="187"/>
      <c r="AP310" s="187"/>
      <c r="AQ310" s="187"/>
      <c r="AR310" s="187"/>
      <c r="AS310" s="187"/>
      <c r="AT310" s="187"/>
      <c r="AU310" s="187"/>
      <c r="AV310" s="187"/>
      <c r="AW310" s="187"/>
      <c r="AX310" s="187"/>
      <c r="AY310" s="187"/>
      <c r="AZ310" s="187"/>
      <c r="BA310" s="187"/>
      <c r="BB310" s="187"/>
      <c r="BC310" s="187"/>
      <c r="BD310" s="187"/>
      <c r="BE310" s="187"/>
      <c r="BF310" s="187"/>
      <c r="BG310" s="187"/>
      <c r="BH310" s="187"/>
      <c r="BI310" s="187"/>
      <c r="BJ310" s="187"/>
      <c r="BK310" s="187"/>
      <c r="BL310" s="187"/>
      <c r="BM310" s="187"/>
      <c r="BN310" s="187"/>
      <c r="BO310" s="187"/>
      <c r="BP310" s="187"/>
      <c r="BQ310" s="187"/>
      <c r="BR310" s="187"/>
      <c r="BS310" s="187"/>
      <c r="BT310" s="187"/>
      <c r="BU310" s="187"/>
      <c r="BV310" s="187"/>
    </row>
    <row r="311" spans="1:74">
      <c r="A311" s="187"/>
      <c r="B311" s="187"/>
      <c r="C311" s="187"/>
      <c r="D311" s="187"/>
      <c r="E311" s="187"/>
      <c r="F311" s="187"/>
      <c r="G311" s="187"/>
      <c r="H311" s="187"/>
      <c r="I311" s="187"/>
      <c r="J311" s="187"/>
      <c r="K311" s="187"/>
      <c r="L311" s="187"/>
      <c r="M311" s="187"/>
      <c r="N311" s="187"/>
      <c r="O311" s="187"/>
      <c r="P311" s="187"/>
      <c r="Q311" s="187"/>
      <c r="R311" s="187"/>
      <c r="S311" s="187"/>
      <c r="T311" s="187"/>
      <c r="U311" s="187"/>
      <c r="V311" s="187"/>
      <c r="W311" s="187"/>
      <c r="X311" s="187"/>
      <c r="Y311" s="187"/>
      <c r="Z311" s="187"/>
      <c r="AA311" s="187"/>
      <c r="AB311" s="187"/>
      <c r="AC311" s="187"/>
      <c r="AD311" s="187"/>
      <c r="AE311" s="187"/>
      <c r="AF311" s="187"/>
      <c r="AG311" s="187"/>
      <c r="AH311" s="187"/>
      <c r="AI311" s="187"/>
      <c r="AJ311" s="187"/>
      <c r="AK311" s="187"/>
      <c r="AL311" s="187"/>
      <c r="AM311" s="187"/>
      <c r="AN311" s="187"/>
      <c r="AO311" s="187"/>
      <c r="AP311" s="187"/>
      <c r="AQ311" s="187"/>
      <c r="AR311" s="187"/>
      <c r="AS311" s="187"/>
      <c r="AT311" s="187"/>
      <c r="AU311" s="187"/>
      <c r="AV311" s="187"/>
      <c r="AW311" s="187"/>
      <c r="AX311" s="187"/>
      <c r="AY311" s="187"/>
      <c r="AZ311" s="187"/>
      <c r="BA311" s="187"/>
      <c r="BB311" s="187"/>
      <c r="BC311" s="187"/>
      <c r="BD311" s="187"/>
      <c r="BE311" s="187"/>
      <c r="BF311" s="187"/>
      <c r="BG311" s="187"/>
      <c r="BH311" s="187"/>
      <c r="BI311" s="187"/>
      <c r="BJ311" s="187"/>
      <c r="BK311" s="187"/>
      <c r="BL311" s="187"/>
      <c r="BM311" s="187"/>
      <c r="BN311" s="187"/>
      <c r="BO311" s="187"/>
      <c r="BP311" s="187"/>
      <c r="BQ311" s="187"/>
      <c r="BR311" s="187"/>
      <c r="BS311" s="187"/>
      <c r="BT311" s="187"/>
      <c r="BU311" s="187"/>
      <c r="BV311" s="187"/>
    </row>
    <row r="312" spans="1:74">
      <c r="A312" s="187"/>
      <c r="B312" s="187"/>
      <c r="C312" s="187"/>
      <c r="D312" s="187"/>
      <c r="E312" s="187"/>
      <c r="F312" s="187"/>
      <c r="G312" s="187"/>
      <c r="H312" s="187"/>
      <c r="I312" s="187"/>
      <c r="J312" s="187"/>
      <c r="K312" s="187"/>
      <c r="L312" s="187"/>
      <c r="M312" s="187"/>
      <c r="N312" s="187"/>
      <c r="O312" s="187"/>
      <c r="P312" s="187"/>
      <c r="Q312" s="187"/>
      <c r="R312" s="187"/>
      <c r="S312" s="187"/>
      <c r="T312" s="187"/>
      <c r="U312" s="187"/>
      <c r="V312" s="187"/>
      <c r="W312" s="187"/>
      <c r="X312" s="187"/>
      <c r="Y312" s="187"/>
      <c r="Z312" s="187"/>
      <c r="AA312" s="187"/>
      <c r="AB312" s="187"/>
      <c r="AC312" s="187"/>
      <c r="AD312" s="187"/>
      <c r="AE312" s="187"/>
      <c r="AF312" s="187"/>
      <c r="AG312" s="187"/>
      <c r="AH312" s="187"/>
      <c r="AI312" s="187"/>
      <c r="AJ312" s="187"/>
      <c r="AK312" s="187"/>
      <c r="AL312" s="187"/>
      <c r="AM312" s="187"/>
      <c r="AN312" s="187"/>
      <c r="AO312" s="187"/>
      <c r="AP312" s="187"/>
      <c r="AQ312" s="187"/>
      <c r="AR312" s="187"/>
      <c r="AS312" s="187"/>
      <c r="AT312" s="187"/>
      <c r="AU312" s="187"/>
      <c r="AV312" s="187"/>
      <c r="AW312" s="187"/>
      <c r="AX312" s="187"/>
      <c r="AY312" s="187"/>
      <c r="AZ312" s="187"/>
      <c r="BA312" s="187"/>
      <c r="BB312" s="187"/>
      <c r="BC312" s="187"/>
      <c r="BD312" s="187"/>
      <c r="BE312" s="187"/>
      <c r="BF312" s="187"/>
      <c r="BG312" s="187"/>
      <c r="BH312" s="187"/>
      <c r="BI312" s="187"/>
      <c r="BJ312" s="187"/>
      <c r="BK312" s="187"/>
      <c r="BL312" s="187"/>
      <c r="BM312" s="187"/>
      <c r="BN312" s="187"/>
      <c r="BO312" s="187"/>
      <c r="BP312" s="187"/>
      <c r="BQ312" s="187"/>
      <c r="BR312" s="187"/>
      <c r="BS312" s="187"/>
      <c r="BT312" s="187"/>
      <c r="BU312" s="187"/>
      <c r="BV312" s="187"/>
    </row>
    <row r="313" spans="1:74">
      <c r="A313" s="187"/>
      <c r="B313" s="187"/>
      <c r="C313" s="187"/>
      <c r="D313" s="187"/>
      <c r="E313" s="187"/>
      <c r="F313" s="187"/>
      <c r="G313" s="187"/>
      <c r="H313" s="187"/>
      <c r="I313" s="187"/>
      <c r="J313" s="187"/>
      <c r="K313" s="187"/>
      <c r="L313" s="187"/>
      <c r="M313" s="187"/>
      <c r="N313" s="187"/>
      <c r="O313" s="187"/>
      <c r="P313" s="187"/>
      <c r="Q313" s="187"/>
      <c r="R313" s="187"/>
      <c r="S313" s="187"/>
      <c r="T313" s="187"/>
      <c r="U313" s="187"/>
      <c r="V313" s="187"/>
      <c r="W313" s="187"/>
      <c r="X313" s="187"/>
      <c r="Y313" s="187"/>
      <c r="Z313" s="187"/>
      <c r="AA313" s="187"/>
      <c r="AB313" s="187"/>
      <c r="AC313" s="187"/>
      <c r="AD313" s="187"/>
      <c r="AE313" s="187"/>
      <c r="AF313" s="187"/>
      <c r="AG313" s="187"/>
      <c r="AH313" s="187"/>
      <c r="AI313" s="187"/>
      <c r="AJ313" s="187"/>
      <c r="AK313" s="187"/>
      <c r="AL313" s="187"/>
      <c r="AM313" s="187"/>
      <c r="AN313" s="187"/>
      <c r="AO313" s="187"/>
      <c r="AP313" s="187"/>
      <c r="AQ313" s="187"/>
      <c r="AR313" s="187"/>
      <c r="AS313" s="187"/>
      <c r="AT313" s="187"/>
      <c r="AU313" s="187"/>
      <c r="AV313" s="187"/>
      <c r="AW313" s="187"/>
      <c r="AX313" s="187"/>
      <c r="AY313" s="187"/>
      <c r="AZ313" s="187"/>
      <c r="BA313" s="187"/>
      <c r="BB313" s="187"/>
      <c r="BC313" s="187"/>
      <c r="BD313" s="187"/>
      <c r="BE313" s="187"/>
      <c r="BF313" s="187"/>
      <c r="BG313" s="187"/>
      <c r="BH313" s="187"/>
      <c r="BI313" s="187"/>
      <c r="BJ313" s="187"/>
      <c r="BK313" s="187"/>
      <c r="BL313" s="187"/>
      <c r="BM313" s="187"/>
      <c r="BN313" s="187"/>
      <c r="BO313" s="187"/>
      <c r="BP313" s="187"/>
      <c r="BQ313" s="187"/>
      <c r="BR313" s="187"/>
      <c r="BS313" s="187"/>
      <c r="BT313" s="187"/>
      <c r="BU313" s="187"/>
      <c r="BV313" s="187"/>
    </row>
    <row r="314" spans="1:74">
      <c r="A314" s="187"/>
      <c r="B314" s="187"/>
      <c r="C314" s="187"/>
      <c r="D314" s="187"/>
      <c r="E314" s="187"/>
      <c r="F314" s="187"/>
      <c r="G314" s="187"/>
      <c r="H314" s="187"/>
      <c r="I314" s="187"/>
      <c r="J314" s="187"/>
      <c r="K314" s="187"/>
      <c r="L314" s="187"/>
      <c r="M314" s="187"/>
      <c r="N314" s="187"/>
      <c r="O314" s="187"/>
      <c r="P314" s="187"/>
      <c r="Q314" s="187"/>
      <c r="R314" s="187"/>
      <c r="S314" s="187"/>
      <c r="T314" s="187"/>
      <c r="U314" s="187"/>
      <c r="V314" s="187"/>
      <c r="W314" s="187"/>
      <c r="X314" s="187"/>
      <c r="Y314" s="187"/>
      <c r="Z314" s="187"/>
      <c r="AA314" s="187"/>
      <c r="AB314" s="187"/>
      <c r="AC314" s="187"/>
      <c r="AD314" s="187"/>
      <c r="AE314" s="187"/>
      <c r="AF314" s="187"/>
      <c r="AG314" s="187"/>
      <c r="AH314" s="187"/>
      <c r="AI314" s="187"/>
      <c r="AJ314" s="187"/>
      <c r="AK314" s="187"/>
      <c r="AL314" s="187"/>
      <c r="AM314" s="187"/>
      <c r="AN314" s="187"/>
      <c r="AO314" s="187"/>
      <c r="AP314" s="187"/>
      <c r="AQ314" s="187"/>
      <c r="AR314" s="187"/>
      <c r="AS314" s="187"/>
      <c r="AT314" s="187"/>
      <c r="AU314" s="187"/>
      <c r="AV314" s="187"/>
      <c r="AW314" s="187"/>
      <c r="AX314" s="187"/>
      <c r="AY314" s="187"/>
      <c r="AZ314" s="187"/>
      <c r="BA314" s="187"/>
      <c r="BB314" s="187"/>
      <c r="BC314" s="187"/>
      <c r="BD314" s="187"/>
      <c r="BE314" s="187"/>
      <c r="BF314" s="187"/>
      <c r="BG314" s="187"/>
      <c r="BH314" s="187"/>
      <c r="BI314" s="187"/>
      <c r="BJ314" s="187"/>
      <c r="BK314" s="187"/>
      <c r="BL314" s="187"/>
      <c r="BM314" s="187"/>
      <c r="BN314" s="187"/>
      <c r="BO314" s="187"/>
      <c r="BP314" s="187"/>
      <c r="BQ314" s="187"/>
      <c r="BR314" s="187"/>
      <c r="BS314" s="187"/>
      <c r="BT314" s="187"/>
      <c r="BU314" s="187"/>
      <c r="BV314" s="187"/>
    </row>
    <row r="315" spans="1:74">
      <c r="A315" s="187"/>
      <c r="B315" s="187"/>
      <c r="C315" s="187"/>
      <c r="D315" s="187"/>
      <c r="E315" s="187"/>
      <c r="F315" s="187"/>
      <c r="G315" s="187"/>
      <c r="H315" s="187"/>
      <c r="I315" s="187"/>
      <c r="J315" s="187"/>
      <c r="K315" s="187"/>
      <c r="L315" s="187"/>
      <c r="M315" s="187"/>
      <c r="N315" s="187"/>
      <c r="O315" s="187"/>
      <c r="P315" s="187"/>
      <c r="Q315" s="187"/>
      <c r="R315" s="187"/>
      <c r="S315" s="187"/>
      <c r="T315" s="187"/>
      <c r="U315" s="187"/>
      <c r="V315" s="187"/>
      <c r="W315" s="187"/>
      <c r="X315" s="187"/>
      <c r="Y315" s="187"/>
      <c r="Z315" s="187"/>
      <c r="AA315" s="187"/>
      <c r="AB315" s="187"/>
      <c r="AC315" s="187"/>
      <c r="AD315" s="187"/>
      <c r="AE315" s="187"/>
      <c r="AF315" s="187"/>
      <c r="AG315" s="187"/>
      <c r="AH315" s="187"/>
      <c r="AI315" s="187"/>
      <c r="AJ315" s="187"/>
      <c r="AK315" s="187"/>
      <c r="AL315" s="187"/>
      <c r="AM315" s="187"/>
      <c r="AN315" s="187"/>
      <c r="AO315" s="187"/>
      <c r="AP315" s="187"/>
      <c r="AQ315" s="187"/>
      <c r="AR315" s="187"/>
      <c r="AS315" s="187"/>
      <c r="AT315" s="187"/>
      <c r="AU315" s="187"/>
      <c r="AV315" s="187"/>
      <c r="AW315" s="187"/>
      <c r="AX315" s="187"/>
      <c r="AY315" s="187"/>
      <c r="AZ315" s="187"/>
      <c r="BA315" s="187"/>
      <c r="BB315" s="187"/>
      <c r="BC315" s="187"/>
      <c r="BD315" s="187"/>
      <c r="BE315" s="187"/>
      <c r="BF315" s="187"/>
      <c r="BG315" s="187"/>
      <c r="BH315" s="187"/>
      <c r="BI315" s="187"/>
      <c r="BJ315" s="187"/>
      <c r="BK315" s="187"/>
      <c r="BL315" s="187"/>
      <c r="BM315" s="187"/>
      <c r="BN315" s="187"/>
      <c r="BO315" s="187"/>
      <c r="BP315" s="187"/>
      <c r="BQ315" s="187"/>
      <c r="BR315" s="187"/>
      <c r="BS315" s="187"/>
      <c r="BT315" s="187"/>
      <c r="BU315" s="187"/>
      <c r="BV315" s="187"/>
    </row>
    <row r="316" spans="1:74">
      <c r="A316" s="187"/>
      <c r="B316" s="187"/>
      <c r="C316" s="187"/>
      <c r="D316" s="187"/>
      <c r="E316" s="187"/>
      <c r="F316" s="187"/>
      <c r="G316" s="187"/>
      <c r="H316" s="187"/>
      <c r="I316" s="187"/>
      <c r="J316" s="187"/>
      <c r="K316" s="187"/>
      <c r="L316" s="187"/>
      <c r="M316" s="187"/>
      <c r="N316" s="187"/>
      <c r="O316" s="187"/>
      <c r="P316" s="187"/>
      <c r="Q316" s="187"/>
      <c r="R316" s="187"/>
      <c r="S316" s="187"/>
      <c r="T316" s="187"/>
      <c r="U316" s="187"/>
      <c r="V316" s="187"/>
      <c r="W316" s="187"/>
      <c r="X316" s="187"/>
      <c r="Y316" s="187"/>
      <c r="Z316" s="187"/>
      <c r="AA316" s="187"/>
      <c r="AB316" s="187"/>
      <c r="AC316" s="187"/>
      <c r="AD316" s="187"/>
      <c r="AE316" s="187"/>
      <c r="AF316" s="187"/>
      <c r="AG316" s="187"/>
      <c r="AH316" s="187"/>
      <c r="AI316" s="187"/>
      <c r="AJ316" s="187"/>
      <c r="AK316" s="187"/>
      <c r="AL316" s="187"/>
      <c r="AM316" s="187"/>
      <c r="AN316" s="187"/>
      <c r="AO316" s="187"/>
      <c r="AP316" s="187"/>
      <c r="AQ316" s="187"/>
      <c r="AR316" s="187"/>
      <c r="AS316" s="187"/>
      <c r="AT316" s="187"/>
      <c r="AU316" s="187"/>
      <c r="AV316" s="187"/>
      <c r="AW316" s="187"/>
      <c r="AX316" s="187"/>
      <c r="AY316" s="187"/>
      <c r="AZ316" s="187"/>
      <c r="BA316" s="187"/>
      <c r="BB316" s="187"/>
      <c r="BC316" s="187"/>
      <c r="BD316" s="187"/>
      <c r="BE316" s="187"/>
      <c r="BF316" s="187"/>
      <c r="BG316" s="187"/>
      <c r="BH316" s="187"/>
      <c r="BI316" s="187"/>
      <c r="BJ316" s="187"/>
      <c r="BK316" s="187"/>
      <c r="BL316" s="187"/>
      <c r="BM316" s="187"/>
      <c r="BN316" s="187"/>
      <c r="BO316" s="187"/>
      <c r="BP316" s="187"/>
      <c r="BQ316" s="187"/>
      <c r="BR316" s="187"/>
      <c r="BS316" s="187"/>
      <c r="BT316" s="187"/>
      <c r="BU316" s="187"/>
      <c r="BV316" s="187"/>
    </row>
    <row r="317" spans="1:74">
      <c r="A317" s="187"/>
      <c r="B317" s="187"/>
      <c r="C317" s="187"/>
      <c r="D317" s="187"/>
      <c r="E317" s="187"/>
      <c r="F317" s="187"/>
      <c r="G317" s="187"/>
      <c r="H317" s="187"/>
      <c r="I317" s="187"/>
      <c r="J317" s="187"/>
      <c r="K317" s="187"/>
      <c r="L317" s="187"/>
      <c r="M317" s="187"/>
      <c r="N317" s="187"/>
      <c r="O317" s="187"/>
      <c r="P317" s="187"/>
      <c r="Q317" s="187"/>
      <c r="R317" s="187"/>
      <c r="S317" s="187"/>
      <c r="T317" s="187"/>
      <c r="U317" s="187"/>
      <c r="V317" s="187"/>
      <c r="W317" s="187"/>
      <c r="X317" s="187"/>
      <c r="Y317" s="187"/>
      <c r="Z317" s="187"/>
      <c r="AA317" s="187"/>
      <c r="AB317" s="187"/>
      <c r="AC317" s="187"/>
      <c r="AD317" s="187"/>
      <c r="AE317" s="187"/>
      <c r="AF317" s="187"/>
      <c r="AG317" s="187"/>
      <c r="AH317" s="187"/>
      <c r="AI317" s="187"/>
      <c r="AJ317" s="187"/>
      <c r="AK317" s="187"/>
      <c r="AL317" s="187"/>
      <c r="AM317" s="187"/>
      <c r="AN317" s="187"/>
      <c r="AO317" s="187"/>
      <c r="AP317" s="187"/>
      <c r="AQ317" s="187"/>
      <c r="AR317" s="187"/>
      <c r="AS317" s="187"/>
      <c r="AT317" s="187"/>
      <c r="AU317" s="187"/>
      <c r="AV317" s="187"/>
      <c r="AW317" s="187"/>
      <c r="AX317" s="187"/>
      <c r="AY317" s="187"/>
      <c r="AZ317" s="187"/>
      <c r="BA317" s="187"/>
      <c r="BB317" s="187"/>
      <c r="BC317" s="187"/>
      <c r="BD317" s="187"/>
      <c r="BE317" s="187"/>
      <c r="BF317" s="187"/>
      <c r="BG317" s="187"/>
      <c r="BH317" s="187"/>
      <c r="BI317" s="187"/>
      <c r="BJ317" s="187"/>
      <c r="BK317" s="187"/>
      <c r="BL317" s="187"/>
      <c r="BM317" s="187"/>
      <c r="BN317" s="187"/>
      <c r="BO317" s="187"/>
      <c r="BP317" s="187"/>
      <c r="BQ317" s="187"/>
      <c r="BR317" s="187"/>
      <c r="BS317" s="187"/>
      <c r="BT317" s="187"/>
      <c r="BU317" s="187"/>
      <c r="BV317" s="187"/>
    </row>
    <row r="318" spans="1:74">
      <c r="A318" s="187"/>
      <c r="B318" s="187"/>
      <c r="C318" s="187"/>
      <c r="D318" s="187"/>
      <c r="E318" s="187"/>
      <c r="F318" s="187"/>
      <c r="G318" s="187"/>
      <c r="H318" s="187"/>
      <c r="I318" s="187"/>
      <c r="J318" s="187"/>
      <c r="K318" s="187"/>
      <c r="L318" s="187"/>
      <c r="M318" s="187"/>
      <c r="N318" s="187"/>
      <c r="O318" s="187"/>
      <c r="P318" s="187"/>
      <c r="Q318" s="187"/>
      <c r="R318" s="187"/>
      <c r="S318" s="187"/>
      <c r="T318" s="187"/>
      <c r="U318" s="187"/>
      <c r="V318" s="187"/>
      <c r="W318" s="187"/>
      <c r="X318" s="187"/>
      <c r="Y318" s="187"/>
      <c r="Z318" s="187"/>
      <c r="AA318" s="187"/>
      <c r="AB318" s="187"/>
      <c r="AC318" s="187"/>
      <c r="AD318" s="187"/>
      <c r="AE318" s="187"/>
      <c r="AF318" s="187"/>
      <c r="AG318" s="187"/>
      <c r="AH318" s="187"/>
      <c r="AI318" s="187"/>
      <c r="AJ318" s="187"/>
      <c r="AK318" s="187"/>
      <c r="AL318" s="187"/>
      <c r="AM318" s="187"/>
      <c r="AN318" s="187"/>
      <c r="AO318" s="187"/>
      <c r="AP318" s="187"/>
      <c r="AQ318" s="187"/>
      <c r="AR318" s="187"/>
      <c r="AS318" s="187"/>
      <c r="AT318" s="187"/>
      <c r="AU318" s="187"/>
      <c r="AV318" s="187"/>
      <c r="AW318" s="187"/>
      <c r="AX318" s="187"/>
      <c r="AY318" s="187"/>
      <c r="AZ318" s="187"/>
      <c r="BA318" s="187"/>
      <c r="BB318" s="187"/>
      <c r="BC318" s="187"/>
      <c r="BD318" s="187"/>
      <c r="BE318" s="187"/>
      <c r="BF318" s="187"/>
      <c r="BG318" s="187"/>
      <c r="BH318" s="187"/>
      <c r="BI318" s="187"/>
      <c r="BJ318" s="187"/>
      <c r="BK318" s="187"/>
      <c r="BL318" s="187"/>
      <c r="BM318" s="187"/>
      <c r="BN318" s="187"/>
      <c r="BO318" s="187"/>
      <c r="BP318" s="187"/>
      <c r="BQ318" s="187"/>
      <c r="BR318" s="187"/>
      <c r="BS318" s="187"/>
      <c r="BT318" s="187"/>
      <c r="BU318" s="187"/>
      <c r="BV318" s="187"/>
    </row>
    <row r="319" spans="1:74">
      <c r="A319" s="187"/>
      <c r="B319" s="187"/>
      <c r="C319" s="187"/>
      <c r="D319" s="187"/>
      <c r="E319" s="187"/>
      <c r="F319" s="187"/>
      <c r="G319" s="187"/>
      <c r="H319" s="187"/>
      <c r="I319" s="187"/>
      <c r="J319" s="187"/>
      <c r="K319" s="187"/>
      <c r="L319" s="187"/>
      <c r="M319" s="187"/>
      <c r="N319" s="187"/>
      <c r="O319" s="187"/>
      <c r="P319" s="187"/>
      <c r="Q319" s="187"/>
      <c r="R319" s="187"/>
      <c r="S319" s="187"/>
      <c r="T319" s="187"/>
      <c r="U319" s="187"/>
      <c r="V319" s="187"/>
      <c r="W319" s="187"/>
      <c r="X319" s="187"/>
      <c r="Y319" s="187"/>
      <c r="Z319" s="187"/>
      <c r="AA319" s="187"/>
      <c r="AB319" s="187"/>
      <c r="AC319" s="187"/>
      <c r="AD319" s="187"/>
      <c r="AE319" s="187"/>
      <c r="AF319" s="187"/>
      <c r="AG319" s="187"/>
      <c r="AH319" s="187"/>
      <c r="AI319" s="187"/>
      <c r="AJ319" s="187"/>
      <c r="AK319" s="187"/>
      <c r="AL319" s="187"/>
      <c r="AM319" s="187"/>
      <c r="AN319" s="187"/>
      <c r="AO319" s="187"/>
      <c r="AP319" s="187"/>
      <c r="AQ319" s="187"/>
      <c r="AR319" s="187"/>
      <c r="AS319" s="187"/>
      <c r="AT319" s="187"/>
      <c r="AU319" s="187"/>
      <c r="AV319" s="187"/>
      <c r="AW319" s="187"/>
      <c r="AX319" s="187"/>
      <c r="AY319" s="187"/>
      <c r="AZ319" s="187"/>
      <c r="BA319" s="187"/>
      <c r="BB319" s="187"/>
      <c r="BC319" s="187"/>
      <c r="BD319" s="187"/>
      <c r="BE319" s="187"/>
      <c r="BF319" s="187"/>
      <c r="BG319" s="187"/>
      <c r="BH319" s="187"/>
      <c r="BI319" s="187"/>
      <c r="BJ319" s="187"/>
      <c r="BK319" s="187"/>
      <c r="BL319" s="187"/>
      <c r="BM319" s="187"/>
      <c r="BN319" s="187"/>
      <c r="BO319" s="187"/>
      <c r="BP319" s="187"/>
      <c r="BQ319" s="187"/>
      <c r="BR319" s="187"/>
      <c r="BS319" s="187"/>
      <c r="BT319" s="187"/>
      <c r="BU319" s="187"/>
      <c r="BV319" s="187"/>
    </row>
    <row r="320" spans="1:74">
      <c r="A320" s="187"/>
      <c r="B320" s="187"/>
      <c r="C320" s="187"/>
      <c r="D320" s="187"/>
      <c r="E320" s="187"/>
      <c r="F320" s="187"/>
      <c r="G320" s="187"/>
      <c r="H320" s="187"/>
      <c r="I320" s="187"/>
      <c r="J320" s="187"/>
      <c r="K320" s="187"/>
      <c r="L320" s="187"/>
      <c r="M320" s="187"/>
      <c r="N320" s="187"/>
      <c r="O320" s="187"/>
      <c r="P320" s="187"/>
      <c r="Q320" s="187"/>
      <c r="R320" s="187"/>
      <c r="S320" s="187"/>
      <c r="T320" s="187"/>
      <c r="U320" s="187"/>
      <c r="V320" s="187"/>
      <c r="W320" s="187"/>
      <c r="X320" s="187"/>
      <c r="Y320" s="187"/>
      <c r="Z320" s="187"/>
      <c r="AA320" s="187"/>
      <c r="AB320" s="187"/>
      <c r="AC320" s="187"/>
      <c r="AD320" s="187"/>
      <c r="AE320" s="187"/>
      <c r="AF320" s="187"/>
      <c r="AG320" s="187"/>
      <c r="AH320" s="187"/>
      <c r="AI320" s="187"/>
      <c r="AJ320" s="187"/>
      <c r="AK320" s="187"/>
      <c r="AL320" s="187"/>
      <c r="AM320" s="187"/>
      <c r="AN320" s="187"/>
      <c r="AO320" s="187"/>
      <c r="AP320" s="187"/>
      <c r="AQ320" s="187"/>
      <c r="AR320" s="187"/>
      <c r="AS320" s="187"/>
      <c r="AT320" s="187"/>
      <c r="AU320" s="187"/>
      <c r="AV320" s="187"/>
      <c r="AW320" s="187"/>
      <c r="AX320" s="187"/>
      <c r="AY320" s="187"/>
      <c r="AZ320" s="187"/>
      <c r="BA320" s="187"/>
      <c r="BB320" s="187"/>
      <c r="BC320" s="187"/>
      <c r="BD320" s="187"/>
      <c r="BE320" s="187"/>
      <c r="BF320" s="187"/>
      <c r="BG320" s="187"/>
      <c r="BH320" s="187"/>
      <c r="BI320" s="187"/>
      <c r="BJ320" s="187"/>
      <c r="BK320" s="187"/>
      <c r="BL320" s="187"/>
      <c r="BM320" s="187"/>
      <c r="BN320" s="187"/>
      <c r="BO320" s="187"/>
      <c r="BP320" s="187"/>
      <c r="BQ320" s="187"/>
      <c r="BR320" s="187"/>
      <c r="BS320" s="187"/>
      <c r="BT320" s="187"/>
      <c r="BU320" s="187"/>
      <c r="BV320" s="187"/>
    </row>
    <row r="321" spans="1:74">
      <c r="A321" s="187"/>
      <c r="B321" s="187"/>
      <c r="C321" s="187"/>
      <c r="D321" s="187"/>
      <c r="E321" s="187"/>
      <c r="F321" s="187"/>
      <c r="G321" s="187"/>
      <c r="H321" s="187"/>
      <c r="I321" s="187"/>
      <c r="J321" s="187"/>
      <c r="K321" s="187"/>
      <c r="L321" s="187"/>
      <c r="M321" s="187"/>
      <c r="N321" s="187"/>
      <c r="O321" s="187"/>
      <c r="P321" s="187"/>
      <c r="Q321" s="187"/>
      <c r="R321" s="187"/>
      <c r="S321" s="187"/>
      <c r="T321" s="187"/>
      <c r="U321" s="187"/>
      <c r="V321" s="187"/>
      <c r="W321" s="187"/>
      <c r="X321" s="187"/>
      <c r="Y321" s="187"/>
      <c r="Z321" s="187"/>
      <c r="AA321" s="187"/>
      <c r="AB321" s="187"/>
      <c r="AC321" s="187"/>
      <c r="AD321" s="187"/>
      <c r="AE321" s="187"/>
      <c r="AF321" s="187"/>
      <c r="AG321" s="187"/>
      <c r="AH321" s="187"/>
      <c r="AI321" s="187"/>
      <c r="AJ321" s="187"/>
      <c r="AK321" s="187"/>
      <c r="AL321" s="187"/>
      <c r="AM321" s="187"/>
      <c r="AN321" s="187"/>
      <c r="AO321" s="187"/>
      <c r="AP321" s="187"/>
      <c r="AQ321" s="187"/>
      <c r="AR321" s="187"/>
      <c r="AS321" s="187"/>
      <c r="AT321" s="187"/>
      <c r="AU321" s="187"/>
      <c r="AV321" s="187"/>
      <c r="AW321" s="187"/>
      <c r="AX321" s="187"/>
      <c r="AY321" s="187"/>
      <c r="AZ321" s="187"/>
      <c r="BA321" s="187"/>
      <c r="BB321" s="187"/>
      <c r="BC321" s="187"/>
      <c r="BD321" s="187"/>
      <c r="BE321" s="187"/>
      <c r="BF321" s="187"/>
      <c r="BG321" s="187"/>
      <c r="BH321" s="187"/>
      <c r="BI321" s="187"/>
      <c r="BJ321" s="187"/>
      <c r="BK321" s="187"/>
      <c r="BL321" s="187"/>
      <c r="BM321" s="187"/>
      <c r="BN321" s="187"/>
      <c r="BO321" s="187"/>
      <c r="BP321" s="187"/>
      <c r="BQ321" s="187"/>
      <c r="BR321" s="187"/>
      <c r="BS321" s="187"/>
      <c r="BT321" s="187"/>
      <c r="BU321" s="187"/>
      <c r="BV321" s="187"/>
    </row>
    <row r="322" spans="1:74">
      <c r="A322" s="187"/>
      <c r="B322" s="187"/>
      <c r="C322" s="187"/>
      <c r="D322" s="187"/>
      <c r="E322" s="187"/>
      <c r="F322" s="187"/>
      <c r="G322" s="187"/>
      <c r="H322" s="187"/>
      <c r="I322" s="187"/>
      <c r="J322" s="187"/>
      <c r="K322" s="187"/>
      <c r="L322" s="187"/>
      <c r="M322" s="187"/>
      <c r="N322" s="187"/>
      <c r="O322" s="187"/>
      <c r="P322" s="187"/>
      <c r="Q322" s="187"/>
      <c r="R322" s="187"/>
      <c r="S322" s="187"/>
      <c r="T322" s="187"/>
      <c r="U322" s="187"/>
      <c r="V322" s="187"/>
      <c r="W322" s="187"/>
      <c r="X322" s="187"/>
      <c r="Y322" s="187"/>
      <c r="Z322" s="187"/>
      <c r="AA322" s="187"/>
      <c r="AB322" s="187"/>
      <c r="AC322" s="187"/>
      <c r="AD322" s="187"/>
      <c r="AE322" s="187"/>
      <c r="AF322" s="187"/>
      <c r="AG322" s="187"/>
      <c r="AH322" s="187"/>
      <c r="AI322" s="187"/>
      <c r="AJ322" s="187"/>
      <c r="AK322" s="187"/>
      <c r="AL322" s="187"/>
      <c r="AM322" s="187"/>
      <c r="AN322" s="187"/>
      <c r="AO322" s="187"/>
      <c r="AP322" s="187"/>
      <c r="AQ322" s="187"/>
      <c r="AR322" s="187"/>
      <c r="AS322" s="187"/>
      <c r="AT322" s="187"/>
      <c r="AU322" s="187"/>
      <c r="AV322" s="187"/>
      <c r="AW322" s="187"/>
      <c r="AX322" s="187"/>
      <c r="AY322" s="187"/>
      <c r="AZ322" s="187"/>
      <c r="BA322" s="187"/>
      <c r="BB322" s="187"/>
      <c r="BC322" s="187"/>
      <c r="BD322" s="187"/>
      <c r="BE322" s="187"/>
      <c r="BF322" s="187"/>
      <c r="BG322" s="187"/>
      <c r="BH322" s="187"/>
      <c r="BI322" s="187"/>
      <c r="BJ322" s="187"/>
      <c r="BK322" s="187"/>
      <c r="BL322" s="187"/>
      <c r="BM322" s="187"/>
      <c r="BN322" s="187"/>
      <c r="BO322" s="187"/>
      <c r="BP322" s="187"/>
      <c r="BQ322" s="187"/>
      <c r="BR322" s="187"/>
      <c r="BS322" s="187"/>
      <c r="BT322" s="187"/>
      <c r="BU322" s="187"/>
      <c r="BV322" s="187"/>
    </row>
  </sheetData>
  <sheetProtection password="FAE0" sheet="1" selectLockedCells="1"/>
  <mergeCells count="108">
    <mergeCell ref="BA139:BC139"/>
    <mergeCell ref="BA141:BC141"/>
    <mergeCell ref="B23:E23"/>
    <mergeCell ref="F23:AY23"/>
    <mergeCell ref="AZ23:BD23"/>
    <mergeCell ref="AZ128:BD128"/>
    <mergeCell ref="BA130:BC130"/>
    <mergeCell ref="BA132:BC132"/>
    <mergeCell ref="BA45:BC45"/>
    <mergeCell ref="BA59:BC59"/>
    <mergeCell ref="BA43:BC43"/>
    <mergeCell ref="BA61:BC61"/>
    <mergeCell ref="G32:AO32"/>
    <mergeCell ref="AP32:AY32"/>
    <mergeCell ref="BA36:BC36"/>
    <mergeCell ref="BA34:BC34"/>
    <mergeCell ref="AZ32:BD32"/>
    <mergeCell ref="E30:AU30"/>
    <mergeCell ref="AZ30:BD30"/>
    <mergeCell ref="G112:AO112"/>
    <mergeCell ref="AP112:AY112"/>
    <mergeCell ref="G48:AO48"/>
    <mergeCell ref="AP48:AY48"/>
    <mergeCell ref="AZ48:BD48"/>
    <mergeCell ref="BP29:BR29"/>
    <mergeCell ref="BJ29:BN29"/>
    <mergeCell ref="BA27:BC27"/>
    <mergeCell ref="K11:Z12"/>
    <mergeCell ref="F19:AY19"/>
    <mergeCell ref="BP15:BR15"/>
    <mergeCell ref="AZ15:BD16"/>
    <mergeCell ref="AZ17:BD17"/>
    <mergeCell ref="AZ18:BD18"/>
    <mergeCell ref="AZ21:BD21"/>
    <mergeCell ref="F20:AY20"/>
    <mergeCell ref="AZ20:BD20"/>
    <mergeCell ref="F22:AY22"/>
    <mergeCell ref="B24:AY24"/>
    <mergeCell ref="AZ24:BD24"/>
    <mergeCell ref="K27:S27"/>
    <mergeCell ref="V27:W27"/>
    <mergeCell ref="AE27:AL27"/>
    <mergeCell ref="AO27:AQ27"/>
    <mergeCell ref="AU27:AX27"/>
    <mergeCell ref="C27:H27"/>
    <mergeCell ref="Z27:AA27"/>
    <mergeCell ref="AZ22:BD22"/>
    <mergeCell ref="AY3:BC3"/>
    <mergeCell ref="B22:E22"/>
    <mergeCell ref="B21:E21"/>
    <mergeCell ref="B20:E20"/>
    <mergeCell ref="Q3:AP5"/>
    <mergeCell ref="F15:AY16"/>
    <mergeCell ref="F17:AY17"/>
    <mergeCell ref="F18:AY18"/>
    <mergeCell ref="B18:E18"/>
    <mergeCell ref="B17:E17"/>
    <mergeCell ref="B15:E16"/>
    <mergeCell ref="B19:E19"/>
    <mergeCell ref="F21:AY21"/>
    <mergeCell ref="B9:J10"/>
    <mergeCell ref="B11:J12"/>
    <mergeCell ref="AV11:AX12"/>
    <mergeCell ref="AO9:AR10"/>
    <mergeCell ref="AS9:BD10"/>
    <mergeCell ref="AA11:AD12"/>
    <mergeCell ref="AE11:AN12"/>
    <mergeCell ref="AZ19:BD19"/>
    <mergeCell ref="AO11:AR12"/>
    <mergeCell ref="B14:BD14"/>
    <mergeCell ref="AY11:BD12"/>
    <mergeCell ref="BA84:BC84"/>
    <mergeCell ref="BA82:BC82"/>
    <mergeCell ref="G64:AO64"/>
    <mergeCell ref="AP64:AY64"/>
    <mergeCell ref="AP96:AY96"/>
    <mergeCell ref="AZ96:BD96"/>
    <mergeCell ref="BA91:BC91"/>
    <mergeCell ref="BA93:BC93"/>
    <mergeCell ref="G96:AO96"/>
    <mergeCell ref="BA123:BC123"/>
    <mergeCell ref="BA125:BC125"/>
    <mergeCell ref="BA98:BC98"/>
    <mergeCell ref="BA107:BC107"/>
    <mergeCell ref="BA109:BC109"/>
    <mergeCell ref="AZ112:BD112"/>
    <mergeCell ref="BA100:BC100"/>
    <mergeCell ref="BA114:BC114"/>
    <mergeCell ref="BA116:BC116"/>
    <mergeCell ref="BJ5:BO5"/>
    <mergeCell ref="AY5:BC5"/>
    <mergeCell ref="Q6:AP7"/>
    <mergeCell ref="J7:K7"/>
    <mergeCell ref="AY7:BC7"/>
    <mergeCell ref="AZ64:BD64"/>
    <mergeCell ref="G80:AO80"/>
    <mergeCell ref="AP80:AY80"/>
    <mergeCell ref="AZ80:BD80"/>
    <mergeCell ref="BA66:BC66"/>
    <mergeCell ref="BA68:BC68"/>
    <mergeCell ref="BA75:BC75"/>
    <mergeCell ref="BA77:BC77"/>
    <mergeCell ref="BA50:BC50"/>
    <mergeCell ref="BA52:BC52"/>
    <mergeCell ref="AS11:AU12"/>
    <mergeCell ref="K9:Z10"/>
    <mergeCell ref="AA9:AF10"/>
    <mergeCell ref="AG9:AN10"/>
  </mergeCells>
  <phoneticPr fontId="9" type="noConversion"/>
  <conditionalFormatting sqref="BA114:BC114 BA98:BC98 BA82:BC82 BA66:BC66 BA50:BC50 BA34:BC34">
    <cfRule type="expression" dxfId="357" priority="29" stopIfTrue="1">
      <formula>IF(BJ34="No",TRUE,FALSE)</formula>
    </cfRule>
    <cfRule type="expression" dxfId="356" priority="30" stopIfTrue="1">
      <formula>IF(OR(I34="",BA34="x",BR34=0),TRUE,FALSE)</formula>
    </cfRule>
    <cfRule type="expression" dxfId="355" priority="31" stopIfTrue="1">
      <formula>IF(AND(BA34&lt;&gt;"Y",BA34&lt;&gt;"N",BA34&lt;&gt;""),TRUE,FALSE)</formula>
    </cfRule>
  </conditionalFormatting>
  <conditionalFormatting sqref="BA116:BC116 BA100:BC100 BA84:BC84 BA68:BC68 BA52:BC52 BA36:BC36">
    <cfRule type="expression" dxfId="354" priority="32" stopIfTrue="1">
      <formula>IF(OR(BR34=0,BJ34="No"),TRUE,FALSE)</formula>
    </cfRule>
    <cfRule type="expression" dxfId="353" priority="33" stopIfTrue="1">
      <formula>IF(BA34="x",TRUE,FALSE)</formula>
    </cfRule>
    <cfRule type="cellIs" dxfId="352" priority="34" stopIfTrue="1" operator="greaterThan">
      <formula>2</formula>
    </cfRule>
  </conditionalFormatting>
  <conditionalFormatting sqref="BA123:BC123 BA107:BC107 BA91:BC91 BA75:BC75 BA59:BC59 BA43:BC43">
    <cfRule type="expression" dxfId="351" priority="35" stopIfTrue="1">
      <formula>IF(OR(BR34=0,BJ34="No"),TRUE,FALSE)</formula>
    </cfRule>
    <cfRule type="expression" dxfId="350" priority="36" stopIfTrue="1">
      <formula>IF(BA34="x",TRUE,FALSE)</formula>
    </cfRule>
    <cfRule type="cellIs" dxfId="349" priority="37" stopIfTrue="1" operator="greaterThan">
      <formula>2</formula>
    </cfRule>
  </conditionalFormatting>
  <conditionalFormatting sqref="BA125:BC125 BA109:BC109 BA93:BC93 BA77:BC77 BA61:BC61 BA45:BC45">
    <cfRule type="expression" dxfId="348" priority="38" stopIfTrue="1">
      <formula>IF(OR(BR34=0,BJ34="No"),TRUE,FALSE)</formula>
    </cfRule>
    <cfRule type="expression" dxfId="347" priority="39" stopIfTrue="1">
      <formula>IF(BA34="x",TRUE,FALSE)</formula>
    </cfRule>
    <cfRule type="cellIs" dxfId="346" priority="40" stopIfTrue="1" operator="greaterThan">
      <formula>2</formula>
    </cfRule>
  </conditionalFormatting>
  <conditionalFormatting sqref="BP5">
    <cfRule type="expression" dxfId="345" priority="41" stopIfTrue="1">
      <formula>IF(AND(BP5="",#REF!&gt;""),TRUE,FALSE)</formula>
    </cfRule>
  </conditionalFormatting>
  <conditionalFormatting sqref="BK34:BO34 BK82:BO82 BK98:BO98 BK50:BO50 BK114:BO114 BK66:BO66">
    <cfRule type="cellIs" dxfId="344" priority="42" stopIfTrue="1" operator="equal">
      <formula>""</formula>
    </cfRule>
  </conditionalFormatting>
  <conditionalFormatting sqref="AZ31:BD31 AZ32 AZ96 AZ80 AZ48 AZ64 AZ112">
    <cfRule type="cellIs" dxfId="343" priority="43" stopIfTrue="1" operator="equal">
      <formula>"Green"</formula>
    </cfRule>
    <cfRule type="cellIs" dxfId="342" priority="44" stopIfTrue="1" operator="equal">
      <formula>"Yellow"</formula>
    </cfRule>
    <cfRule type="cellIs" dxfId="341" priority="45" stopIfTrue="1" operator="equal">
      <formula>"Red"</formula>
    </cfRule>
  </conditionalFormatting>
  <conditionalFormatting sqref="AS7">
    <cfRule type="cellIs" dxfId="340" priority="46" stopIfTrue="1" operator="equal">
      <formula>"X"</formula>
    </cfRule>
  </conditionalFormatting>
  <conditionalFormatting sqref="AZ17:BD22 AZ24:BD24">
    <cfRule type="cellIs" dxfId="339" priority="47" stopIfTrue="1" operator="between">
      <formula>0.85</formula>
      <formula>1.1</formula>
    </cfRule>
    <cfRule type="cellIs" dxfId="338" priority="48" stopIfTrue="1" operator="between">
      <formula>0.75</formula>
      <formula>0.8499</formula>
    </cfRule>
    <cfRule type="cellIs" dxfId="337" priority="49" stopIfTrue="1" operator="between">
      <formula>0</formula>
      <formula>0.7499</formula>
    </cfRule>
  </conditionalFormatting>
  <conditionalFormatting sqref="AY5:BC5">
    <cfRule type="cellIs" dxfId="336" priority="50" stopIfTrue="1" operator="between">
      <formula>0.85</formula>
      <formula>1.1</formula>
    </cfRule>
    <cfRule type="cellIs" dxfId="335" priority="51" stopIfTrue="1" operator="between">
      <formula>0.75</formula>
      <formula>0.8499</formula>
    </cfRule>
    <cfRule type="cellIs" dxfId="334" priority="52" stopIfTrue="1" operator="between">
      <formula>0</formula>
      <formula>0.7499</formula>
    </cfRule>
  </conditionalFormatting>
  <conditionalFormatting sqref="BA130:BC130">
    <cfRule type="expression" dxfId="333" priority="14" stopIfTrue="1">
      <formula>IF(BJ130="No",TRUE,FALSE)</formula>
    </cfRule>
    <cfRule type="expression" dxfId="332" priority="15" stopIfTrue="1">
      <formula>IF(OR(I130="",BA130="x",BR130=0),TRUE,FALSE)</formula>
    </cfRule>
    <cfRule type="expression" dxfId="331" priority="16" stopIfTrue="1">
      <formula>IF(AND(BA130&lt;&gt;"Y",BA130&lt;&gt;"N",BA130&lt;&gt;""),TRUE,FALSE)</formula>
    </cfRule>
  </conditionalFormatting>
  <conditionalFormatting sqref="BA132:BC132">
    <cfRule type="expression" dxfId="330" priority="17" stopIfTrue="1">
      <formula>IF(OR(BR130=0,BJ130="No"),TRUE,FALSE)</formula>
    </cfRule>
    <cfRule type="expression" dxfId="329" priority="18" stopIfTrue="1">
      <formula>IF(BA130="x",TRUE,FALSE)</formula>
    </cfRule>
    <cfRule type="cellIs" dxfId="328" priority="19" stopIfTrue="1" operator="greaterThan">
      <formula>2</formula>
    </cfRule>
  </conditionalFormatting>
  <conditionalFormatting sqref="BA139:BC139">
    <cfRule type="expression" dxfId="327" priority="20" stopIfTrue="1">
      <formula>IF(OR(BR130=0,BJ130="No"),TRUE,FALSE)</formula>
    </cfRule>
    <cfRule type="expression" dxfId="326" priority="21" stopIfTrue="1">
      <formula>IF(BA130="x",TRUE,FALSE)</formula>
    </cfRule>
    <cfRule type="cellIs" dxfId="325" priority="22" stopIfTrue="1" operator="greaterThan">
      <formula>2</formula>
    </cfRule>
  </conditionalFormatting>
  <conditionalFormatting sqref="BA141:BC141">
    <cfRule type="expression" dxfId="324" priority="23" stopIfTrue="1">
      <formula>IF(OR(BR130=0,BJ130="No"),TRUE,FALSE)</formula>
    </cfRule>
    <cfRule type="expression" dxfId="323" priority="24" stopIfTrue="1">
      <formula>IF(BA130="x",TRUE,FALSE)</formula>
    </cfRule>
    <cfRule type="cellIs" dxfId="322" priority="25" stopIfTrue="1" operator="greaterThan">
      <formula>2</formula>
    </cfRule>
  </conditionalFormatting>
  <conditionalFormatting sqref="AZ23:BD23">
    <cfRule type="cellIs" dxfId="321" priority="8" stopIfTrue="1" operator="between">
      <formula>0.85</formula>
      <formula>1.1</formula>
    </cfRule>
    <cfRule type="cellIs" dxfId="320" priority="9" stopIfTrue="1" operator="between">
      <formula>0.75</formula>
      <formula>0.8499</formula>
    </cfRule>
    <cfRule type="cellIs" dxfId="319" priority="10" stopIfTrue="1" operator="between">
      <formula>0</formula>
      <formula>0.7499</formula>
    </cfRule>
  </conditionalFormatting>
  <conditionalFormatting sqref="BK130:BO130">
    <cfRule type="cellIs" dxfId="318" priority="7" stopIfTrue="1" operator="equal">
      <formula>""</formula>
    </cfRule>
  </conditionalFormatting>
  <conditionalFormatting sqref="AZ128">
    <cfRule type="cellIs" dxfId="317" priority="1" stopIfTrue="1" operator="equal">
      <formula>"Green"</formula>
    </cfRule>
    <cfRule type="cellIs" dxfId="316" priority="2" stopIfTrue="1" operator="equal">
      <formula>"Yellow"</formula>
    </cfRule>
    <cfRule type="cellIs" dxfId="315" priority="3" stopIfTrue="1" operator="equal">
      <formula>"Red"</formula>
    </cfRule>
  </conditionalFormatting>
  <printOptions horizontalCentered="1"/>
  <pageMargins left="0.5" right="0.5" top="0.5" bottom="0.75" header="0.5" footer="0.5"/>
  <pageSetup scale="94" orientation="portrait" r:id="rId1"/>
  <headerFooter alignWithMargins="0">
    <oddFooter xml:space="preserve">&amp;L&amp;8&amp;A&amp;C&amp;8PAGE &amp;P OF &amp;N&amp;R&amp;8Printed : &amp;D &amp;T </oddFooter>
  </headerFooter>
  <rowBreaks count="1" manualBreakCount="1">
    <brk id="63" min="1" max="55" man="1"/>
  </rowBreaks>
  <ignoredErrors>
    <ignoredError sqref="AY7" unlockedFormula="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13"/>
  </sheetPr>
  <dimension ref="A1:CP254"/>
  <sheetViews>
    <sheetView showGridLines="0" topLeftCell="A10" zoomScaleNormal="100" workbookViewId="0">
      <selection activeCell="BA53" sqref="BA53:BC53"/>
    </sheetView>
  </sheetViews>
  <sheetFormatPr baseColWidth="10" defaultColWidth="9.140625" defaultRowHeight="12.75"/>
  <cols>
    <col min="1" max="1" width="1" style="99" customWidth="1"/>
    <col min="2" max="2" width="0.85546875" style="19" customWidth="1"/>
    <col min="3" max="3" width="2.7109375" style="19" customWidth="1"/>
    <col min="4" max="4" width="0.85546875" style="19" customWidth="1"/>
    <col min="5" max="5" width="2.7109375" style="19" customWidth="1"/>
    <col min="6" max="6" width="0.85546875" style="19" customWidth="1"/>
    <col min="7" max="7" width="2.7109375" style="19" customWidth="1"/>
    <col min="8" max="8" width="0.85546875" style="19" customWidth="1"/>
    <col min="9" max="9" width="2.7109375" style="19" customWidth="1"/>
    <col min="10" max="10" width="0.85546875" style="19" customWidth="1"/>
    <col min="11" max="11" width="2.7109375" style="19" customWidth="1"/>
    <col min="12" max="12" width="0.85546875" style="19" customWidth="1"/>
    <col min="13" max="13" width="2.7109375" style="19" customWidth="1"/>
    <col min="14" max="14" width="0.85546875" style="19" customWidth="1"/>
    <col min="15" max="15" width="2.7109375" style="19" customWidth="1"/>
    <col min="16" max="16" width="0.85546875" style="19" customWidth="1"/>
    <col min="17" max="17" width="2.7109375" style="19" customWidth="1"/>
    <col min="18" max="18" width="0.85546875" style="19" customWidth="1"/>
    <col min="19" max="19" width="2.7109375" style="19" customWidth="1"/>
    <col min="20" max="20" width="0.85546875" style="19" customWidth="1"/>
    <col min="21" max="21" width="2.7109375" style="19" customWidth="1"/>
    <col min="22" max="22" width="0.85546875" style="19" customWidth="1"/>
    <col min="23" max="23" width="2.7109375" style="19" customWidth="1"/>
    <col min="24" max="24" width="0.85546875" style="19" customWidth="1"/>
    <col min="25" max="25" width="2.7109375" style="19" customWidth="1"/>
    <col min="26" max="26" width="0.85546875" style="19" customWidth="1"/>
    <col min="27" max="27" width="2.7109375" style="19" customWidth="1"/>
    <col min="28" max="28" width="0.85546875" style="19" customWidth="1"/>
    <col min="29" max="29" width="2.7109375" style="19" customWidth="1"/>
    <col min="30" max="30" width="0.85546875" style="19" customWidth="1"/>
    <col min="31" max="31" width="2.7109375" style="19" customWidth="1"/>
    <col min="32" max="32" width="0.85546875" style="19" customWidth="1"/>
    <col min="33" max="33" width="2.7109375" style="19" customWidth="1"/>
    <col min="34" max="34" width="0.85546875" style="19" customWidth="1"/>
    <col min="35" max="35" width="2.7109375" style="19" customWidth="1"/>
    <col min="36" max="36" width="0.85546875" style="19" customWidth="1"/>
    <col min="37" max="37" width="2.7109375" style="19" customWidth="1"/>
    <col min="38" max="38" width="0.85546875" style="19" customWidth="1"/>
    <col min="39" max="39" width="2.7109375" style="19" customWidth="1"/>
    <col min="40" max="40" width="0.85546875" style="19" customWidth="1"/>
    <col min="41" max="41" width="2.7109375" style="19" customWidth="1"/>
    <col min="42" max="42" width="0.85546875" style="19" customWidth="1"/>
    <col min="43" max="43" width="2.7109375" style="19" customWidth="1"/>
    <col min="44" max="44" width="0.85546875" style="19" customWidth="1"/>
    <col min="45" max="45" width="2.7109375" style="19" customWidth="1"/>
    <col min="46" max="46" width="0.85546875" style="19" customWidth="1"/>
    <col min="47" max="47" width="2.7109375" style="19" customWidth="1"/>
    <col min="48" max="48" width="0.85546875" style="19" customWidth="1"/>
    <col min="49" max="49" width="2.7109375" style="19" customWidth="1"/>
    <col min="50" max="50" width="0.85546875" style="19" customWidth="1"/>
    <col min="51" max="51" width="2.7109375" style="19" customWidth="1"/>
    <col min="52" max="52" width="0.85546875" style="19" customWidth="1"/>
    <col min="53" max="53" width="2.7109375" style="19" customWidth="1"/>
    <col min="54" max="54" width="0.85546875" style="19" customWidth="1"/>
    <col min="55" max="55" width="2.7109375" style="19" customWidth="1"/>
    <col min="56" max="56" width="0.85546875" style="19" customWidth="1"/>
    <col min="57" max="57" width="0.85546875" style="46" customWidth="1"/>
    <col min="58" max="61" width="5.85546875" style="59" hidden="1" customWidth="1"/>
    <col min="62" max="62" width="11" style="59" hidden="1" customWidth="1"/>
    <col min="63" max="64" width="5.85546875" style="59" hidden="1" customWidth="1"/>
    <col min="65" max="67" width="5.85546875" style="60" hidden="1" customWidth="1"/>
    <col min="68" max="68" width="5.85546875" style="59" hidden="1" customWidth="1"/>
    <col min="69" max="69" width="5.85546875" style="63" hidden="1" customWidth="1"/>
    <col min="70" max="70" width="7.7109375" style="63" hidden="1" customWidth="1"/>
    <col min="71" max="74" width="5.85546875" style="59" customWidth="1"/>
    <col min="75" max="91" width="9.140625" style="59"/>
    <col min="92" max="16384" width="9.140625" style="19"/>
  </cols>
  <sheetData>
    <row r="1" spans="1:94" ht="4.5" customHeight="1">
      <c r="A1" s="204"/>
      <c r="B1" s="169"/>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32"/>
      <c r="AT1" s="32"/>
      <c r="AU1" s="32"/>
      <c r="AV1" s="32"/>
      <c r="AW1" s="32"/>
      <c r="AX1" s="32"/>
      <c r="AY1" s="32"/>
      <c r="AZ1" s="32"/>
      <c r="BA1" s="32"/>
      <c r="BB1" s="42"/>
      <c r="BC1" s="42"/>
      <c r="BD1" s="219"/>
      <c r="BF1" s="64"/>
      <c r="BL1" s="60"/>
      <c r="BQ1" s="59"/>
      <c r="BR1" s="59"/>
      <c r="CN1" s="59"/>
      <c r="CO1" s="59"/>
      <c r="CP1" s="59"/>
    </row>
    <row r="2" spans="1:94" ht="4.5" customHeight="1">
      <c r="A2" s="204"/>
      <c r="B2" s="14"/>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6"/>
      <c r="AT2" s="16"/>
      <c r="AU2" s="16"/>
      <c r="AV2" s="16"/>
      <c r="AW2" s="16"/>
      <c r="AX2" s="16"/>
      <c r="AY2" s="16"/>
      <c r="AZ2" s="16"/>
      <c r="BA2" s="16"/>
      <c r="BB2" s="15"/>
      <c r="BC2" s="15"/>
      <c r="BD2" s="17"/>
      <c r="BF2" s="64"/>
    </row>
    <row r="3" spans="1:94" ht="12.75" customHeight="1">
      <c r="A3" s="190"/>
      <c r="B3" s="20"/>
      <c r="C3" s="21"/>
      <c r="D3" s="21"/>
      <c r="E3" s="21"/>
      <c r="F3" s="21"/>
      <c r="G3" s="21"/>
      <c r="H3" s="21"/>
      <c r="I3" s="21"/>
      <c r="J3" s="21"/>
      <c r="K3" s="21"/>
      <c r="L3" s="21"/>
      <c r="M3" s="21"/>
      <c r="N3" s="21"/>
      <c r="O3" s="21"/>
      <c r="P3" s="21"/>
      <c r="Q3" s="770" t="s">
        <v>56</v>
      </c>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P3" s="771"/>
      <c r="AQ3" s="95"/>
      <c r="AR3" s="102"/>
      <c r="AS3" s="102"/>
      <c r="AT3" s="102"/>
      <c r="AU3" s="102"/>
      <c r="AV3" s="102"/>
      <c r="AW3" s="103" t="s">
        <v>57</v>
      </c>
      <c r="AX3" s="102"/>
      <c r="AY3" s="928" t="str">
        <f>IF('Cover Page'!AY3="","",'Cover Page'!AY3)</f>
        <v/>
      </c>
      <c r="AZ3" s="929"/>
      <c r="BA3" s="929"/>
      <c r="BB3" s="929"/>
      <c r="BC3" s="930"/>
      <c r="BD3" s="22"/>
      <c r="BF3" s="64"/>
    </row>
    <row r="4" spans="1:94" ht="4.5" customHeight="1">
      <c r="A4" s="190"/>
      <c r="B4" s="20"/>
      <c r="C4" s="21"/>
      <c r="D4" s="21"/>
      <c r="E4" s="21"/>
      <c r="F4" s="21"/>
      <c r="G4" s="21"/>
      <c r="H4" s="21"/>
      <c r="I4" s="21"/>
      <c r="J4" s="21"/>
      <c r="K4" s="21"/>
      <c r="L4" s="21"/>
      <c r="M4" s="21"/>
      <c r="N4" s="21"/>
      <c r="O4" s="21"/>
      <c r="P4" s="21"/>
      <c r="Q4" s="772"/>
      <c r="R4" s="773"/>
      <c r="S4" s="773"/>
      <c r="T4" s="773"/>
      <c r="U4" s="773"/>
      <c r="V4" s="773"/>
      <c r="W4" s="773"/>
      <c r="X4" s="773"/>
      <c r="Y4" s="773"/>
      <c r="Z4" s="773"/>
      <c r="AA4" s="773"/>
      <c r="AB4" s="773"/>
      <c r="AC4" s="773"/>
      <c r="AD4" s="773"/>
      <c r="AE4" s="773"/>
      <c r="AF4" s="773"/>
      <c r="AG4" s="773"/>
      <c r="AH4" s="773"/>
      <c r="AI4" s="773"/>
      <c r="AJ4" s="773"/>
      <c r="AK4" s="773"/>
      <c r="AL4" s="773"/>
      <c r="AM4" s="773"/>
      <c r="AN4" s="773"/>
      <c r="AO4" s="773"/>
      <c r="AP4" s="773"/>
      <c r="AQ4" s="97"/>
      <c r="AR4" s="104"/>
      <c r="AS4" s="105"/>
      <c r="AT4" s="105"/>
      <c r="AU4" s="105"/>
      <c r="AV4" s="105"/>
      <c r="AW4" s="105"/>
      <c r="AX4" s="105"/>
      <c r="AY4" s="105"/>
      <c r="AZ4" s="105"/>
      <c r="BA4" s="105"/>
      <c r="BB4" s="105"/>
      <c r="BC4" s="105"/>
      <c r="BD4" s="22"/>
      <c r="BF4" s="64"/>
    </row>
    <row r="5" spans="1:94" ht="12.75" customHeight="1">
      <c r="A5" s="190"/>
      <c r="B5" s="20"/>
      <c r="C5" s="21"/>
      <c r="D5" s="21"/>
      <c r="E5" s="21"/>
      <c r="F5" s="21"/>
      <c r="G5" s="21"/>
      <c r="H5" s="21"/>
      <c r="I5" s="21"/>
      <c r="J5" s="21"/>
      <c r="K5" s="21"/>
      <c r="L5" s="21"/>
      <c r="M5" s="21"/>
      <c r="N5" s="21"/>
      <c r="O5" s="21"/>
      <c r="P5" s="21"/>
      <c r="Q5" s="772"/>
      <c r="R5" s="773"/>
      <c r="S5" s="773"/>
      <c r="T5" s="773"/>
      <c r="U5" s="773"/>
      <c r="V5" s="773"/>
      <c r="W5" s="773"/>
      <c r="X5" s="773"/>
      <c r="Y5" s="773"/>
      <c r="Z5" s="773"/>
      <c r="AA5" s="773"/>
      <c r="AB5" s="773"/>
      <c r="AC5" s="773"/>
      <c r="AD5" s="773"/>
      <c r="AE5" s="773"/>
      <c r="AF5" s="773"/>
      <c r="AG5" s="773"/>
      <c r="AH5" s="773"/>
      <c r="AI5" s="773"/>
      <c r="AJ5" s="773"/>
      <c r="AK5" s="773"/>
      <c r="AL5" s="773"/>
      <c r="AM5" s="773"/>
      <c r="AN5" s="773"/>
      <c r="AO5" s="773"/>
      <c r="AP5" s="773"/>
      <c r="AQ5" s="88"/>
      <c r="AR5" s="106"/>
      <c r="AS5" s="107"/>
      <c r="AT5" s="106"/>
      <c r="AU5" s="107"/>
      <c r="AV5" s="106"/>
      <c r="AW5" s="92" t="s">
        <v>51</v>
      </c>
      <c r="AX5" s="106"/>
      <c r="AY5" s="767" t="str">
        <f>'Cover Page'!AY5</f>
        <v/>
      </c>
      <c r="AZ5" s="768"/>
      <c r="BA5" s="768"/>
      <c r="BB5" s="768"/>
      <c r="BC5" s="769"/>
      <c r="BD5" s="22"/>
      <c r="BF5" s="64"/>
      <c r="BJ5" s="951" t="s">
        <v>88</v>
      </c>
      <c r="BK5" s="952"/>
      <c r="BL5" s="952"/>
      <c r="BM5" s="952"/>
      <c r="BN5" s="952"/>
      <c r="BO5" s="952"/>
      <c r="BP5" s="264">
        <f>IF(BR25="",0,IF(MIN(BR17:BR24)&lt;0.75,1,0))</f>
        <v>0</v>
      </c>
    </row>
    <row r="6" spans="1:94" ht="4.5" customHeight="1">
      <c r="A6" s="190"/>
      <c r="B6" s="20"/>
      <c r="C6" s="21"/>
      <c r="D6" s="21"/>
      <c r="E6" s="21"/>
      <c r="F6" s="21"/>
      <c r="G6" s="21"/>
      <c r="H6" s="21"/>
      <c r="I6" s="21"/>
      <c r="J6" s="21"/>
      <c r="K6" s="21"/>
      <c r="L6" s="21"/>
      <c r="M6" s="21"/>
      <c r="N6" s="21"/>
      <c r="O6" s="21"/>
      <c r="P6" s="21"/>
      <c r="Q6" s="774"/>
      <c r="R6" s="775"/>
      <c r="S6" s="775"/>
      <c r="T6" s="775"/>
      <c r="U6" s="775"/>
      <c r="V6" s="775"/>
      <c r="W6" s="775"/>
      <c r="X6" s="775"/>
      <c r="Y6" s="775"/>
      <c r="Z6" s="775"/>
      <c r="AA6" s="775"/>
      <c r="AB6" s="775"/>
      <c r="AC6" s="775"/>
      <c r="AD6" s="775"/>
      <c r="AE6" s="775"/>
      <c r="AF6" s="775"/>
      <c r="AG6" s="775"/>
      <c r="AH6" s="775"/>
      <c r="AI6" s="775"/>
      <c r="AJ6" s="775"/>
      <c r="AK6" s="775"/>
      <c r="AL6" s="775"/>
      <c r="AM6" s="775"/>
      <c r="AN6" s="775"/>
      <c r="AO6" s="775"/>
      <c r="AP6" s="775"/>
      <c r="AQ6" s="55"/>
      <c r="AR6" s="91"/>
      <c r="AS6" s="91"/>
      <c r="AT6" s="91"/>
      <c r="AU6" s="91"/>
      <c r="AV6" s="91"/>
      <c r="AW6" s="91"/>
      <c r="AX6" s="91"/>
      <c r="AY6" s="91"/>
      <c r="AZ6" s="108" t="str">
        <f>IF(AND($BH$7="",$BH$9=""),"",IF($BH$9="",#REF!,#REF!))</f>
        <v/>
      </c>
      <c r="BA6" s="108"/>
      <c r="BB6" s="108"/>
      <c r="BC6" s="108"/>
      <c r="BD6" s="22"/>
      <c r="BF6" s="64"/>
    </row>
    <row r="7" spans="1:94" ht="12.75" customHeight="1">
      <c r="A7" s="190"/>
      <c r="B7" s="20"/>
      <c r="C7" s="21"/>
      <c r="D7" s="21"/>
      <c r="E7" s="21"/>
      <c r="F7" s="21"/>
      <c r="G7" s="21"/>
      <c r="H7" s="21"/>
      <c r="I7" s="109" t="s">
        <v>39</v>
      </c>
      <c r="J7" s="953">
        <f>'Cover Page'!J7</f>
        <v>5</v>
      </c>
      <c r="K7" s="953"/>
      <c r="L7" s="21"/>
      <c r="M7" s="21"/>
      <c r="N7" s="21"/>
      <c r="O7" s="21"/>
      <c r="P7" s="21"/>
      <c r="Q7" s="774"/>
      <c r="R7" s="775"/>
      <c r="S7" s="775"/>
      <c r="T7" s="775"/>
      <c r="U7" s="775"/>
      <c r="V7" s="775"/>
      <c r="W7" s="775"/>
      <c r="X7" s="775"/>
      <c r="Y7" s="775"/>
      <c r="Z7" s="775"/>
      <c r="AA7" s="775"/>
      <c r="AB7" s="775"/>
      <c r="AC7" s="775"/>
      <c r="AD7" s="775"/>
      <c r="AE7" s="775"/>
      <c r="AF7" s="775"/>
      <c r="AG7" s="775"/>
      <c r="AH7" s="775"/>
      <c r="AI7" s="775"/>
      <c r="AJ7" s="775"/>
      <c r="AK7" s="775"/>
      <c r="AL7" s="775"/>
      <c r="AM7" s="775"/>
      <c r="AN7" s="775"/>
      <c r="AO7" s="775"/>
      <c r="AP7" s="775"/>
      <c r="AQ7" s="92"/>
      <c r="AR7" s="91"/>
      <c r="AS7" s="90"/>
      <c r="AT7" s="91"/>
      <c r="AU7" s="91"/>
      <c r="AV7" s="91"/>
      <c r="AW7" s="89" t="s">
        <v>407</v>
      </c>
      <c r="AX7" s="55"/>
      <c r="AY7" s="933" t="str">
        <f>IF('Cover Page'!AY7="","",'Cover Page'!AY7)</f>
        <v/>
      </c>
      <c r="AZ7" s="934"/>
      <c r="BA7" s="934"/>
      <c r="BB7" s="934"/>
      <c r="BC7" s="935"/>
      <c r="BD7" s="22"/>
      <c r="BF7" s="64"/>
    </row>
    <row r="8" spans="1:94" ht="4.5" customHeight="1">
      <c r="A8" s="205"/>
      <c r="B8" s="24"/>
      <c r="C8" s="25"/>
      <c r="D8" s="25"/>
      <c r="E8" s="25"/>
      <c r="F8" s="25"/>
      <c r="G8" s="25"/>
      <c r="H8" s="25"/>
      <c r="I8" s="25"/>
      <c r="J8" s="23"/>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6"/>
      <c r="AP8" s="25"/>
      <c r="AQ8" s="25"/>
      <c r="AR8" s="25"/>
      <c r="AS8" s="26"/>
      <c r="AT8" s="25"/>
      <c r="AU8" s="25"/>
      <c r="AV8" s="25"/>
      <c r="AW8" s="26"/>
      <c r="AX8" s="25"/>
      <c r="AY8" s="26"/>
      <c r="AZ8" s="26"/>
      <c r="BA8" s="26"/>
      <c r="BB8" s="26"/>
      <c r="BC8" s="26"/>
      <c r="BD8" s="27"/>
      <c r="BF8" s="64"/>
      <c r="BK8" s="63"/>
      <c r="BL8" s="63"/>
      <c r="BM8" s="59"/>
      <c r="BN8" s="59"/>
      <c r="BO8" s="59"/>
    </row>
    <row r="9" spans="1:94">
      <c r="A9" s="55"/>
      <c r="B9" s="916" t="s">
        <v>71</v>
      </c>
      <c r="C9" s="917"/>
      <c r="D9" s="917"/>
      <c r="E9" s="917"/>
      <c r="F9" s="917"/>
      <c r="G9" s="917"/>
      <c r="H9" s="917"/>
      <c r="I9" s="917"/>
      <c r="J9" s="917"/>
      <c r="K9" s="910" t="str">
        <f>IF('Cover Page'!K9="","",'Cover Page'!K9)</f>
        <v/>
      </c>
      <c r="L9" s="911"/>
      <c r="M9" s="911"/>
      <c r="N9" s="911"/>
      <c r="O9" s="911"/>
      <c r="P9" s="911"/>
      <c r="Q9" s="911"/>
      <c r="R9" s="911"/>
      <c r="S9" s="911"/>
      <c r="T9" s="911"/>
      <c r="U9" s="911"/>
      <c r="V9" s="911"/>
      <c r="W9" s="911"/>
      <c r="X9" s="911"/>
      <c r="Y9" s="911"/>
      <c r="Z9" s="912"/>
      <c r="AA9" s="917" t="s">
        <v>208</v>
      </c>
      <c r="AB9" s="917"/>
      <c r="AC9" s="917"/>
      <c r="AD9" s="917"/>
      <c r="AE9" s="917"/>
      <c r="AF9" s="917"/>
      <c r="AG9" s="922" t="str">
        <f>IF('Cover Page'!AK9="","",'Cover Page'!AK9)</f>
        <v/>
      </c>
      <c r="AH9" s="923"/>
      <c r="AI9" s="923"/>
      <c r="AJ9" s="923"/>
      <c r="AK9" s="923"/>
      <c r="AL9" s="923"/>
      <c r="AM9" s="923"/>
      <c r="AN9" s="924"/>
      <c r="AO9" s="916" t="s">
        <v>81</v>
      </c>
      <c r="AP9" s="917"/>
      <c r="AQ9" s="917"/>
      <c r="AR9" s="918"/>
      <c r="AS9" s="910" t="str">
        <f>IF('Cover Page'!F53="","",'Cover Page'!F53)</f>
        <v/>
      </c>
      <c r="AT9" s="911"/>
      <c r="AU9" s="911"/>
      <c r="AV9" s="911"/>
      <c r="AW9" s="911"/>
      <c r="AX9" s="911"/>
      <c r="AY9" s="911"/>
      <c r="AZ9" s="911"/>
      <c r="BA9" s="911"/>
      <c r="BB9" s="911"/>
      <c r="BC9" s="911"/>
      <c r="BD9" s="912"/>
      <c r="BF9" s="64"/>
    </row>
    <row r="10" spans="1:94" ht="4.5" customHeight="1">
      <c r="A10" s="55"/>
      <c r="B10" s="919"/>
      <c r="C10" s="920"/>
      <c r="D10" s="920"/>
      <c r="E10" s="920"/>
      <c r="F10" s="920"/>
      <c r="G10" s="920"/>
      <c r="H10" s="920"/>
      <c r="I10" s="920"/>
      <c r="J10" s="920"/>
      <c r="K10" s="913"/>
      <c r="L10" s="914"/>
      <c r="M10" s="914"/>
      <c r="N10" s="914"/>
      <c r="O10" s="914"/>
      <c r="P10" s="914"/>
      <c r="Q10" s="914"/>
      <c r="R10" s="914"/>
      <c r="S10" s="914"/>
      <c r="T10" s="914"/>
      <c r="U10" s="914"/>
      <c r="V10" s="914"/>
      <c r="W10" s="914"/>
      <c r="X10" s="914"/>
      <c r="Y10" s="914"/>
      <c r="Z10" s="915"/>
      <c r="AA10" s="920"/>
      <c r="AB10" s="920"/>
      <c r="AC10" s="920"/>
      <c r="AD10" s="920"/>
      <c r="AE10" s="920"/>
      <c r="AF10" s="920"/>
      <c r="AG10" s="925"/>
      <c r="AH10" s="926"/>
      <c r="AI10" s="926"/>
      <c r="AJ10" s="926"/>
      <c r="AK10" s="926"/>
      <c r="AL10" s="926"/>
      <c r="AM10" s="926"/>
      <c r="AN10" s="927"/>
      <c r="AO10" s="919"/>
      <c r="AP10" s="920"/>
      <c r="AQ10" s="920"/>
      <c r="AR10" s="921"/>
      <c r="AS10" s="913"/>
      <c r="AT10" s="914"/>
      <c r="AU10" s="914"/>
      <c r="AV10" s="914"/>
      <c r="AW10" s="914"/>
      <c r="AX10" s="914"/>
      <c r="AY10" s="914"/>
      <c r="AZ10" s="914"/>
      <c r="BA10" s="914"/>
      <c r="BB10" s="914"/>
      <c r="BC10" s="914"/>
      <c r="BD10" s="915"/>
      <c r="BF10" s="64"/>
    </row>
    <row r="11" spans="1:94" ht="4.5" customHeight="1">
      <c r="A11" s="98"/>
      <c r="B11" s="916" t="s">
        <v>72</v>
      </c>
      <c r="C11" s="917"/>
      <c r="D11" s="917"/>
      <c r="E11" s="917"/>
      <c r="F11" s="917"/>
      <c r="G11" s="917"/>
      <c r="H11" s="917"/>
      <c r="I11" s="917"/>
      <c r="J11" s="918"/>
      <c r="K11" s="910" t="str">
        <f>IF('Cover Page'!K10="","",'Cover Page'!K10)</f>
        <v/>
      </c>
      <c r="L11" s="911"/>
      <c r="M11" s="911"/>
      <c r="N11" s="911"/>
      <c r="O11" s="911"/>
      <c r="P11" s="911"/>
      <c r="Q11" s="911"/>
      <c r="R11" s="911"/>
      <c r="S11" s="911"/>
      <c r="T11" s="911"/>
      <c r="U11" s="911"/>
      <c r="V11" s="911"/>
      <c r="W11" s="911"/>
      <c r="X11" s="911"/>
      <c r="Y11" s="911"/>
      <c r="Z11" s="912"/>
      <c r="AA11" s="916" t="s">
        <v>73</v>
      </c>
      <c r="AB11" s="917"/>
      <c r="AC11" s="917"/>
      <c r="AD11" s="918"/>
      <c r="AE11" s="910" t="str">
        <f>IF('Cover Page'!AE10="","",'Cover Page'!AE10)</f>
        <v/>
      </c>
      <c r="AF11" s="911"/>
      <c r="AG11" s="911"/>
      <c r="AH11" s="911"/>
      <c r="AI11" s="911"/>
      <c r="AJ11" s="911"/>
      <c r="AK11" s="911"/>
      <c r="AL11" s="911"/>
      <c r="AM11" s="911"/>
      <c r="AN11" s="912"/>
      <c r="AO11" s="916" t="s">
        <v>74</v>
      </c>
      <c r="AP11" s="917"/>
      <c r="AQ11" s="917"/>
      <c r="AR11" s="918"/>
      <c r="AS11" s="922" t="str">
        <f>IF('Cover Page'!AS10="","",'Cover Page'!AS10)</f>
        <v/>
      </c>
      <c r="AT11" s="923"/>
      <c r="AU11" s="924"/>
      <c r="AV11" s="916" t="s">
        <v>75</v>
      </c>
      <c r="AW11" s="917"/>
      <c r="AX11" s="918"/>
      <c r="AY11" s="945" t="str">
        <f>IF('Cover Page'!AY10:BD10="","",'Cover Page'!AY10)</f>
        <v/>
      </c>
      <c r="AZ11" s="946"/>
      <c r="BA11" s="946"/>
      <c r="BB11" s="946"/>
      <c r="BC11" s="946"/>
      <c r="BD11" s="947"/>
      <c r="BF11" s="64"/>
    </row>
    <row r="12" spans="1:94" ht="12.75" customHeight="1">
      <c r="A12" s="193"/>
      <c r="B12" s="919"/>
      <c r="C12" s="920"/>
      <c r="D12" s="920"/>
      <c r="E12" s="920"/>
      <c r="F12" s="920"/>
      <c r="G12" s="920"/>
      <c r="H12" s="920"/>
      <c r="I12" s="920"/>
      <c r="J12" s="921"/>
      <c r="K12" s="913"/>
      <c r="L12" s="914"/>
      <c r="M12" s="914"/>
      <c r="N12" s="914"/>
      <c r="O12" s="914"/>
      <c r="P12" s="914"/>
      <c r="Q12" s="914"/>
      <c r="R12" s="914"/>
      <c r="S12" s="914"/>
      <c r="T12" s="914"/>
      <c r="U12" s="914"/>
      <c r="V12" s="914"/>
      <c r="W12" s="914"/>
      <c r="X12" s="914"/>
      <c r="Y12" s="914"/>
      <c r="Z12" s="915"/>
      <c r="AA12" s="919"/>
      <c r="AB12" s="920"/>
      <c r="AC12" s="920"/>
      <c r="AD12" s="921"/>
      <c r="AE12" s="913"/>
      <c r="AF12" s="914"/>
      <c r="AG12" s="914"/>
      <c r="AH12" s="914"/>
      <c r="AI12" s="914"/>
      <c r="AJ12" s="914"/>
      <c r="AK12" s="914"/>
      <c r="AL12" s="914"/>
      <c r="AM12" s="914"/>
      <c r="AN12" s="915"/>
      <c r="AO12" s="919"/>
      <c r="AP12" s="920"/>
      <c r="AQ12" s="920"/>
      <c r="AR12" s="921"/>
      <c r="AS12" s="925"/>
      <c r="AT12" s="926"/>
      <c r="AU12" s="927"/>
      <c r="AV12" s="919"/>
      <c r="AW12" s="920"/>
      <c r="AX12" s="921"/>
      <c r="AY12" s="948"/>
      <c r="AZ12" s="949"/>
      <c r="BA12" s="949"/>
      <c r="BB12" s="949"/>
      <c r="BC12" s="949"/>
      <c r="BD12" s="950"/>
      <c r="BF12" s="64"/>
    </row>
    <row r="13" spans="1:94" ht="4.5" customHeight="1">
      <c r="A13" s="55"/>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F13" s="64"/>
    </row>
    <row r="14" spans="1:94" s="1" customFormat="1" ht="15">
      <c r="A14" s="55"/>
      <c r="B14" s="979" t="s">
        <v>12</v>
      </c>
      <c r="C14" s="980"/>
      <c r="D14" s="980"/>
      <c r="E14" s="980"/>
      <c r="F14" s="980"/>
      <c r="G14" s="980"/>
      <c r="H14" s="980"/>
      <c r="I14" s="980"/>
      <c r="J14" s="980"/>
      <c r="K14" s="980"/>
      <c r="L14" s="980"/>
      <c r="M14" s="980"/>
      <c r="N14" s="980"/>
      <c r="O14" s="980"/>
      <c r="P14" s="980"/>
      <c r="Q14" s="980"/>
      <c r="R14" s="980"/>
      <c r="S14" s="980"/>
      <c r="T14" s="980"/>
      <c r="U14" s="980"/>
      <c r="V14" s="980"/>
      <c r="W14" s="980"/>
      <c r="X14" s="980"/>
      <c r="Y14" s="980"/>
      <c r="Z14" s="980"/>
      <c r="AA14" s="980"/>
      <c r="AB14" s="980"/>
      <c r="AC14" s="980"/>
      <c r="AD14" s="980"/>
      <c r="AE14" s="980"/>
      <c r="AF14" s="980"/>
      <c r="AG14" s="980"/>
      <c r="AH14" s="980"/>
      <c r="AI14" s="980"/>
      <c r="AJ14" s="980"/>
      <c r="AK14" s="980"/>
      <c r="AL14" s="980"/>
      <c r="AM14" s="980"/>
      <c r="AN14" s="980"/>
      <c r="AO14" s="980"/>
      <c r="AP14" s="980"/>
      <c r="AQ14" s="980"/>
      <c r="AR14" s="980"/>
      <c r="AS14" s="980"/>
      <c r="AT14" s="980"/>
      <c r="AU14" s="980"/>
      <c r="AV14" s="980"/>
      <c r="AW14" s="980"/>
      <c r="AX14" s="980"/>
      <c r="AY14" s="980"/>
      <c r="AZ14" s="980"/>
      <c r="BA14" s="980"/>
      <c r="BB14" s="980"/>
      <c r="BC14" s="980"/>
      <c r="BD14" s="981"/>
      <c r="BE14" s="2"/>
      <c r="BF14" s="54"/>
      <c r="BG14" s="51"/>
      <c r="BH14" s="51"/>
      <c r="BI14" s="51"/>
      <c r="BJ14" s="69" t="s">
        <v>18</v>
      </c>
      <c r="BK14" s="70"/>
      <c r="BL14" s="70"/>
      <c r="BM14" s="70"/>
      <c r="BN14" s="70"/>
      <c r="BO14" s="70"/>
      <c r="BP14" s="70"/>
      <c r="BQ14" s="70"/>
      <c r="BR14" s="71"/>
      <c r="BS14" s="51"/>
      <c r="BT14" s="51"/>
      <c r="BU14" s="51"/>
      <c r="BV14" s="51"/>
      <c r="BW14" s="51"/>
      <c r="BX14" s="51"/>
      <c r="BY14" s="51"/>
      <c r="BZ14" s="51"/>
      <c r="CA14" s="51"/>
      <c r="CB14" s="51"/>
      <c r="CC14" s="51"/>
      <c r="CD14" s="51"/>
      <c r="CE14" s="51"/>
      <c r="CF14" s="51"/>
      <c r="CG14" s="51"/>
      <c r="CH14" s="51"/>
      <c r="CI14" s="51"/>
      <c r="CJ14" s="51"/>
      <c r="CK14" s="51"/>
      <c r="CL14" s="51"/>
      <c r="CM14" s="51"/>
    </row>
    <row r="15" spans="1:94" s="1" customFormat="1" ht="12" customHeight="1">
      <c r="A15" s="55"/>
      <c r="B15" s="970" t="s">
        <v>84</v>
      </c>
      <c r="C15" s="971"/>
      <c r="D15" s="971"/>
      <c r="E15" s="972"/>
      <c r="F15" s="965" t="s">
        <v>20</v>
      </c>
      <c r="G15" s="966"/>
      <c r="H15" s="966"/>
      <c r="I15" s="966"/>
      <c r="J15" s="966"/>
      <c r="K15" s="966"/>
      <c r="L15" s="966"/>
      <c r="M15" s="966"/>
      <c r="N15" s="966"/>
      <c r="O15" s="966"/>
      <c r="P15" s="966"/>
      <c r="Q15" s="966"/>
      <c r="R15" s="966"/>
      <c r="S15" s="966"/>
      <c r="T15" s="966"/>
      <c r="U15" s="966"/>
      <c r="V15" s="966"/>
      <c r="W15" s="966"/>
      <c r="X15" s="966"/>
      <c r="Y15" s="966"/>
      <c r="Z15" s="966"/>
      <c r="AA15" s="966"/>
      <c r="AB15" s="966"/>
      <c r="AC15" s="966"/>
      <c r="AD15" s="966"/>
      <c r="AE15" s="966"/>
      <c r="AF15" s="966"/>
      <c r="AG15" s="966" t="s">
        <v>76</v>
      </c>
      <c r="AH15" s="966"/>
      <c r="AI15" s="966"/>
      <c r="AJ15" s="966"/>
      <c r="AK15" s="966"/>
      <c r="AL15" s="966"/>
      <c r="AM15" s="966"/>
      <c r="AN15" s="966"/>
      <c r="AO15" s="966"/>
      <c r="AP15" s="966"/>
      <c r="AQ15" s="966"/>
      <c r="AR15" s="966"/>
      <c r="AS15" s="966" t="s">
        <v>15</v>
      </c>
      <c r="AT15" s="966"/>
      <c r="AU15" s="966"/>
      <c r="AV15" s="966"/>
      <c r="AW15" s="966"/>
      <c r="AX15" s="966"/>
      <c r="AY15" s="966"/>
      <c r="AZ15" s="992" t="s">
        <v>78</v>
      </c>
      <c r="BA15" s="992"/>
      <c r="BB15" s="992"/>
      <c r="BC15" s="992"/>
      <c r="BD15" s="993"/>
      <c r="BE15" s="2"/>
      <c r="BF15" s="54"/>
      <c r="BG15" s="51"/>
      <c r="BH15" s="51"/>
      <c r="BI15" s="51"/>
      <c r="BJ15" s="111"/>
      <c r="BK15" s="112"/>
      <c r="BL15" s="113"/>
      <c r="BM15" s="113"/>
      <c r="BN15" s="113"/>
      <c r="BO15" s="113"/>
      <c r="BP15" s="989"/>
      <c r="BQ15" s="990"/>
      <c r="BR15" s="991"/>
      <c r="BS15" s="51"/>
      <c r="BT15" s="51"/>
      <c r="BU15" s="51"/>
      <c r="BV15" s="51"/>
      <c r="BW15" s="51"/>
      <c r="BX15" s="51"/>
      <c r="BY15" s="51"/>
      <c r="BZ15" s="51"/>
      <c r="CA15" s="51"/>
      <c r="CB15" s="51"/>
      <c r="CC15" s="51"/>
      <c r="CD15" s="51"/>
      <c r="CE15" s="51"/>
      <c r="CF15" s="51"/>
      <c r="CG15" s="51"/>
      <c r="CH15" s="51"/>
      <c r="CI15" s="51"/>
      <c r="CJ15" s="51"/>
      <c r="CK15" s="51"/>
      <c r="CL15" s="51"/>
      <c r="CM15" s="51"/>
    </row>
    <row r="16" spans="1:94" s="1" customFormat="1" ht="8.25" customHeight="1">
      <c r="A16" s="98"/>
      <c r="B16" s="973"/>
      <c r="C16" s="974"/>
      <c r="D16" s="974"/>
      <c r="E16" s="975"/>
      <c r="F16" s="967"/>
      <c r="G16" s="968"/>
      <c r="H16" s="968"/>
      <c r="I16" s="968"/>
      <c r="J16" s="968"/>
      <c r="K16" s="968"/>
      <c r="L16" s="968"/>
      <c r="M16" s="968"/>
      <c r="N16" s="968"/>
      <c r="O16" s="968"/>
      <c r="P16" s="968"/>
      <c r="Q16" s="968"/>
      <c r="R16" s="968"/>
      <c r="S16" s="968"/>
      <c r="T16" s="968"/>
      <c r="U16" s="968"/>
      <c r="V16" s="968"/>
      <c r="W16" s="968"/>
      <c r="X16" s="968"/>
      <c r="Y16" s="968"/>
      <c r="Z16" s="968"/>
      <c r="AA16" s="968"/>
      <c r="AB16" s="968"/>
      <c r="AC16" s="968"/>
      <c r="AD16" s="968"/>
      <c r="AE16" s="968"/>
      <c r="AF16" s="968"/>
      <c r="AG16" s="968" t="s">
        <v>86</v>
      </c>
      <c r="AH16" s="968"/>
      <c r="AI16" s="968"/>
      <c r="AJ16" s="968"/>
      <c r="AK16" s="968" t="s">
        <v>85</v>
      </c>
      <c r="AL16" s="968"/>
      <c r="AM16" s="968"/>
      <c r="AN16" s="968"/>
      <c r="AO16" s="968" t="s">
        <v>14</v>
      </c>
      <c r="AP16" s="968"/>
      <c r="AQ16" s="968"/>
      <c r="AR16" s="968"/>
      <c r="AS16" s="968" t="s">
        <v>86</v>
      </c>
      <c r="AT16" s="968"/>
      <c r="AU16" s="968"/>
      <c r="AV16" s="968"/>
      <c r="AW16" s="968" t="s">
        <v>85</v>
      </c>
      <c r="AX16" s="968"/>
      <c r="AY16" s="968"/>
      <c r="AZ16" s="994"/>
      <c r="BA16" s="994"/>
      <c r="BB16" s="994"/>
      <c r="BC16" s="994"/>
      <c r="BD16" s="995"/>
      <c r="BE16" s="2"/>
      <c r="BF16" s="54"/>
      <c r="BG16" s="51"/>
      <c r="BH16" s="51"/>
      <c r="BI16" s="51"/>
      <c r="BJ16" s="114"/>
      <c r="BK16" s="91"/>
      <c r="BL16" s="94"/>
      <c r="BM16" s="94"/>
      <c r="BN16" s="94"/>
      <c r="BO16" s="94"/>
      <c r="BP16" s="117" t="s">
        <v>86</v>
      </c>
      <c r="BQ16" s="118" t="s">
        <v>85</v>
      </c>
      <c r="BR16" s="119" t="s">
        <v>78</v>
      </c>
      <c r="BS16" s="51"/>
      <c r="BT16" s="51"/>
      <c r="BU16" s="51"/>
      <c r="BV16" s="51"/>
      <c r="BW16" s="51"/>
      <c r="BX16" s="51"/>
      <c r="BY16" s="51"/>
      <c r="BZ16" s="51"/>
      <c r="CA16" s="51"/>
      <c r="CB16" s="51"/>
      <c r="CC16" s="51"/>
      <c r="CD16" s="51"/>
      <c r="CE16" s="51"/>
      <c r="CF16" s="51"/>
      <c r="CG16" s="51"/>
      <c r="CH16" s="51"/>
      <c r="CI16" s="51"/>
      <c r="CJ16" s="51"/>
      <c r="CK16" s="51"/>
      <c r="CL16" s="51"/>
      <c r="CM16" s="51"/>
    </row>
    <row r="17" spans="1:91" s="1" customFormat="1">
      <c r="A17" s="55"/>
      <c r="B17" s="962">
        <v>1</v>
      </c>
      <c r="C17" s="963"/>
      <c r="D17" s="963"/>
      <c r="E17" s="964"/>
      <c r="F17" s="1014" t="s">
        <v>1</v>
      </c>
      <c r="G17" s="1015"/>
      <c r="H17" s="1015"/>
      <c r="I17" s="1015"/>
      <c r="J17" s="1015"/>
      <c r="K17" s="1015"/>
      <c r="L17" s="1015"/>
      <c r="M17" s="1015"/>
      <c r="N17" s="1015"/>
      <c r="O17" s="1015"/>
      <c r="P17" s="1015"/>
      <c r="Q17" s="1015"/>
      <c r="R17" s="1015"/>
      <c r="S17" s="1015"/>
      <c r="T17" s="1015"/>
      <c r="U17" s="1015"/>
      <c r="V17" s="1015"/>
      <c r="W17" s="1015"/>
      <c r="X17" s="1015"/>
      <c r="Y17" s="1015"/>
      <c r="Z17" s="1015"/>
      <c r="AA17" s="1015"/>
      <c r="AB17" s="1015"/>
      <c r="AC17" s="1015"/>
      <c r="AD17" s="1015"/>
      <c r="AE17" s="1015"/>
      <c r="AF17" s="1015"/>
      <c r="AG17" s="1015"/>
      <c r="AH17" s="1015"/>
      <c r="AI17" s="1015"/>
      <c r="AJ17" s="1015"/>
      <c r="AK17" s="1015"/>
      <c r="AL17" s="1015"/>
      <c r="AM17" s="1015"/>
      <c r="AN17" s="1015"/>
      <c r="AO17" s="1015"/>
      <c r="AP17" s="1015"/>
      <c r="AQ17" s="1015"/>
      <c r="AR17" s="1015"/>
      <c r="AS17" s="1015"/>
      <c r="AT17" s="1015"/>
      <c r="AU17" s="1015"/>
      <c r="AV17" s="1015"/>
      <c r="AW17" s="1015"/>
      <c r="AX17" s="1015"/>
      <c r="AY17" s="1016"/>
      <c r="AZ17" s="976" t="str">
        <f t="shared" ref="AZ17:AZ25" si="0">IF(BR17="","",BR17)</f>
        <v/>
      </c>
      <c r="BA17" s="977"/>
      <c r="BB17" s="977"/>
      <c r="BC17" s="977"/>
      <c r="BD17" s="978"/>
      <c r="BE17" s="2"/>
      <c r="BF17" s="54"/>
      <c r="BG17" s="51"/>
      <c r="BH17" s="51"/>
      <c r="BI17" s="51"/>
      <c r="BJ17" s="114"/>
      <c r="BK17" s="91"/>
      <c r="BL17" s="124"/>
      <c r="BM17" s="124"/>
      <c r="BN17" s="124"/>
      <c r="BO17" s="124" t="s">
        <v>40</v>
      </c>
      <c r="BP17" s="125">
        <f>BP33</f>
        <v>0</v>
      </c>
      <c r="BQ17" s="125">
        <f>BQ33</f>
        <v>0</v>
      </c>
      <c r="BR17" s="120" t="str">
        <f>IF(BP17=0,"",BQ17/BP17)</f>
        <v/>
      </c>
      <c r="BS17" s="51"/>
      <c r="BT17" s="51"/>
      <c r="BU17" s="51"/>
      <c r="BV17" s="51"/>
      <c r="BW17" s="51"/>
      <c r="BX17" s="51"/>
      <c r="BY17" s="51"/>
      <c r="BZ17" s="51"/>
      <c r="CA17" s="51"/>
      <c r="CB17" s="51"/>
      <c r="CC17" s="51"/>
      <c r="CD17" s="51"/>
      <c r="CE17" s="51"/>
      <c r="CF17" s="51"/>
      <c r="CG17" s="51"/>
      <c r="CH17" s="51"/>
      <c r="CI17" s="51"/>
      <c r="CJ17" s="51"/>
      <c r="CK17" s="51"/>
      <c r="CL17" s="51"/>
      <c r="CM17" s="51"/>
    </row>
    <row r="18" spans="1:91" s="1" customFormat="1">
      <c r="A18" s="55"/>
      <c r="B18" s="962">
        <v>2</v>
      </c>
      <c r="C18" s="963"/>
      <c r="D18" s="963"/>
      <c r="E18" s="964"/>
      <c r="F18" s="1014" t="s">
        <v>2</v>
      </c>
      <c r="G18" s="1015"/>
      <c r="H18" s="1015"/>
      <c r="I18" s="1015"/>
      <c r="J18" s="1015"/>
      <c r="K18" s="1015"/>
      <c r="L18" s="1015"/>
      <c r="M18" s="1015"/>
      <c r="N18" s="1015"/>
      <c r="O18" s="1015"/>
      <c r="P18" s="1015"/>
      <c r="Q18" s="1015"/>
      <c r="R18" s="1015"/>
      <c r="S18" s="1015"/>
      <c r="T18" s="1015"/>
      <c r="U18" s="1015"/>
      <c r="V18" s="1015"/>
      <c r="W18" s="1015"/>
      <c r="X18" s="1015"/>
      <c r="Y18" s="1015"/>
      <c r="Z18" s="1015"/>
      <c r="AA18" s="1015"/>
      <c r="AB18" s="1015"/>
      <c r="AC18" s="1015"/>
      <c r="AD18" s="1015"/>
      <c r="AE18" s="1015"/>
      <c r="AF18" s="1015"/>
      <c r="AG18" s="1015"/>
      <c r="AH18" s="1015"/>
      <c r="AI18" s="1015"/>
      <c r="AJ18" s="1015"/>
      <c r="AK18" s="1015"/>
      <c r="AL18" s="1015"/>
      <c r="AM18" s="1015"/>
      <c r="AN18" s="1015"/>
      <c r="AO18" s="1015"/>
      <c r="AP18" s="1015"/>
      <c r="AQ18" s="1015"/>
      <c r="AR18" s="1015"/>
      <c r="AS18" s="1015"/>
      <c r="AT18" s="1015"/>
      <c r="AU18" s="1015"/>
      <c r="AV18" s="1015"/>
      <c r="AW18" s="1015"/>
      <c r="AX18" s="1015"/>
      <c r="AY18" s="1016"/>
      <c r="AZ18" s="976" t="str">
        <f t="shared" si="0"/>
        <v/>
      </c>
      <c r="BA18" s="977"/>
      <c r="BB18" s="977"/>
      <c r="BC18" s="977"/>
      <c r="BD18" s="978"/>
      <c r="BE18" s="2"/>
      <c r="BF18" s="54"/>
      <c r="BG18" s="51"/>
      <c r="BH18" s="51"/>
      <c r="BI18" s="51"/>
      <c r="BJ18" s="114"/>
      <c r="BK18" s="91"/>
      <c r="BL18" s="124"/>
      <c r="BM18" s="124"/>
      <c r="BN18" s="124"/>
      <c r="BO18" s="124" t="s">
        <v>41</v>
      </c>
      <c r="BP18" s="125">
        <f>BP49</f>
        <v>0</v>
      </c>
      <c r="BQ18" s="125">
        <f>BQ49</f>
        <v>0</v>
      </c>
      <c r="BR18" s="120" t="str">
        <f t="shared" ref="BR18:BR25" si="1">IF(BP18=0,"",BQ18/BP18)</f>
        <v/>
      </c>
      <c r="BS18" s="51"/>
      <c r="BT18" s="51"/>
      <c r="BU18" s="51"/>
      <c r="BV18" s="51"/>
      <c r="BW18" s="51"/>
      <c r="BX18" s="51"/>
      <c r="BY18" s="51"/>
      <c r="BZ18" s="51"/>
      <c r="CA18" s="51"/>
      <c r="CB18" s="51"/>
      <c r="CC18" s="51"/>
      <c r="CD18" s="51"/>
      <c r="CE18" s="51"/>
      <c r="CF18" s="51"/>
      <c r="CG18" s="51"/>
      <c r="CH18" s="51"/>
      <c r="CI18" s="51"/>
      <c r="CJ18" s="51"/>
      <c r="CK18" s="51"/>
      <c r="CL18" s="51"/>
      <c r="CM18" s="51"/>
    </row>
    <row r="19" spans="1:91" s="1" customFormat="1">
      <c r="A19" s="55"/>
      <c r="B19" s="962">
        <v>3</v>
      </c>
      <c r="C19" s="963"/>
      <c r="D19" s="963"/>
      <c r="E19" s="964"/>
      <c r="F19" s="1014" t="s">
        <v>421</v>
      </c>
      <c r="G19" s="1015"/>
      <c r="H19" s="1015"/>
      <c r="I19" s="1015"/>
      <c r="J19" s="1015"/>
      <c r="K19" s="1015"/>
      <c r="L19" s="1015"/>
      <c r="M19" s="1015"/>
      <c r="N19" s="1015"/>
      <c r="O19" s="1015"/>
      <c r="P19" s="1015"/>
      <c r="Q19" s="1015"/>
      <c r="R19" s="1015"/>
      <c r="S19" s="1015"/>
      <c r="T19" s="1015"/>
      <c r="U19" s="1015"/>
      <c r="V19" s="1015"/>
      <c r="W19" s="1015"/>
      <c r="X19" s="1015"/>
      <c r="Y19" s="1015"/>
      <c r="Z19" s="1015"/>
      <c r="AA19" s="1015"/>
      <c r="AB19" s="1015"/>
      <c r="AC19" s="1015"/>
      <c r="AD19" s="1015"/>
      <c r="AE19" s="1015"/>
      <c r="AF19" s="1015"/>
      <c r="AG19" s="1015"/>
      <c r="AH19" s="1015"/>
      <c r="AI19" s="1015"/>
      <c r="AJ19" s="1015"/>
      <c r="AK19" s="1015"/>
      <c r="AL19" s="1015"/>
      <c r="AM19" s="1015"/>
      <c r="AN19" s="1015"/>
      <c r="AO19" s="1015"/>
      <c r="AP19" s="1015"/>
      <c r="AQ19" s="1015"/>
      <c r="AR19" s="1015"/>
      <c r="AS19" s="1015"/>
      <c r="AT19" s="1015"/>
      <c r="AU19" s="1015"/>
      <c r="AV19" s="1015"/>
      <c r="AW19" s="1015"/>
      <c r="AX19" s="1015"/>
      <c r="AY19" s="1016"/>
      <c r="AZ19" s="976" t="str">
        <f t="shared" si="0"/>
        <v/>
      </c>
      <c r="BA19" s="977"/>
      <c r="BB19" s="977"/>
      <c r="BC19" s="977"/>
      <c r="BD19" s="978"/>
      <c r="BE19" s="2"/>
      <c r="BF19" s="54"/>
      <c r="BG19" s="51"/>
      <c r="BH19" s="51"/>
      <c r="BI19" s="51"/>
      <c r="BJ19" s="114"/>
      <c r="BK19" s="91"/>
      <c r="BL19" s="124"/>
      <c r="BM19" s="124"/>
      <c r="BN19" s="124"/>
      <c r="BO19" s="124" t="s">
        <v>42</v>
      </c>
      <c r="BP19" s="125">
        <f>BP65</f>
        <v>0</v>
      </c>
      <c r="BQ19" s="125">
        <f>BQ65</f>
        <v>0</v>
      </c>
      <c r="BR19" s="120" t="str">
        <f t="shared" si="1"/>
        <v/>
      </c>
      <c r="BS19" s="51"/>
      <c r="BT19" s="51"/>
      <c r="BU19" s="51"/>
      <c r="BV19" s="51"/>
      <c r="BW19" s="51"/>
      <c r="BX19" s="51"/>
      <c r="BY19" s="51"/>
      <c r="BZ19" s="51"/>
      <c r="CA19" s="51"/>
      <c r="CB19" s="51"/>
      <c r="CC19" s="51"/>
      <c r="CD19" s="51"/>
      <c r="CE19" s="51"/>
      <c r="CF19" s="51"/>
      <c r="CG19" s="51"/>
      <c r="CH19" s="51"/>
      <c r="CI19" s="51"/>
      <c r="CJ19" s="51"/>
      <c r="CK19" s="51"/>
      <c r="CL19" s="51"/>
      <c r="CM19" s="51"/>
    </row>
    <row r="20" spans="1:91" s="1" customFormat="1">
      <c r="A20" s="55"/>
      <c r="B20" s="962">
        <v>4</v>
      </c>
      <c r="C20" s="963"/>
      <c r="D20" s="963"/>
      <c r="E20" s="964"/>
      <c r="F20" s="1014" t="s">
        <v>3</v>
      </c>
      <c r="G20" s="1015"/>
      <c r="H20" s="1015"/>
      <c r="I20" s="1015"/>
      <c r="J20" s="1015"/>
      <c r="K20" s="1015"/>
      <c r="L20" s="1015"/>
      <c r="M20" s="1015"/>
      <c r="N20" s="1015"/>
      <c r="O20" s="1015"/>
      <c r="P20" s="1015"/>
      <c r="Q20" s="1015"/>
      <c r="R20" s="1015"/>
      <c r="S20" s="1015"/>
      <c r="T20" s="1015"/>
      <c r="U20" s="1015"/>
      <c r="V20" s="1015"/>
      <c r="W20" s="1015"/>
      <c r="X20" s="1015"/>
      <c r="Y20" s="1015"/>
      <c r="Z20" s="1015"/>
      <c r="AA20" s="1015"/>
      <c r="AB20" s="1015"/>
      <c r="AC20" s="1015"/>
      <c r="AD20" s="1015"/>
      <c r="AE20" s="1015"/>
      <c r="AF20" s="1015"/>
      <c r="AG20" s="1015"/>
      <c r="AH20" s="1015"/>
      <c r="AI20" s="1015"/>
      <c r="AJ20" s="1015"/>
      <c r="AK20" s="1015"/>
      <c r="AL20" s="1015"/>
      <c r="AM20" s="1015"/>
      <c r="AN20" s="1015"/>
      <c r="AO20" s="1015"/>
      <c r="AP20" s="1015"/>
      <c r="AQ20" s="1015"/>
      <c r="AR20" s="1015"/>
      <c r="AS20" s="1015"/>
      <c r="AT20" s="1015"/>
      <c r="AU20" s="1015"/>
      <c r="AV20" s="1015"/>
      <c r="AW20" s="1015"/>
      <c r="AX20" s="1015"/>
      <c r="AY20" s="1016"/>
      <c r="AZ20" s="976" t="str">
        <f t="shared" si="0"/>
        <v/>
      </c>
      <c r="BA20" s="977"/>
      <c r="BB20" s="977"/>
      <c r="BC20" s="977"/>
      <c r="BD20" s="978"/>
      <c r="BE20" s="2"/>
      <c r="BF20" s="54"/>
      <c r="BG20" s="51"/>
      <c r="BH20" s="51"/>
      <c r="BI20" s="51"/>
      <c r="BJ20" s="114"/>
      <c r="BK20" s="91"/>
      <c r="BL20" s="124"/>
      <c r="BM20" s="124"/>
      <c r="BN20" s="124"/>
      <c r="BO20" s="124" t="s">
        <v>43</v>
      </c>
      <c r="BP20" s="125">
        <f>BP81</f>
        <v>0</v>
      </c>
      <c r="BQ20" s="125">
        <f>BQ81</f>
        <v>0</v>
      </c>
      <c r="BR20" s="120" t="str">
        <f t="shared" si="1"/>
        <v/>
      </c>
      <c r="BS20" s="51"/>
      <c r="BT20" s="51"/>
      <c r="BU20" s="51"/>
      <c r="BV20" s="51"/>
      <c r="BW20" s="51"/>
      <c r="BX20" s="51"/>
      <c r="BY20" s="51"/>
      <c r="BZ20" s="51"/>
      <c r="CA20" s="51"/>
      <c r="CB20" s="51"/>
      <c r="CC20" s="51"/>
      <c r="CD20" s="51"/>
      <c r="CE20" s="51"/>
      <c r="CF20" s="51"/>
      <c r="CG20" s="51"/>
      <c r="CH20" s="51"/>
      <c r="CI20" s="51"/>
      <c r="CJ20" s="51"/>
      <c r="CK20" s="51"/>
      <c r="CL20" s="51"/>
      <c r="CM20" s="51"/>
    </row>
    <row r="21" spans="1:91" s="1" customFormat="1">
      <c r="A21" s="55"/>
      <c r="B21" s="962">
        <v>5</v>
      </c>
      <c r="C21" s="963"/>
      <c r="D21" s="963"/>
      <c r="E21" s="964"/>
      <c r="F21" s="1014" t="s">
        <v>211</v>
      </c>
      <c r="G21" s="1015"/>
      <c r="H21" s="1015"/>
      <c r="I21" s="1015"/>
      <c r="J21" s="1015"/>
      <c r="K21" s="1015"/>
      <c r="L21" s="1015"/>
      <c r="M21" s="1015"/>
      <c r="N21" s="1015"/>
      <c r="O21" s="1015"/>
      <c r="P21" s="1015"/>
      <c r="Q21" s="1015"/>
      <c r="R21" s="1015"/>
      <c r="S21" s="1015"/>
      <c r="T21" s="1015"/>
      <c r="U21" s="1015"/>
      <c r="V21" s="1015"/>
      <c r="W21" s="1015"/>
      <c r="X21" s="1015"/>
      <c r="Y21" s="1015"/>
      <c r="Z21" s="1015"/>
      <c r="AA21" s="1015"/>
      <c r="AB21" s="1015"/>
      <c r="AC21" s="1015"/>
      <c r="AD21" s="1015"/>
      <c r="AE21" s="1015"/>
      <c r="AF21" s="1015"/>
      <c r="AG21" s="1015"/>
      <c r="AH21" s="1015"/>
      <c r="AI21" s="1015"/>
      <c r="AJ21" s="1015"/>
      <c r="AK21" s="1015"/>
      <c r="AL21" s="1015"/>
      <c r="AM21" s="1015"/>
      <c r="AN21" s="1015"/>
      <c r="AO21" s="1015"/>
      <c r="AP21" s="1015"/>
      <c r="AQ21" s="1015"/>
      <c r="AR21" s="1015"/>
      <c r="AS21" s="1015"/>
      <c r="AT21" s="1015"/>
      <c r="AU21" s="1015"/>
      <c r="AV21" s="1015"/>
      <c r="AW21" s="1015"/>
      <c r="AX21" s="1015"/>
      <c r="AY21" s="1016"/>
      <c r="AZ21" s="976" t="str">
        <f t="shared" si="0"/>
        <v/>
      </c>
      <c r="BA21" s="977"/>
      <c r="BB21" s="977"/>
      <c r="BC21" s="977"/>
      <c r="BD21" s="978"/>
      <c r="BE21" s="2"/>
      <c r="BF21" s="54"/>
      <c r="BG21" s="51"/>
      <c r="BH21" s="51"/>
      <c r="BI21" s="51"/>
      <c r="BJ21" s="114"/>
      <c r="BK21" s="91"/>
      <c r="BL21" s="124"/>
      <c r="BM21" s="124"/>
      <c r="BN21" s="124"/>
      <c r="BO21" s="124" t="s">
        <v>44</v>
      </c>
      <c r="BP21" s="125">
        <f>BP97</f>
        <v>0</v>
      </c>
      <c r="BQ21" s="125">
        <f>BQ97</f>
        <v>0</v>
      </c>
      <c r="BR21" s="120" t="str">
        <f t="shared" si="1"/>
        <v/>
      </c>
      <c r="BS21" s="51"/>
      <c r="BT21" s="51"/>
      <c r="BU21" s="51"/>
      <c r="BV21" s="51"/>
      <c r="BW21" s="51"/>
      <c r="BX21" s="51"/>
      <c r="BY21" s="51"/>
      <c r="BZ21" s="51"/>
      <c r="CA21" s="51"/>
      <c r="CB21" s="51"/>
      <c r="CC21" s="51"/>
      <c r="CD21" s="51"/>
      <c r="CE21" s="51"/>
      <c r="CF21" s="51"/>
      <c r="CG21" s="51"/>
      <c r="CH21" s="51"/>
      <c r="CI21" s="51"/>
      <c r="CJ21" s="51"/>
      <c r="CK21" s="51"/>
      <c r="CL21" s="51"/>
      <c r="CM21" s="51"/>
    </row>
    <row r="22" spans="1:91" s="1" customFormat="1">
      <c r="A22" s="55"/>
      <c r="B22" s="962">
        <v>6</v>
      </c>
      <c r="C22" s="963"/>
      <c r="D22" s="963"/>
      <c r="E22" s="964"/>
      <c r="F22" s="969" t="s">
        <v>143</v>
      </c>
      <c r="G22" s="969"/>
      <c r="H22" s="969"/>
      <c r="I22" s="969"/>
      <c r="J22" s="969"/>
      <c r="K22" s="969"/>
      <c r="L22" s="969"/>
      <c r="M22" s="969"/>
      <c r="N22" s="969"/>
      <c r="O22" s="969"/>
      <c r="P22" s="969"/>
      <c r="Q22" s="969"/>
      <c r="R22" s="969"/>
      <c r="S22" s="969"/>
      <c r="T22" s="969"/>
      <c r="U22" s="969"/>
      <c r="V22" s="969"/>
      <c r="W22" s="969"/>
      <c r="X22" s="969"/>
      <c r="Y22" s="969"/>
      <c r="Z22" s="969"/>
      <c r="AA22" s="969"/>
      <c r="AB22" s="969"/>
      <c r="AC22" s="969"/>
      <c r="AD22" s="969"/>
      <c r="AE22" s="969"/>
      <c r="AF22" s="969"/>
      <c r="AG22" s="969" t="e">
        <f>IF(Q5="Continuous Improvement","",IF(#REF!=0,"",#REF!))</f>
        <v>#REF!</v>
      </c>
      <c r="AH22" s="969"/>
      <c r="AI22" s="969"/>
      <c r="AJ22" s="969"/>
      <c r="AK22" s="969" t="e">
        <f>IF(Q5="Continuous Improvement","",IF(AG22="","",#REF!))</f>
        <v>#REF!</v>
      </c>
      <c r="AL22" s="969"/>
      <c r="AM22" s="969"/>
      <c r="AN22" s="969"/>
      <c r="AO22" s="969" t="e">
        <f>IF(AG22="","",SUM(AK22/AG22))</f>
        <v>#REF!</v>
      </c>
      <c r="AP22" s="969"/>
      <c r="AQ22" s="969"/>
      <c r="AR22" s="969"/>
      <c r="AS22" s="969" t="e">
        <f>IF(Q5="Pre-Source","",IF(#REF!=0,"",#REF!))</f>
        <v>#REF!</v>
      </c>
      <c r="AT22" s="969"/>
      <c r="AU22" s="969"/>
      <c r="AV22" s="969"/>
      <c r="AW22" s="969" t="e">
        <f>IF(Q5="Pre-Source","",IF(AS22="","",#REF!))</f>
        <v>#REF!</v>
      </c>
      <c r="AX22" s="969"/>
      <c r="AY22" s="969"/>
      <c r="AZ22" s="976" t="str">
        <f t="shared" si="0"/>
        <v/>
      </c>
      <c r="BA22" s="977"/>
      <c r="BB22" s="977"/>
      <c r="BC22" s="977"/>
      <c r="BD22" s="978"/>
      <c r="BE22" s="2"/>
      <c r="BF22" s="54"/>
      <c r="BG22" s="51"/>
      <c r="BH22" s="51"/>
      <c r="BI22" s="51"/>
      <c r="BJ22" s="114"/>
      <c r="BK22" s="91"/>
      <c r="BL22" s="124"/>
      <c r="BM22" s="124"/>
      <c r="BN22" s="124"/>
      <c r="BO22" s="124" t="s">
        <v>45</v>
      </c>
      <c r="BP22" s="125">
        <f>BP113</f>
        <v>0</v>
      </c>
      <c r="BQ22" s="125">
        <f>BQ113</f>
        <v>0</v>
      </c>
      <c r="BR22" s="120" t="str">
        <f t="shared" si="1"/>
        <v/>
      </c>
      <c r="BS22" s="51"/>
      <c r="BT22" s="51"/>
      <c r="BU22" s="51"/>
      <c r="BV22" s="51"/>
      <c r="BW22" s="51"/>
      <c r="BX22" s="51"/>
      <c r="BY22" s="51"/>
      <c r="BZ22" s="51"/>
      <c r="CA22" s="51"/>
      <c r="CB22" s="51"/>
      <c r="CC22" s="51"/>
      <c r="CD22" s="51"/>
      <c r="CE22" s="51"/>
      <c r="CF22" s="51"/>
      <c r="CG22" s="51"/>
      <c r="CH22" s="51"/>
      <c r="CI22" s="51"/>
      <c r="CJ22" s="51"/>
      <c r="CK22" s="51"/>
      <c r="CL22" s="51"/>
      <c r="CM22" s="51"/>
    </row>
    <row r="23" spans="1:91" s="1" customFormat="1">
      <c r="A23" s="55"/>
      <c r="B23" s="962">
        <v>7</v>
      </c>
      <c r="C23" s="963"/>
      <c r="D23" s="963"/>
      <c r="E23" s="964"/>
      <c r="F23" s="969" t="s">
        <v>472</v>
      </c>
      <c r="G23" s="969"/>
      <c r="H23" s="969"/>
      <c r="I23" s="969"/>
      <c r="J23" s="969"/>
      <c r="K23" s="969"/>
      <c r="L23" s="969"/>
      <c r="M23" s="969"/>
      <c r="N23" s="969"/>
      <c r="O23" s="969"/>
      <c r="P23" s="969"/>
      <c r="Q23" s="969"/>
      <c r="R23" s="969"/>
      <c r="S23" s="969"/>
      <c r="T23" s="969"/>
      <c r="U23" s="969"/>
      <c r="V23" s="969"/>
      <c r="W23" s="969"/>
      <c r="X23" s="969"/>
      <c r="Y23" s="969"/>
      <c r="Z23" s="969"/>
      <c r="AA23" s="969"/>
      <c r="AB23" s="969"/>
      <c r="AC23" s="969"/>
      <c r="AD23" s="969"/>
      <c r="AE23" s="969"/>
      <c r="AF23" s="969"/>
      <c r="AG23" s="969"/>
      <c r="AH23" s="969"/>
      <c r="AI23" s="969"/>
      <c r="AJ23" s="969"/>
      <c r="AK23" s="969"/>
      <c r="AL23" s="969"/>
      <c r="AM23" s="969"/>
      <c r="AN23" s="969"/>
      <c r="AO23" s="969"/>
      <c r="AP23" s="969"/>
      <c r="AQ23" s="969"/>
      <c r="AR23" s="969"/>
      <c r="AS23" s="969"/>
      <c r="AT23" s="969"/>
      <c r="AU23" s="969"/>
      <c r="AV23" s="969"/>
      <c r="AW23" s="969"/>
      <c r="AX23" s="969"/>
      <c r="AY23" s="969"/>
      <c r="AZ23" s="976" t="str">
        <f t="shared" ref="AZ23:AZ24" si="2">IF(BR23="","",BR23)</f>
        <v/>
      </c>
      <c r="BA23" s="977"/>
      <c r="BB23" s="977"/>
      <c r="BC23" s="977"/>
      <c r="BD23" s="978"/>
      <c r="BE23" s="2"/>
      <c r="BF23" s="54"/>
      <c r="BG23" s="51"/>
      <c r="BH23" s="51"/>
      <c r="BI23" s="51"/>
      <c r="BJ23" s="114"/>
      <c r="BK23" s="91"/>
      <c r="BL23" s="124"/>
      <c r="BM23" s="124"/>
      <c r="BN23" s="124"/>
      <c r="BO23" s="124" t="s">
        <v>471</v>
      </c>
      <c r="BP23" s="125">
        <f>BP129</f>
        <v>0</v>
      </c>
      <c r="BQ23" s="125">
        <f>BQ129</f>
        <v>0</v>
      </c>
      <c r="BR23" s="120" t="str">
        <f t="shared" ref="BR23:BR24" si="3">IF(BP23=0,"",BQ23/BP23)</f>
        <v/>
      </c>
      <c r="BS23" s="51"/>
      <c r="BT23" s="51"/>
      <c r="BU23" s="51"/>
      <c r="BV23" s="51"/>
      <c r="BW23" s="51"/>
      <c r="BX23" s="51"/>
      <c r="BY23" s="51"/>
      <c r="BZ23" s="51"/>
      <c r="CA23" s="51"/>
      <c r="CB23" s="51"/>
      <c r="CC23" s="51"/>
      <c r="CD23" s="51"/>
      <c r="CE23" s="51"/>
      <c r="CF23" s="51"/>
      <c r="CG23" s="51"/>
      <c r="CH23" s="51"/>
      <c r="CI23" s="51"/>
      <c r="CJ23" s="51"/>
      <c r="CK23" s="51"/>
      <c r="CL23" s="51"/>
      <c r="CM23" s="51"/>
    </row>
    <row r="24" spans="1:91" s="1" customFormat="1">
      <c r="A24" s="55"/>
      <c r="B24" s="962">
        <v>8</v>
      </c>
      <c r="C24" s="963"/>
      <c r="D24" s="963"/>
      <c r="E24" s="964"/>
      <c r="F24" s="969" t="s">
        <v>473</v>
      </c>
      <c r="G24" s="969"/>
      <c r="H24" s="969"/>
      <c r="I24" s="969"/>
      <c r="J24" s="969"/>
      <c r="K24" s="969"/>
      <c r="L24" s="969"/>
      <c r="M24" s="969"/>
      <c r="N24" s="969"/>
      <c r="O24" s="969"/>
      <c r="P24" s="969"/>
      <c r="Q24" s="969"/>
      <c r="R24" s="969"/>
      <c r="S24" s="969"/>
      <c r="T24" s="969"/>
      <c r="U24" s="969"/>
      <c r="V24" s="969"/>
      <c r="W24" s="969"/>
      <c r="X24" s="969"/>
      <c r="Y24" s="969"/>
      <c r="Z24" s="969"/>
      <c r="AA24" s="969"/>
      <c r="AB24" s="969"/>
      <c r="AC24" s="969"/>
      <c r="AD24" s="969"/>
      <c r="AE24" s="969"/>
      <c r="AF24" s="969"/>
      <c r="AG24" s="969"/>
      <c r="AH24" s="969"/>
      <c r="AI24" s="969"/>
      <c r="AJ24" s="969"/>
      <c r="AK24" s="969"/>
      <c r="AL24" s="969"/>
      <c r="AM24" s="969"/>
      <c r="AN24" s="969"/>
      <c r="AO24" s="969"/>
      <c r="AP24" s="969"/>
      <c r="AQ24" s="969"/>
      <c r="AR24" s="969"/>
      <c r="AS24" s="969"/>
      <c r="AT24" s="969"/>
      <c r="AU24" s="969"/>
      <c r="AV24" s="969"/>
      <c r="AW24" s="969"/>
      <c r="AX24" s="969"/>
      <c r="AY24" s="969"/>
      <c r="AZ24" s="976" t="str">
        <f t="shared" si="2"/>
        <v/>
      </c>
      <c r="BA24" s="977"/>
      <c r="BB24" s="977"/>
      <c r="BC24" s="977"/>
      <c r="BD24" s="978"/>
      <c r="BE24" s="2"/>
      <c r="BF24" s="54"/>
      <c r="BG24" s="51"/>
      <c r="BH24" s="51"/>
      <c r="BI24" s="51"/>
      <c r="BJ24" s="114"/>
      <c r="BK24" s="91"/>
      <c r="BL24" s="124"/>
      <c r="BM24" s="124"/>
      <c r="BN24" s="124"/>
      <c r="BO24" s="124" t="s">
        <v>474</v>
      </c>
      <c r="BP24" s="125">
        <f>BP145</f>
        <v>0</v>
      </c>
      <c r="BQ24" s="125">
        <f>BQ145</f>
        <v>0</v>
      </c>
      <c r="BR24" s="120" t="str">
        <f t="shared" si="3"/>
        <v/>
      </c>
      <c r="BS24" s="51"/>
      <c r="BT24" s="51"/>
      <c r="BU24" s="51"/>
      <c r="BV24" s="51"/>
      <c r="BW24" s="51"/>
      <c r="BX24" s="51"/>
      <c r="BY24" s="51"/>
      <c r="BZ24" s="51"/>
      <c r="CA24" s="51"/>
      <c r="CB24" s="51"/>
      <c r="CC24" s="51"/>
      <c r="CD24" s="51"/>
      <c r="CE24" s="51"/>
      <c r="CF24" s="51"/>
      <c r="CG24" s="51"/>
      <c r="CH24" s="51"/>
      <c r="CI24" s="51"/>
      <c r="CJ24" s="51"/>
      <c r="CK24" s="51"/>
      <c r="CL24" s="51"/>
      <c r="CM24" s="51"/>
    </row>
    <row r="25" spans="1:91" s="12" customFormat="1" ht="13.5" customHeight="1">
      <c r="A25" s="190"/>
      <c r="B25" s="996" t="s">
        <v>16</v>
      </c>
      <c r="C25" s="997"/>
      <c r="D25" s="997"/>
      <c r="E25" s="997"/>
      <c r="F25" s="997"/>
      <c r="G25" s="997"/>
      <c r="H25" s="997"/>
      <c r="I25" s="997"/>
      <c r="J25" s="997"/>
      <c r="K25" s="997"/>
      <c r="L25" s="997"/>
      <c r="M25" s="997"/>
      <c r="N25" s="997"/>
      <c r="O25" s="997"/>
      <c r="P25" s="997"/>
      <c r="Q25" s="997"/>
      <c r="R25" s="997"/>
      <c r="S25" s="997"/>
      <c r="T25" s="997"/>
      <c r="U25" s="997"/>
      <c r="V25" s="997"/>
      <c r="W25" s="997"/>
      <c r="X25" s="997"/>
      <c r="Y25" s="997"/>
      <c r="Z25" s="997"/>
      <c r="AA25" s="997"/>
      <c r="AB25" s="997"/>
      <c r="AC25" s="997"/>
      <c r="AD25" s="997"/>
      <c r="AE25" s="997"/>
      <c r="AF25" s="997"/>
      <c r="AG25" s="997" t="e">
        <f>IF(AK25="","",SUM(AG17:AJ22))</f>
        <v>#REF!</v>
      </c>
      <c r="AH25" s="997"/>
      <c r="AI25" s="997"/>
      <c r="AJ25" s="997"/>
      <c r="AK25" s="997" t="e">
        <f>IF(Q6="Continuous Improvement","",IF(BP31=0,"",SUM(AK17:AN22)))</f>
        <v>#REF!</v>
      </c>
      <c r="AL25" s="997"/>
      <c r="AM25" s="997"/>
      <c r="AN25" s="997"/>
      <c r="AO25" s="997" t="e">
        <f>IF(AG25="","",SUM(AK25/AG25))</f>
        <v>#REF!</v>
      </c>
      <c r="AP25" s="997"/>
      <c r="AQ25" s="997"/>
      <c r="AR25" s="997"/>
      <c r="AS25" s="997" t="e">
        <f>IF(AW25="","",SUM(AS17:AV22))</f>
        <v>#REF!</v>
      </c>
      <c r="AT25" s="997"/>
      <c r="AU25" s="997"/>
      <c r="AV25" s="997"/>
      <c r="AW25" s="997" t="e">
        <f>IF(Q6="Pre-Source","",IF(#REF!=0,"",SUM(AW17:AZ22)))</f>
        <v>#REF!</v>
      </c>
      <c r="AX25" s="997"/>
      <c r="AY25" s="998"/>
      <c r="AZ25" s="999" t="str">
        <f t="shared" si="0"/>
        <v/>
      </c>
      <c r="BA25" s="1000"/>
      <c r="BB25" s="1000"/>
      <c r="BC25" s="1000"/>
      <c r="BD25" s="1001"/>
      <c r="BE25" s="58"/>
      <c r="BF25" s="65"/>
      <c r="BG25" s="61"/>
      <c r="BH25" s="61"/>
      <c r="BI25" s="61"/>
      <c r="BJ25" s="115"/>
      <c r="BK25" s="116"/>
      <c r="BL25" s="123"/>
      <c r="BM25" s="123"/>
      <c r="BN25" s="123"/>
      <c r="BO25" s="123" t="s">
        <v>16</v>
      </c>
      <c r="BP25" s="126">
        <f>SUM(BP17:BP24)</f>
        <v>0</v>
      </c>
      <c r="BQ25" s="126">
        <f>SUM(BQ17:BQ24)</f>
        <v>0</v>
      </c>
      <c r="BR25" s="127" t="str">
        <f t="shared" si="1"/>
        <v/>
      </c>
      <c r="BS25" s="61"/>
      <c r="BT25" s="61"/>
      <c r="BU25" s="61"/>
      <c r="BV25" s="61"/>
      <c r="BW25" s="61"/>
      <c r="BX25" s="61"/>
      <c r="BY25" s="61"/>
      <c r="BZ25" s="61"/>
      <c r="CA25" s="61"/>
      <c r="CB25" s="61"/>
      <c r="CC25" s="61"/>
      <c r="CD25" s="61"/>
      <c r="CE25" s="61"/>
      <c r="CF25" s="61"/>
      <c r="CG25" s="61"/>
      <c r="CH25" s="61"/>
      <c r="CI25" s="61"/>
      <c r="CJ25" s="61"/>
      <c r="CK25" s="61"/>
      <c r="CL25" s="61"/>
      <c r="CM25" s="61"/>
    </row>
    <row r="26" spans="1:91" ht="4.5" customHeight="1">
      <c r="A26" s="205"/>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F26" s="64"/>
      <c r="BJ26" s="87"/>
      <c r="BK26" s="128"/>
      <c r="BL26" s="79"/>
      <c r="BM26" s="79"/>
      <c r="BN26" s="79"/>
      <c r="BO26" s="79"/>
      <c r="BP26" s="128"/>
      <c r="BQ26" s="128"/>
      <c r="BR26" s="129"/>
    </row>
    <row r="27" spans="1:91">
      <c r="A27" s="206"/>
      <c r="B27" s="28" t="s">
        <v>105</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30"/>
      <c r="BF27" s="64"/>
      <c r="BJ27" s="64"/>
      <c r="BL27" s="60"/>
      <c r="BQ27" s="59"/>
      <c r="BR27" s="110"/>
    </row>
    <row r="28" spans="1:91" ht="18" customHeight="1">
      <c r="A28" s="207"/>
      <c r="B28" s="258"/>
      <c r="C28" s="1008" t="s">
        <v>168</v>
      </c>
      <c r="D28" s="1009"/>
      <c r="E28" s="1009"/>
      <c r="F28" s="1009"/>
      <c r="G28" s="1009"/>
      <c r="H28" s="1009"/>
      <c r="I28" s="259" t="s">
        <v>50</v>
      </c>
      <c r="J28" s="260"/>
      <c r="K28" s="1002" t="s">
        <v>376</v>
      </c>
      <c r="L28" s="1003"/>
      <c r="M28" s="1003"/>
      <c r="N28" s="1003"/>
      <c r="O28" s="1003"/>
      <c r="P28" s="1003"/>
      <c r="Q28" s="1003"/>
      <c r="R28" s="1003"/>
      <c r="S28" s="1003"/>
      <c r="T28" s="261"/>
      <c r="U28" s="256" t="s">
        <v>30</v>
      </c>
      <c r="V28" s="1004" t="s">
        <v>89</v>
      </c>
      <c r="W28" s="1004"/>
      <c r="X28" s="261"/>
      <c r="Y28" s="256" t="s">
        <v>167</v>
      </c>
      <c r="Z28" s="1004" t="s">
        <v>90</v>
      </c>
      <c r="AA28" s="1004"/>
      <c r="AB28" s="164"/>
      <c r="AC28" s="256"/>
      <c r="AD28" s="164"/>
      <c r="AE28" s="1005" t="s">
        <v>169</v>
      </c>
      <c r="AF28" s="1006"/>
      <c r="AG28" s="1006"/>
      <c r="AH28" s="1006"/>
      <c r="AI28" s="1006"/>
      <c r="AJ28" s="1006"/>
      <c r="AK28" s="1006"/>
      <c r="AL28" s="1007"/>
      <c r="AM28" s="167">
        <v>0</v>
      </c>
      <c r="AN28" s="257"/>
      <c r="AO28" s="987" t="s">
        <v>373</v>
      </c>
      <c r="AP28" s="988"/>
      <c r="AQ28" s="988"/>
      <c r="AR28" s="164"/>
      <c r="AS28" s="167">
        <v>1</v>
      </c>
      <c r="AT28" s="168"/>
      <c r="AU28" s="987" t="s">
        <v>375</v>
      </c>
      <c r="AV28" s="988"/>
      <c r="AW28" s="988"/>
      <c r="AX28" s="988"/>
      <c r="AY28" s="167">
        <v>2</v>
      </c>
      <c r="AZ28" s="164"/>
      <c r="BA28" s="987" t="s">
        <v>374</v>
      </c>
      <c r="BB28" s="988"/>
      <c r="BC28" s="988"/>
      <c r="BD28" s="165"/>
      <c r="BF28" s="64"/>
      <c r="BJ28" s="121"/>
      <c r="BK28" s="122"/>
      <c r="BL28" s="122"/>
      <c r="BM28" s="122"/>
      <c r="BN28" s="122"/>
      <c r="BO28" s="122"/>
      <c r="BQ28" s="59"/>
      <c r="BR28" s="110"/>
    </row>
    <row r="29" spans="1:91" ht="4.5" customHeight="1">
      <c r="A29" s="98"/>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F29" s="64"/>
      <c r="BJ29" s="121"/>
      <c r="BK29" s="122"/>
      <c r="BL29" s="122"/>
      <c r="BM29" s="122"/>
      <c r="BN29" s="122"/>
      <c r="BO29" s="122"/>
      <c r="BP29" s="130"/>
      <c r="BQ29" s="130"/>
      <c r="BR29" s="131"/>
    </row>
    <row r="30" spans="1:91" ht="12.75" customHeight="1">
      <c r="A30" s="55"/>
      <c r="B30" s="33"/>
      <c r="C30" s="34" t="s">
        <v>107</v>
      </c>
      <c r="D30" s="35"/>
      <c r="E30" s="35"/>
      <c r="F30" s="35"/>
      <c r="G30" s="34" t="s">
        <v>106</v>
      </c>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6"/>
      <c r="AT30" s="36"/>
      <c r="AU30" s="36"/>
      <c r="AV30" s="36"/>
      <c r="AW30" s="36"/>
      <c r="AX30" s="36"/>
      <c r="AY30" s="36"/>
      <c r="AZ30" s="36" t="s">
        <v>51</v>
      </c>
      <c r="BA30" s="36"/>
      <c r="BB30" s="36"/>
      <c r="BC30" s="36"/>
      <c r="BD30" s="37"/>
      <c r="BF30" s="64"/>
      <c r="BJ30" s="985" t="s">
        <v>232</v>
      </c>
      <c r="BK30" s="986"/>
      <c r="BL30" s="986"/>
      <c r="BM30" s="986"/>
      <c r="BN30" s="986"/>
      <c r="BO30" s="134">
        <f>Introduction!BB9</f>
        <v>1</v>
      </c>
      <c r="BP30" s="982" t="s">
        <v>38</v>
      </c>
      <c r="BQ30" s="983"/>
      <c r="BR30" s="984"/>
    </row>
    <row r="31" spans="1:91" ht="12.75" customHeight="1">
      <c r="A31" s="55"/>
      <c r="B31" s="38"/>
      <c r="C31" s="39" t="s">
        <v>95</v>
      </c>
      <c r="D31" s="40"/>
      <c r="E31" s="1010" t="s">
        <v>11</v>
      </c>
      <c r="F31" s="1011"/>
      <c r="G31" s="1011"/>
      <c r="H31" s="1011"/>
      <c r="I31" s="1011"/>
      <c r="J31" s="1011"/>
      <c r="K31" s="1011"/>
      <c r="L31" s="1011"/>
      <c r="M31" s="1011"/>
      <c r="N31" s="1011"/>
      <c r="O31" s="1011"/>
      <c r="P31" s="1011"/>
      <c r="Q31" s="1011"/>
      <c r="R31" s="1011"/>
      <c r="S31" s="1011"/>
      <c r="T31" s="1011"/>
      <c r="U31" s="1011"/>
      <c r="V31" s="1011"/>
      <c r="W31" s="1011"/>
      <c r="X31" s="1011"/>
      <c r="Y31" s="1011"/>
      <c r="Z31" s="1011"/>
      <c r="AA31" s="1011"/>
      <c r="AB31" s="1011"/>
      <c r="AC31" s="1011"/>
      <c r="AD31" s="1011"/>
      <c r="AE31" s="1011"/>
      <c r="AF31" s="1011"/>
      <c r="AG31" s="1011"/>
      <c r="AH31" s="1011"/>
      <c r="AI31" s="1011"/>
      <c r="AJ31" s="1011"/>
      <c r="AK31" s="1011"/>
      <c r="AL31" s="1011"/>
      <c r="AM31" s="1011"/>
      <c r="AN31" s="1011"/>
      <c r="AO31" s="1011"/>
      <c r="AP31" s="1011"/>
      <c r="AQ31" s="1011"/>
      <c r="AR31" s="1011"/>
      <c r="AS31" s="1011"/>
      <c r="AT31" s="1011"/>
      <c r="AU31" s="1011"/>
      <c r="AV31" s="47" t="str">
        <f>IF(AP33="","",#REF!)</f>
        <v/>
      </c>
      <c r="AW31" s="47"/>
      <c r="AX31" s="47"/>
      <c r="AY31" s="47"/>
      <c r="AZ31" s="1012" t="str">
        <f>IF(BR25="","",BR25)</f>
        <v/>
      </c>
      <c r="BA31" s="1012"/>
      <c r="BB31" s="1012"/>
      <c r="BC31" s="1012"/>
      <c r="BD31" s="1013"/>
      <c r="BF31" s="64"/>
      <c r="BJ31" s="404"/>
      <c r="BK31" s="400" t="s">
        <v>231</v>
      </c>
      <c r="BL31" s="401"/>
      <c r="BM31" s="401"/>
      <c r="BN31" s="401"/>
      <c r="BO31" s="402"/>
      <c r="BP31" s="62" t="s">
        <v>86</v>
      </c>
      <c r="BQ31" s="62" t="s">
        <v>85</v>
      </c>
      <c r="BR31" s="62" t="s">
        <v>78</v>
      </c>
    </row>
    <row r="32" spans="1:91" ht="4.5" customHeight="1">
      <c r="A32" s="55"/>
      <c r="B32" s="145"/>
      <c r="C32" s="177"/>
      <c r="D32" s="178"/>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84"/>
      <c r="AW32" s="184"/>
      <c r="AX32" s="184"/>
      <c r="AY32" s="184"/>
      <c r="AZ32" s="185"/>
      <c r="BA32" s="185"/>
      <c r="BB32" s="185"/>
      <c r="BC32" s="185"/>
      <c r="BD32" s="185"/>
      <c r="BE32" s="72"/>
      <c r="BF32" s="64"/>
      <c r="BJ32" s="180"/>
      <c r="BK32" s="181"/>
      <c r="BL32" s="181"/>
      <c r="BM32" s="181"/>
      <c r="BN32" s="181"/>
      <c r="BO32" s="181"/>
      <c r="BP32" s="182"/>
      <c r="BQ32" s="182"/>
      <c r="BR32" s="183"/>
    </row>
    <row r="33" spans="1:91">
      <c r="A33" s="55"/>
      <c r="B33" s="140"/>
      <c r="C33" s="170"/>
      <c r="D33" s="140"/>
      <c r="E33" s="354" t="str">
        <f>CONCATENATE($C$31,"1")</f>
        <v>2.1</v>
      </c>
      <c r="F33" s="352"/>
      <c r="G33" s="956" t="str">
        <f>IF(F17="","",F17)</f>
        <v>Data Collection Systems</v>
      </c>
      <c r="H33" s="957"/>
      <c r="I33" s="957"/>
      <c r="J33" s="957"/>
      <c r="K33" s="957"/>
      <c r="L33" s="957"/>
      <c r="M33" s="957"/>
      <c r="N33" s="957"/>
      <c r="O33" s="957"/>
      <c r="P33" s="957"/>
      <c r="Q33" s="957"/>
      <c r="R33" s="957"/>
      <c r="S33" s="957"/>
      <c r="T33" s="957"/>
      <c r="U33" s="957"/>
      <c r="V33" s="957"/>
      <c r="W33" s="957"/>
      <c r="X33" s="957"/>
      <c r="Y33" s="957"/>
      <c r="Z33" s="957"/>
      <c r="AA33" s="957"/>
      <c r="AB33" s="957"/>
      <c r="AC33" s="957"/>
      <c r="AD33" s="957"/>
      <c r="AE33" s="957"/>
      <c r="AF33" s="957"/>
      <c r="AG33" s="957"/>
      <c r="AH33" s="957"/>
      <c r="AI33" s="957"/>
      <c r="AJ33" s="957"/>
      <c r="AK33" s="957"/>
      <c r="AL33" s="957"/>
      <c r="AM33" s="957"/>
      <c r="AN33" s="957"/>
      <c r="AO33" s="957"/>
      <c r="AP33" s="958"/>
      <c r="AQ33" s="958"/>
      <c r="AR33" s="958"/>
      <c r="AS33" s="958"/>
      <c r="AT33" s="958"/>
      <c r="AU33" s="958"/>
      <c r="AV33" s="958"/>
      <c r="AW33" s="958"/>
      <c r="AX33" s="958"/>
      <c r="AY33" s="958"/>
      <c r="AZ33" s="954" t="str">
        <f>IF(BA35="N",BQ33,IF(BR35=0,"",IF(BA35="Y",SUM(BQ33/BP33),"")))</f>
        <v/>
      </c>
      <c r="BA33" s="954"/>
      <c r="BB33" s="954"/>
      <c r="BC33" s="954"/>
      <c r="BD33" s="955"/>
      <c r="BE33" s="49"/>
      <c r="BF33" s="64"/>
      <c r="BJ33" s="62" t="s">
        <v>230</v>
      </c>
      <c r="BK33" s="62">
        <v>1</v>
      </c>
      <c r="BL33" s="174">
        <v>2</v>
      </c>
      <c r="BM33" s="62">
        <v>3</v>
      </c>
      <c r="BN33" s="62">
        <v>4</v>
      </c>
      <c r="BO33" s="62">
        <v>5</v>
      </c>
      <c r="BP33" s="67">
        <f>IF(BA35="N",8,IF(BR35=0,0,IF(BP35="",0,8)))</f>
        <v>0</v>
      </c>
      <c r="BQ33" s="67">
        <f>SUM(BQ35:BQ46)</f>
        <v>0</v>
      </c>
      <c r="BR33" s="175" t="str">
        <f>IF(BA35="N",0,IF(BP33=0,"",IF(SUM(BQ33/BP33)&gt;1,1,SUM(BQ33/BP33))))</f>
        <v/>
      </c>
    </row>
    <row r="34" spans="1:91" ht="3.75" customHeight="1">
      <c r="A34" s="55"/>
      <c r="B34" s="140"/>
      <c r="C34" s="170"/>
      <c r="D34" s="140"/>
      <c r="E34" s="170"/>
      <c r="F34" s="351"/>
      <c r="G34" s="41"/>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42"/>
      <c r="BA34" s="42"/>
      <c r="BB34" s="42"/>
      <c r="BC34" s="42"/>
      <c r="BD34" s="139"/>
      <c r="BE34" s="188"/>
      <c r="BF34" s="64"/>
      <c r="BJ34" s="87"/>
      <c r="BK34" s="79"/>
      <c r="BL34" s="79"/>
      <c r="BP34" s="80"/>
      <c r="BQ34" s="80"/>
      <c r="BR34" s="81"/>
    </row>
    <row r="35" spans="1:91">
      <c r="A35" s="55"/>
      <c r="B35" s="140"/>
      <c r="C35" s="170"/>
      <c r="D35" s="140"/>
      <c r="E35" s="170"/>
      <c r="F35" s="351"/>
      <c r="G35" s="353" t="str">
        <f>CONCATENATE(E33,".1")</f>
        <v>2.1.1</v>
      </c>
      <c r="H35" s="144"/>
      <c r="I35" s="145" t="s">
        <v>4</v>
      </c>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66" t="s">
        <v>13</v>
      </c>
      <c r="AX35" s="145"/>
      <c r="AY35" s="146"/>
      <c r="AZ35" s="141"/>
      <c r="BA35" s="959"/>
      <c r="BB35" s="960"/>
      <c r="BC35" s="961"/>
      <c r="BD35" s="141"/>
      <c r="BE35" s="188"/>
      <c r="BF35" s="64"/>
      <c r="BJ35" s="66" t="s">
        <v>89</v>
      </c>
      <c r="BK35" s="78" t="s">
        <v>17</v>
      </c>
      <c r="BL35" s="78" t="s">
        <v>17</v>
      </c>
      <c r="BM35" s="78" t="s">
        <v>17</v>
      </c>
      <c r="BN35" s="78" t="s">
        <v>17</v>
      </c>
      <c r="BO35" s="78" t="s">
        <v>17</v>
      </c>
      <c r="BP35" s="135" t="str">
        <f>IF(OR(BA35="x",BA35=""),"",IF(AND($BO$30=1,BK35&lt;&gt;""),1,IF(AND($BO$30=2,BL35&lt;&gt;""),1,IF(AND($BO$30=3,BM35&lt;&gt;""),1,IF(AND($BO$30=4,BN35&lt;&gt;""),1,IF(AND($BO$30=5,BO35&lt;&gt;""),1,0))))))</f>
        <v/>
      </c>
      <c r="BQ35" s="67">
        <f>IF(BR35=0,0,IF(OR(BA35="x",BA35=""),0,IF(BA35="Y",2,0)))</f>
        <v>0</v>
      </c>
      <c r="BR35" s="137">
        <f>IF(BA35="N",0,SUM(BK36:BO36))</f>
        <v>1</v>
      </c>
    </row>
    <row r="36" spans="1:91" ht="3.75" customHeight="1">
      <c r="A36" s="55"/>
      <c r="B36" s="140"/>
      <c r="C36" s="170"/>
      <c r="D36" s="140"/>
      <c r="E36" s="170"/>
      <c r="F36" s="351"/>
      <c r="G36" s="143"/>
      <c r="H36" s="147"/>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9"/>
      <c r="AZ36" s="141"/>
      <c r="BA36" s="140"/>
      <c r="BB36" s="140"/>
      <c r="BC36" s="140"/>
      <c r="BD36" s="141"/>
      <c r="BE36" s="188"/>
      <c r="BF36" s="64"/>
      <c r="BJ36" s="136"/>
      <c r="BK36" s="137">
        <f>IF(AND($BO$30=1,BK35&lt;&gt;""),1,0)</f>
        <v>1</v>
      </c>
      <c r="BL36" s="137">
        <f>IF(AND($BO$30=2,BL35&lt;&gt;""),1,0)</f>
        <v>0</v>
      </c>
      <c r="BM36" s="137">
        <f>IF(AND($BO$30=3,BM35&lt;&gt;""),1,0)</f>
        <v>0</v>
      </c>
      <c r="BN36" s="137">
        <f>IF(AND($BO$30=4,BN35&lt;&gt;""),1,0)</f>
        <v>0</v>
      </c>
      <c r="BO36" s="137">
        <f>IF(AND($BO$30=5,BO35&lt;&gt;""),1,0)</f>
        <v>0</v>
      </c>
      <c r="BP36" s="80"/>
      <c r="BQ36" s="80"/>
      <c r="BR36" s="86"/>
    </row>
    <row r="37" spans="1:91">
      <c r="A37" s="55"/>
      <c r="B37" s="140"/>
      <c r="C37" s="170"/>
      <c r="D37" s="140"/>
      <c r="E37" s="170"/>
      <c r="F37" s="351"/>
      <c r="G37" s="353" t="str">
        <f>CONCATENATE(E33,".2")</f>
        <v>2.1.2</v>
      </c>
      <c r="H37" s="144"/>
      <c r="I37" s="145" t="s">
        <v>363</v>
      </c>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6"/>
      <c r="AZ37" s="141"/>
      <c r="BA37" s="959"/>
      <c r="BB37" s="960"/>
      <c r="BC37" s="961"/>
      <c r="BD37" s="141"/>
      <c r="BE37" s="188"/>
      <c r="BF37" s="64"/>
      <c r="BJ37" s="158"/>
      <c r="BK37" s="160"/>
      <c r="BL37" s="160"/>
      <c r="BM37" s="160"/>
      <c r="BN37" s="160"/>
      <c r="BO37" s="160"/>
      <c r="BP37" s="135" t="str">
        <f>IF(OR(BA37="x",BA37=""),"",IF(AND($BO$30=1,BK37&lt;&gt;""),1,IF(AND($BO$30=2,BL37&lt;&gt;""),1,IF(AND($BO$30=3,BM37&lt;&gt;""),1,IF(AND($BO$30=4,BN37&lt;&gt;""),1,IF(AND($BO$30=5,BO37&lt;&gt;""),1,0))))))</f>
        <v/>
      </c>
      <c r="BQ37" s="67">
        <f>IF(BR35=0,0,IF(OR(BA37="x",BA37=""),0,BA37))</f>
        <v>0</v>
      </c>
      <c r="BR37" s="162"/>
    </row>
    <row r="38" spans="1:91" s="151" customFormat="1">
      <c r="A38" s="55"/>
      <c r="B38" s="155"/>
      <c r="C38" s="171"/>
      <c r="D38" s="155"/>
      <c r="E38" s="171"/>
      <c r="F38" s="355"/>
      <c r="G38" s="152"/>
      <c r="H38" s="153"/>
      <c r="I38" s="154" t="s">
        <v>5</v>
      </c>
      <c r="J38" s="155"/>
      <c r="K38" s="150" t="s">
        <v>228</v>
      </c>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5"/>
      <c r="AU38" s="155"/>
      <c r="AV38" s="155"/>
      <c r="AW38" s="155"/>
      <c r="AX38" s="155"/>
      <c r="AY38" s="156"/>
      <c r="AZ38" s="157"/>
      <c r="BA38" s="155"/>
      <c r="BB38" s="155"/>
      <c r="BC38" s="155"/>
      <c r="BD38" s="157"/>
      <c r="BE38" s="189"/>
      <c r="BF38" s="158"/>
      <c r="BG38" s="159"/>
      <c r="BH38" s="159"/>
      <c r="BI38" s="159"/>
      <c r="BJ38" s="158"/>
      <c r="BK38" s="160"/>
      <c r="BL38" s="160"/>
      <c r="BM38" s="160"/>
      <c r="BN38" s="160"/>
      <c r="BO38" s="160"/>
      <c r="BP38" s="163"/>
      <c r="BQ38" s="163"/>
      <c r="BR38" s="162"/>
      <c r="BS38" s="159"/>
      <c r="BT38" s="159"/>
      <c r="BU38" s="159"/>
      <c r="BV38" s="159"/>
      <c r="BW38" s="159"/>
      <c r="BX38" s="159"/>
      <c r="BY38" s="159"/>
      <c r="BZ38" s="159"/>
      <c r="CA38" s="159"/>
      <c r="CB38" s="159"/>
      <c r="CC38" s="159"/>
      <c r="CD38" s="159"/>
      <c r="CE38" s="159"/>
      <c r="CF38" s="159"/>
      <c r="CG38" s="159"/>
      <c r="CH38" s="159"/>
      <c r="CI38" s="159"/>
      <c r="CJ38" s="159"/>
      <c r="CK38" s="159"/>
      <c r="CL38" s="159"/>
      <c r="CM38" s="159"/>
    </row>
    <row r="39" spans="1:91" s="151" customFormat="1">
      <c r="A39" s="55"/>
      <c r="B39" s="155"/>
      <c r="C39" s="171"/>
      <c r="D39" s="155"/>
      <c r="E39" s="171"/>
      <c r="F39" s="355"/>
      <c r="G39" s="152"/>
      <c r="H39" s="153"/>
      <c r="I39" s="154" t="s">
        <v>6</v>
      </c>
      <c r="J39" s="155"/>
      <c r="K39" s="150" t="s">
        <v>132</v>
      </c>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5"/>
      <c r="AU39" s="155"/>
      <c r="AV39" s="155"/>
      <c r="AW39" s="155"/>
      <c r="AX39" s="155"/>
      <c r="AY39" s="156"/>
      <c r="AZ39" s="157"/>
      <c r="BA39" s="155"/>
      <c r="BB39" s="155"/>
      <c r="BC39" s="155"/>
      <c r="BD39" s="157"/>
      <c r="BE39" s="189"/>
      <c r="BF39" s="158"/>
      <c r="BG39" s="159"/>
      <c r="BH39" s="159"/>
      <c r="BI39" s="159"/>
      <c r="BJ39" s="158"/>
      <c r="BK39" s="160"/>
      <c r="BL39" s="160"/>
      <c r="BM39" s="160"/>
      <c r="BN39" s="160"/>
      <c r="BO39" s="160"/>
      <c r="BP39" s="161"/>
      <c r="BQ39" s="161"/>
      <c r="BR39" s="162"/>
      <c r="BS39" s="159"/>
      <c r="BT39" s="159"/>
      <c r="BU39" s="159"/>
      <c r="BV39" s="159"/>
      <c r="BW39" s="159"/>
      <c r="BX39" s="159"/>
      <c r="BY39" s="159"/>
      <c r="BZ39" s="159"/>
      <c r="CA39" s="159"/>
      <c r="CB39" s="159"/>
      <c r="CC39" s="159"/>
      <c r="CD39" s="159"/>
      <c r="CE39" s="159"/>
      <c r="CF39" s="159"/>
      <c r="CG39" s="159"/>
      <c r="CH39" s="159"/>
      <c r="CI39" s="159"/>
      <c r="CJ39" s="159"/>
      <c r="CK39" s="159"/>
      <c r="CL39" s="159"/>
      <c r="CM39" s="159"/>
    </row>
    <row r="40" spans="1:91" s="151" customFormat="1">
      <c r="A40" s="55"/>
      <c r="B40" s="155"/>
      <c r="C40" s="171"/>
      <c r="D40" s="155"/>
      <c r="E40" s="171"/>
      <c r="F40" s="355"/>
      <c r="G40" s="152"/>
      <c r="H40" s="153"/>
      <c r="I40" s="154" t="s">
        <v>7</v>
      </c>
      <c r="J40" s="155"/>
      <c r="K40" s="150" t="s">
        <v>133</v>
      </c>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5"/>
      <c r="AU40" s="155"/>
      <c r="AV40" s="155"/>
      <c r="AW40" s="155"/>
      <c r="AX40" s="155"/>
      <c r="AY40" s="156"/>
      <c r="AZ40" s="157"/>
      <c r="BA40" s="155"/>
      <c r="BB40" s="155"/>
      <c r="BC40" s="155"/>
      <c r="BD40" s="157"/>
      <c r="BE40" s="189"/>
      <c r="BF40" s="158"/>
      <c r="BG40" s="159"/>
      <c r="BH40" s="159"/>
      <c r="BI40" s="159"/>
      <c r="BJ40" s="158"/>
      <c r="BK40" s="160"/>
      <c r="BL40" s="160"/>
      <c r="BM40" s="160"/>
      <c r="BN40" s="160"/>
      <c r="BO40" s="160"/>
      <c r="BP40" s="161"/>
      <c r="BQ40" s="161"/>
      <c r="BR40" s="162"/>
      <c r="BS40" s="159"/>
      <c r="BT40" s="159"/>
      <c r="BU40" s="159"/>
      <c r="BV40" s="159"/>
      <c r="BW40" s="159"/>
      <c r="BX40" s="159"/>
      <c r="BY40" s="159"/>
      <c r="BZ40" s="159"/>
      <c r="CA40" s="159"/>
      <c r="CB40" s="159"/>
      <c r="CC40" s="159"/>
      <c r="CD40" s="159"/>
      <c r="CE40" s="159"/>
      <c r="CF40" s="159"/>
      <c r="CG40" s="159"/>
      <c r="CH40" s="159"/>
      <c r="CI40" s="159"/>
      <c r="CJ40" s="159"/>
      <c r="CK40" s="159"/>
      <c r="CL40" s="159"/>
      <c r="CM40" s="159"/>
    </row>
    <row r="41" spans="1:91" s="151" customFormat="1">
      <c r="A41" s="98"/>
      <c r="B41" s="155"/>
      <c r="C41" s="171"/>
      <c r="D41" s="155"/>
      <c r="E41" s="171"/>
      <c r="F41" s="355"/>
      <c r="G41" s="152"/>
      <c r="H41" s="153"/>
      <c r="I41" s="154" t="s">
        <v>8</v>
      </c>
      <c r="J41" s="155"/>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5"/>
      <c r="AU41" s="155"/>
      <c r="AV41" s="155"/>
      <c r="AW41" s="155"/>
      <c r="AX41" s="155"/>
      <c r="AY41" s="156"/>
      <c r="AZ41" s="157"/>
      <c r="BA41" s="155"/>
      <c r="BB41" s="155"/>
      <c r="BC41" s="155"/>
      <c r="BD41" s="157"/>
      <c r="BE41" s="189"/>
      <c r="BF41" s="158"/>
      <c r="BG41" s="159"/>
      <c r="BH41" s="159"/>
      <c r="BI41" s="159"/>
      <c r="BJ41" s="158"/>
      <c r="BK41" s="160"/>
      <c r="BL41" s="160"/>
      <c r="BM41" s="160"/>
      <c r="BN41" s="160"/>
      <c r="BO41" s="160"/>
      <c r="BP41" s="161"/>
      <c r="BQ41" s="161"/>
      <c r="BR41" s="162"/>
      <c r="BS41" s="159"/>
      <c r="BT41" s="159"/>
      <c r="BU41" s="159"/>
      <c r="BV41" s="159"/>
      <c r="BW41" s="159"/>
      <c r="BX41" s="159"/>
      <c r="BY41" s="159"/>
      <c r="BZ41" s="159"/>
      <c r="CA41" s="159"/>
      <c r="CB41" s="159"/>
      <c r="CC41" s="159"/>
      <c r="CD41" s="159"/>
      <c r="CE41" s="159"/>
      <c r="CF41" s="159"/>
      <c r="CG41" s="159"/>
      <c r="CH41" s="159"/>
      <c r="CI41" s="159"/>
      <c r="CJ41" s="159"/>
      <c r="CK41" s="159"/>
      <c r="CL41" s="159"/>
      <c r="CM41" s="159"/>
    </row>
    <row r="42" spans="1:91" s="151" customFormat="1">
      <c r="A42" s="55"/>
      <c r="B42" s="155"/>
      <c r="C42" s="171"/>
      <c r="D42" s="155"/>
      <c r="E42" s="171"/>
      <c r="F42" s="355"/>
      <c r="G42" s="152"/>
      <c r="H42" s="153"/>
      <c r="I42" s="154" t="s">
        <v>9</v>
      </c>
      <c r="J42" s="155"/>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5"/>
      <c r="AU42" s="155"/>
      <c r="AV42" s="155"/>
      <c r="AW42" s="155"/>
      <c r="AX42" s="155"/>
      <c r="AY42" s="156"/>
      <c r="AZ42" s="157"/>
      <c r="BA42" s="155"/>
      <c r="BB42" s="155"/>
      <c r="BC42" s="155"/>
      <c r="BD42" s="157"/>
      <c r="BE42" s="189"/>
      <c r="BF42" s="158"/>
      <c r="BG42" s="159"/>
      <c r="BH42" s="159"/>
      <c r="BI42" s="159"/>
      <c r="BJ42" s="158"/>
      <c r="BK42" s="160"/>
      <c r="BL42" s="160"/>
      <c r="BM42" s="160"/>
      <c r="BN42" s="160"/>
      <c r="BO42" s="160"/>
      <c r="BP42" s="161"/>
      <c r="BQ42" s="161"/>
      <c r="BR42" s="162"/>
      <c r="BS42" s="159"/>
      <c r="BT42" s="159"/>
      <c r="BU42" s="159"/>
      <c r="BV42" s="159"/>
      <c r="BW42" s="159"/>
      <c r="BX42" s="159"/>
      <c r="BY42" s="159"/>
      <c r="BZ42" s="159"/>
      <c r="CA42" s="159"/>
      <c r="CB42" s="159"/>
      <c r="CC42" s="159"/>
      <c r="CD42" s="159"/>
      <c r="CE42" s="159"/>
      <c r="CF42" s="159"/>
      <c r="CG42" s="159"/>
      <c r="CH42" s="159"/>
      <c r="CI42" s="159"/>
      <c r="CJ42" s="159"/>
      <c r="CK42" s="159"/>
      <c r="CL42" s="159"/>
      <c r="CM42" s="159"/>
    </row>
    <row r="43" spans="1:91" ht="3.75" customHeight="1">
      <c r="A43" s="55"/>
      <c r="B43" s="140"/>
      <c r="C43" s="170"/>
      <c r="D43" s="140"/>
      <c r="E43" s="170"/>
      <c r="F43" s="351"/>
      <c r="G43" s="143"/>
      <c r="H43" s="147"/>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9"/>
      <c r="AZ43" s="141"/>
      <c r="BA43" s="140"/>
      <c r="BB43" s="140"/>
      <c r="BC43" s="140"/>
      <c r="BD43" s="141"/>
      <c r="BE43" s="188"/>
      <c r="BF43" s="64"/>
      <c r="BJ43" s="64"/>
      <c r="BK43" s="60"/>
      <c r="BL43" s="60"/>
      <c r="BP43" s="142"/>
      <c r="BQ43" s="142"/>
      <c r="BR43" s="86"/>
    </row>
    <row r="44" spans="1:91">
      <c r="A44" s="55"/>
      <c r="B44" s="140"/>
      <c r="C44" s="170"/>
      <c r="D44" s="140"/>
      <c r="E44" s="170"/>
      <c r="F44" s="351"/>
      <c r="G44" s="353" t="str">
        <f>CONCATENATE(E33,".3")</f>
        <v>2.1.3</v>
      </c>
      <c r="H44" s="144"/>
      <c r="I44" s="145" t="s">
        <v>362</v>
      </c>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6"/>
      <c r="AZ44" s="141"/>
      <c r="BA44" s="959"/>
      <c r="BB44" s="960"/>
      <c r="BC44" s="961"/>
      <c r="BD44" s="141"/>
      <c r="BE44" s="188"/>
      <c r="BF44" s="64"/>
      <c r="BJ44" s="158"/>
      <c r="BK44" s="160"/>
      <c r="BL44" s="160"/>
      <c r="BM44" s="160"/>
      <c r="BN44" s="160"/>
      <c r="BO44" s="160"/>
      <c r="BP44" s="135" t="str">
        <f>IF(OR(BA44="x",BA44=""),"",IF(AND($BO$30=1,BK44&lt;&gt;""),1,IF(AND($BO$30=2,BL44&lt;&gt;""),1,IF(AND($BO$30=3,BM44&lt;&gt;""),1,IF(AND($BO$30=4,BN44&lt;&gt;""),1,IF(AND($BO$30=5,BO44&lt;&gt;""),1,0))))))</f>
        <v/>
      </c>
      <c r="BQ44" s="67">
        <f>IF(BR35=0,0,IF(OR(BA44="x",BA44=""),0,BA44))</f>
        <v>0</v>
      </c>
      <c r="BR44" s="162"/>
    </row>
    <row r="45" spans="1:91" ht="3.75" customHeight="1">
      <c r="A45" s="55"/>
      <c r="B45" s="140"/>
      <c r="C45" s="170"/>
      <c r="D45" s="140"/>
      <c r="E45" s="170"/>
      <c r="F45" s="351"/>
      <c r="G45" s="143"/>
      <c r="H45" s="147"/>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9"/>
      <c r="AZ45" s="141"/>
      <c r="BA45" s="140"/>
      <c r="BB45" s="140"/>
      <c r="BC45" s="140"/>
      <c r="BD45" s="141"/>
      <c r="BE45" s="188"/>
      <c r="BF45" s="64"/>
      <c r="BJ45" s="158"/>
      <c r="BK45" s="160"/>
      <c r="BL45" s="160"/>
      <c r="BM45" s="160"/>
      <c r="BN45" s="160"/>
      <c r="BO45" s="160"/>
      <c r="BP45" s="80"/>
      <c r="BQ45" s="80"/>
      <c r="BR45" s="86"/>
    </row>
    <row r="46" spans="1:91">
      <c r="A46" s="55"/>
      <c r="B46" s="140"/>
      <c r="C46" s="170"/>
      <c r="D46" s="140"/>
      <c r="E46" s="170"/>
      <c r="F46" s="351"/>
      <c r="G46" s="353" t="str">
        <f>CONCATENATE(E33,".4")</f>
        <v>2.1.4</v>
      </c>
      <c r="H46" s="144"/>
      <c r="I46" s="145" t="s">
        <v>10</v>
      </c>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6"/>
      <c r="AZ46" s="141"/>
      <c r="BA46" s="959"/>
      <c r="BB46" s="960"/>
      <c r="BC46" s="961"/>
      <c r="BD46" s="141"/>
      <c r="BE46" s="188"/>
      <c r="BF46" s="64"/>
      <c r="BJ46" s="158"/>
      <c r="BK46" s="160"/>
      <c r="BL46" s="160"/>
      <c r="BM46" s="160"/>
      <c r="BN46" s="160"/>
      <c r="BO46" s="160"/>
      <c r="BP46" s="135" t="str">
        <f>IF(OR(BA46="x",BA46=""),"",IF(AND($BO$30=1,BK46&lt;&gt;""),1,IF(AND($BO$30=2,BL46&lt;&gt;""),1,IF(AND($BO$30=3,BM46&lt;&gt;""),1,IF(AND($BO$30=4,BN46&lt;&gt;""),1,IF(AND($BO$30=5,BO46&lt;&gt;""),1,0))))))</f>
        <v/>
      </c>
      <c r="BQ46" s="67">
        <f>IF(BR35=0,0,IF(OR(BA46="x",BA46=""),0,BA46))</f>
        <v>0</v>
      </c>
      <c r="BR46" s="162"/>
    </row>
    <row r="47" spans="1:91" ht="3.75" customHeight="1">
      <c r="A47" s="55"/>
      <c r="B47" s="140"/>
      <c r="C47" s="170"/>
      <c r="D47" s="140"/>
      <c r="E47" s="170"/>
      <c r="F47" s="351"/>
      <c r="G47" s="143"/>
      <c r="H47" s="147"/>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9"/>
      <c r="AZ47" s="141"/>
      <c r="BA47" s="140"/>
      <c r="BB47" s="140"/>
      <c r="BC47" s="140"/>
      <c r="BD47" s="141"/>
      <c r="BE47" s="188"/>
      <c r="BF47" s="64"/>
      <c r="BJ47" s="158"/>
      <c r="BK47" s="160"/>
      <c r="BL47" s="160"/>
      <c r="BM47" s="160"/>
      <c r="BN47" s="160"/>
      <c r="BO47" s="160"/>
      <c r="BP47" s="80"/>
      <c r="BQ47" s="80"/>
      <c r="BR47" s="86"/>
    </row>
    <row r="48" spans="1:91">
      <c r="A48" s="55"/>
      <c r="B48" s="140"/>
      <c r="C48" s="170"/>
      <c r="D48" s="140"/>
      <c r="E48" s="170"/>
      <c r="F48" s="351"/>
      <c r="G48" s="138"/>
      <c r="H48" s="139"/>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1"/>
      <c r="BA48" s="140"/>
      <c r="BB48" s="140"/>
      <c r="BC48" s="140"/>
      <c r="BD48" s="141"/>
      <c r="BE48" s="188"/>
      <c r="BF48" s="64"/>
      <c r="BJ48" s="64"/>
      <c r="BK48" s="400" t="s">
        <v>231</v>
      </c>
      <c r="BL48" s="401"/>
      <c r="BM48" s="401"/>
      <c r="BN48" s="401"/>
      <c r="BO48" s="402"/>
      <c r="BP48" s="142"/>
      <c r="BQ48" s="142"/>
      <c r="BR48" s="86"/>
    </row>
    <row r="49" spans="1:91">
      <c r="A49" s="55"/>
      <c r="B49" s="140"/>
      <c r="C49" s="170"/>
      <c r="D49" s="140"/>
      <c r="E49" s="354" t="str">
        <f>CONCATENATE($C$31,"2")</f>
        <v>2.2</v>
      </c>
      <c r="F49" s="352"/>
      <c r="G49" s="956" t="str">
        <f>IF(F18="","",F18)</f>
        <v>Rework System</v>
      </c>
      <c r="H49" s="957"/>
      <c r="I49" s="957"/>
      <c r="J49" s="957"/>
      <c r="K49" s="957"/>
      <c r="L49" s="957"/>
      <c r="M49" s="957"/>
      <c r="N49" s="957"/>
      <c r="O49" s="957"/>
      <c r="P49" s="957"/>
      <c r="Q49" s="957"/>
      <c r="R49" s="957"/>
      <c r="S49" s="957"/>
      <c r="T49" s="957"/>
      <c r="U49" s="957"/>
      <c r="V49" s="957"/>
      <c r="W49" s="957"/>
      <c r="X49" s="957"/>
      <c r="Y49" s="957"/>
      <c r="Z49" s="957"/>
      <c r="AA49" s="957"/>
      <c r="AB49" s="957"/>
      <c r="AC49" s="957"/>
      <c r="AD49" s="957"/>
      <c r="AE49" s="957"/>
      <c r="AF49" s="957"/>
      <c r="AG49" s="957"/>
      <c r="AH49" s="957"/>
      <c r="AI49" s="957"/>
      <c r="AJ49" s="957"/>
      <c r="AK49" s="957"/>
      <c r="AL49" s="957"/>
      <c r="AM49" s="957"/>
      <c r="AN49" s="957"/>
      <c r="AO49" s="957"/>
      <c r="AP49" s="958"/>
      <c r="AQ49" s="958"/>
      <c r="AR49" s="958"/>
      <c r="AS49" s="958"/>
      <c r="AT49" s="958"/>
      <c r="AU49" s="958"/>
      <c r="AV49" s="958"/>
      <c r="AW49" s="958"/>
      <c r="AX49" s="958"/>
      <c r="AY49" s="958"/>
      <c r="AZ49" s="954" t="str">
        <f>IF(BA51="N",BQ49,IF(BR51=0,"",IF(BA51="Y",SUM(BQ49/BP49),"")))</f>
        <v/>
      </c>
      <c r="BA49" s="954"/>
      <c r="BB49" s="954"/>
      <c r="BC49" s="954"/>
      <c r="BD49" s="955"/>
      <c r="BE49" s="49"/>
      <c r="BF49" s="64"/>
      <c r="BJ49" s="62" t="s">
        <v>230</v>
      </c>
      <c r="BK49" s="62">
        <v>1</v>
      </c>
      <c r="BL49" s="174">
        <v>2</v>
      </c>
      <c r="BM49" s="62">
        <v>3</v>
      </c>
      <c r="BN49" s="62">
        <v>4</v>
      </c>
      <c r="BO49" s="62">
        <v>5</v>
      </c>
      <c r="BP49" s="67">
        <f>IF(BA51="N",8,IF(BR51=0,0,IF(BP51="",0,8)))</f>
        <v>0</v>
      </c>
      <c r="BQ49" s="67">
        <f>SUM(BQ51:BQ62)</f>
        <v>0</v>
      </c>
      <c r="BR49" s="175" t="str">
        <f>IF(BA51="N",0,IF(BP49=0,"",IF(SUM(BQ49/BP49)&gt;1,1,SUM(BQ49/BP49))))</f>
        <v/>
      </c>
    </row>
    <row r="50" spans="1:91" ht="3.75" customHeight="1">
      <c r="A50" s="55"/>
      <c r="B50" s="140"/>
      <c r="C50" s="170"/>
      <c r="D50" s="140"/>
      <c r="E50" s="170"/>
      <c r="F50" s="351"/>
      <c r="G50" s="41"/>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42"/>
      <c r="BA50" s="42"/>
      <c r="BB50" s="42"/>
      <c r="BC50" s="42"/>
      <c r="BD50" s="139"/>
      <c r="BE50" s="188"/>
      <c r="BF50" s="64"/>
      <c r="BJ50" s="87"/>
      <c r="BK50" s="79"/>
      <c r="BL50" s="79"/>
      <c r="BP50" s="80"/>
      <c r="BQ50" s="80"/>
      <c r="BR50" s="81"/>
    </row>
    <row r="51" spans="1:91">
      <c r="A51" s="55"/>
      <c r="B51" s="140"/>
      <c r="C51" s="170"/>
      <c r="D51" s="140"/>
      <c r="E51" s="170"/>
      <c r="F51" s="351"/>
      <c r="G51" s="353" t="str">
        <f>CONCATENATE(E49,".1")</f>
        <v>2.2.1</v>
      </c>
      <c r="H51" s="144"/>
      <c r="I51" s="145" t="s">
        <v>4</v>
      </c>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66" t="s">
        <v>13</v>
      </c>
      <c r="AX51" s="145"/>
      <c r="AY51" s="146"/>
      <c r="AZ51" s="141"/>
      <c r="BA51" s="959"/>
      <c r="BB51" s="960"/>
      <c r="BC51" s="961"/>
      <c r="BD51" s="141"/>
      <c r="BE51" s="188"/>
      <c r="BF51" s="64"/>
      <c r="BJ51" s="66" t="s">
        <v>89</v>
      </c>
      <c r="BK51" s="78" t="s">
        <v>17</v>
      </c>
      <c r="BL51" s="78" t="s">
        <v>17</v>
      </c>
      <c r="BM51" s="78" t="s">
        <v>17</v>
      </c>
      <c r="BN51" s="78" t="s">
        <v>17</v>
      </c>
      <c r="BO51" s="78" t="s">
        <v>17</v>
      </c>
      <c r="BP51" s="135" t="str">
        <f>IF(OR(BA51="x",BA51=""),"",IF(AND($BO$30=1,BK51&lt;&gt;""),1,IF(AND($BO$30=2,BL51&lt;&gt;""),1,IF(AND($BO$30=3,BM51&lt;&gt;""),1,IF(AND($BO$30=4,BN51&lt;&gt;""),1,IF(AND($BO$30=5,BO51&lt;&gt;""),1,0))))))</f>
        <v/>
      </c>
      <c r="BQ51" s="67">
        <f>IF(BR51=0,0,IF(OR(BA51="x",BA51=""),0,IF(BA51="Y",2,0)))</f>
        <v>0</v>
      </c>
      <c r="BR51" s="137">
        <f>IF(BA51="N",0,SUM(BK52:BO52))</f>
        <v>1</v>
      </c>
    </row>
    <row r="52" spans="1:91" ht="3.75" customHeight="1">
      <c r="A52" s="55"/>
      <c r="B52" s="140"/>
      <c r="C52" s="170"/>
      <c r="D52" s="140"/>
      <c r="E52" s="170"/>
      <c r="F52" s="351"/>
      <c r="G52" s="143"/>
      <c r="H52" s="147"/>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9"/>
      <c r="AZ52" s="141"/>
      <c r="BA52" s="140"/>
      <c r="BB52" s="140"/>
      <c r="BC52" s="140"/>
      <c r="BD52" s="141"/>
      <c r="BE52" s="188"/>
      <c r="BF52" s="64"/>
      <c r="BJ52" s="136"/>
      <c r="BK52" s="137">
        <f>IF(AND($BO$30=1,BK51&lt;&gt;""),1,0)</f>
        <v>1</v>
      </c>
      <c r="BL52" s="137">
        <f>IF(AND($BO$30=2,BL51&lt;&gt;""),1,0)</f>
        <v>0</v>
      </c>
      <c r="BM52" s="137">
        <f>IF(AND($BO$30=3,BM51&lt;&gt;""),1,0)</f>
        <v>0</v>
      </c>
      <c r="BN52" s="137">
        <f>IF(AND($BO$30=4,BN51&lt;&gt;""),1,0)</f>
        <v>0</v>
      </c>
      <c r="BO52" s="137">
        <f>IF(AND($BO$30=5,BO51&lt;&gt;""),1,0)</f>
        <v>0</v>
      </c>
      <c r="BP52" s="80"/>
      <c r="BQ52" s="80"/>
      <c r="BR52" s="86"/>
    </row>
    <row r="53" spans="1:91">
      <c r="A53" s="55"/>
      <c r="B53" s="140"/>
      <c r="C53" s="170"/>
      <c r="D53" s="140"/>
      <c r="E53" s="170"/>
      <c r="F53" s="351"/>
      <c r="G53" s="353" t="str">
        <f>CONCATENATE(E49,".2")</f>
        <v>2.2.2</v>
      </c>
      <c r="H53" s="144"/>
      <c r="I53" s="145" t="s">
        <v>363</v>
      </c>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6"/>
      <c r="AZ53" s="141"/>
      <c r="BA53" s="959"/>
      <c r="BB53" s="960"/>
      <c r="BC53" s="961"/>
      <c r="BD53" s="141"/>
      <c r="BE53" s="188"/>
      <c r="BF53" s="64"/>
      <c r="BJ53" s="158"/>
      <c r="BK53" s="160"/>
      <c r="BL53" s="160"/>
      <c r="BM53" s="160"/>
      <c r="BN53" s="160"/>
      <c r="BO53" s="160"/>
      <c r="BP53" s="135" t="str">
        <f>IF(OR(BA53="x",BA53=""),"",IF(AND($BO$30=1,BK53&lt;&gt;""),1,IF(AND($BO$30=2,BL53&lt;&gt;""),1,IF(AND($BO$30=3,BM53&lt;&gt;""),1,IF(AND($BO$30=4,BN53&lt;&gt;""),1,IF(AND($BO$30=5,BO53&lt;&gt;""),1,0))))))</f>
        <v/>
      </c>
      <c r="BQ53" s="67">
        <f>IF(BR51=0,0,IF(OR(BA53="x",BA53=""),0,BA53))</f>
        <v>0</v>
      </c>
      <c r="BR53" s="162"/>
    </row>
    <row r="54" spans="1:91" s="151" customFormat="1">
      <c r="A54" s="55"/>
      <c r="B54" s="155"/>
      <c r="C54" s="171"/>
      <c r="D54" s="155"/>
      <c r="E54" s="171"/>
      <c r="F54" s="355"/>
      <c r="G54" s="152"/>
      <c r="H54" s="153"/>
      <c r="I54" s="154" t="s">
        <v>5</v>
      </c>
      <c r="J54" s="155"/>
      <c r="K54" s="150" t="s">
        <v>134</v>
      </c>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5"/>
      <c r="AU54" s="155"/>
      <c r="AV54" s="155"/>
      <c r="AW54" s="155"/>
      <c r="AX54" s="155"/>
      <c r="AY54" s="156"/>
      <c r="AZ54" s="157"/>
      <c r="BA54" s="155"/>
      <c r="BB54" s="155"/>
      <c r="BC54" s="155"/>
      <c r="BD54" s="157"/>
      <c r="BE54" s="189"/>
      <c r="BF54" s="158"/>
      <c r="BG54" s="159"/>
      <c r="BH54" s="159"/>
      <c r="BI54" s="159"/>
      <c r="BJ54" s="158"/>
      <c r="BK54" s="160"/>
      <c r="BL54" s="160"/>
      <c r="BM54" s="160"/>
      <c r="BN54" s="160"/>
      <c r="BO54" s="160"/>
      <c r="BP54" s="163"/>
      <c r="BQ54" s="163"/>
      <c r="BR54" s="162"/>
      <c r="BS54" s="159"/>
      <c r="BT54" s="159"/>
      <c r="BU54" s="159"/>
      <c r="BV54" s="159"/>
      <c r="BW54" s="159"/>
      <c r="BX54" s="159"/>
      <c r="BY54" s="159"/>
      <c r="BZ54" s="159"/>
      <c r="CA54" s="159"/>
      <c r="CB54" s="159"/>
      <c r="CC54" s="159"/>
      <c r="CD54" s="159"/>
      <c r="CE54" s="159"/>
      <c r="CF54" s="159"/>
      <c r="CG54" s="159"/>
      <c r="CH54" s="159"/>
      <c r="CI54" s="159"/>
      <c r="CJ54" s="159"/>
      <c r="CK54" s="159"/>
      <c r="CL54" s="159"/>
      <c r="CM54" s="159"/>
    </row>
    <row r="55" spans="1:91" s="151" customFormat="1">
      <c r="A55" s="55"/>
      <c r="B55" s="155"/>
      <c r="C55" s="171"/>
      <c r="D55" s="155"/>
      <c r="E55" s="171"/>
      <c r="F55" s="355"/>
      <c r="G55" s="152"/>
      <c r="H55" s="153"/>
      <c r="I55" s="154" t="s">
        <v>6</v>
      </c>
      <c r="J55" s="155"/>
      <c r="K55" s="150" t="s">
        <v>135</v>
      </c>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5"/>
      <c r="AU55" s="155"/>
      <c r="AV55" s="155"/>
      <c r="AW55" s="155"/>
      <c r="AX55" s="155"/>
      <c r="AY55" s="156"/>
      <c r="AZ55" s="157"/>
      <c r="BA55" s="155"/>
      <c r="BB55" s="155"/>
      <c r="BC55" s="155"/>
      <c r="BD55" s="157"/>
      <c r="BE55" s="189"/>
      <c r="BF55" s="158"/>
      <c r="BG55" s="159"/>
      <c r="BH55" s="159"/>
      <c r="BI55" s="159"/>
      <c r="BJ55" s="158"/>
      <c r="BK55" s="160"/>
      <c r="BL55" s="160"/>
      <c r="BM55" s="160"/>
      <c r="BN55" s="160"/>
      <c r="BO55" s="160"/>
      <c r="BP55" s="161"/>
      <c r="BQ55" s="161"/>
      <c r="BR55" s="162"/>
      <c r="BS55" s="159"/>
      <c r="BT55" s="159"/>
      <c r="BU55" s="159"/>
      <c r="BV55" s="159"/>
      <c r="BW55" s="159"/>
      <c r="BX55" s="159"/>
      <c r="BY55" s="159"/>
      <c r="BZ55" s="159"/>
      <c r="CA55" s="159"/>
      <c r="CB55" s="159"/>
      <c r="CC55" s="159"/>
      <c r="CD55" s="159"/>
      <c r="CE55" s="159"/>
      <c r="CF55" s="159"/>
      <c r="CG55" s="159"/>
      <c r="CH55" s="159"/>
      <c r="CI55" s="159"/>
      <c r="CJ55" s="159"/>
      <c r="CK55" s="159"/>
      <c r="CL55" s="159"/>
      <c r="CM55" s="159"/>
    </row>
    <row r="56" spans="1:91" s="151" customFormat="1">
      <c r="A56" s="98"/>
      <c r="B56" s="155"/>
      <c r="C56" s="171"/>
      <c r="D56" s="155"/>
      <c r="E56" s="171"/>
      <c r="F56" s="355"/>
      <c r="G56" s="152"/>
      <c r="H56" s="153"/>
      <c r="I56" s="154" t="s">
        <v>7</v>
      </c>
      <c r="J56" s="155"/>
      <c r="K56" s="150" t="s">
        <v>180</v>
      </c>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5"/>
      <c r="AU56" s="155"/>
      <c r="AV56" s="155"/>
      <c r="AW56" s="155"/>
      <c r="AX56" s="155"/>
      <c r="AY56" s="156"/>
      <c r="AZ56" s="157"/>
      <c r="BA56" s="155"/>
      <c r="BB56" s="155"/>
      <c r="BC56" s="155"/>
      <c r="BD56" s="157"/>
      <c r="BE56" s="189"/>
      <c r="BF56" s="158"/>
      <c r="BG56" s="159"/>
      <c r="BH56" s="159"/>
      <c r="BI56" s="159"/>
      <c r="BJ56" s="158"/>
      <c r="BK56" s="160"/>
      <c r="BL56" s="160"/>
      <c r="BM56" s="160"/>
      <c r="BN56" s="160"/>
      <c r="BO56" s="160"/>
      <c r="BP56" s="161"/>
      <c r="BQ56" s="161"/>
      <c r="BR56" s="162"/>
      <c r="BS56" s="159"/>
      <c r="BT56" s="159"/>
      <c r="BU56" s="159"/>
      <c r="BV56" s="159"/>
      <c r="BW56" s="159"/>
      <c r="BX56" s="159"/>
      <c r="BY56" s="159"/>
      <c r="BZ56" s="159"/>
      <c r="CA56" s="159"/>
      <c r="CB56" s="159"/>
      <c r="CC56" s="159"/>
      <c r="CD56" s="159"/>
      <c r="CE56" s="159"/>
      <c r="CF56" s="159"/>
      <c r="CG56" s="159"/>
      <c r="CH56" s="159"/>
      <c r="CI56" s="159"/>
      <c r="CJ56" s="159"/>
      <c r="CK56" s="159"/>
      <c r="CL56" s="159"/>
      <c r="CM56" s="159"/>
    </row>
    <row r="57" spans="1:91" s="151" customFormat="1">
      <c r="A57" s="55"/>
      <c r="B57" s="155"/>
      <c r="C57" s="171"/>
      <c r="D57" s="155"/>
      <c r="E57" s="171"/>
      <c r="F57" s="355"/>
      <c r="G57" s="152"/>
      <c r="H57" s="153"/>
      <c r="I57" s="154" t="s">
        <v>8</v>
      </c>
      <c r="J57" s="155"/>
      <c r="K57" s="150" t="s">
        <v>136</v>
      </c>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5"/>
      <c r="AU57" s="155"/>
      <c r="AV57" s="155"/>
      <c r="AW57" s="155"/>
      <c r="AX57" s="155"/>
      <c r="AY57" s="156"/>
      <c r="AZ57" s="157"/>
      <c r="BA57" s="155"/>
      <c r="BB57" s="155"/>
      <c r="BC57" s="155"/>
      <c r="BD57" s="157"/>
      <c r="BE57" s="189"/>
      <c r="BF57" s="158"/>
      <c r="BG57" s="159"/>
      <c r="BH57" s="159"/>
      <c r="BI57" s="159"/>
      <c r="BJ57" s="158"/>
      <c r="BK57" s="160"/>
      <c r="BL57" s="160"/>
      <c r="BM57" s="160"/>
      <c r="BN57" s="160"/>
      <c r="BO57" s="160"/>
      <c r="BP57" s="161"/>
      <c r="BQ57" s="161"/>
      <c r="BR57" s="162"/>
      <c r="BS57" s="159"/>
      <c r="BT57" s="159"/>
      <c r="BU57" s="159"/>
      <c r="BV57" s="159"/>
      <c r="BW57" s="159"/>
      <c r="BX57" s="159"/>
      <c r="BY57" s="159"/>
      <c r="BZ57" s="159"/>
      <c r="CA57" s="159"/>
      <c r="CB57" s="159"/>
      <c r="CC57" s="159"/>
      <c r="CD57" s="159"/>
      <c r="CE57" s="159"/>
      <c r="CF57" s="159"/>
      <c r="CG57" s="159"/>
      <c r="CH57" s="159"/>
      <c r="CI57" s="159"/>
      <c r="CJ57" s="159"/>
      <c r="CK57" s="159"/>
      <c r="CL57" s="159"/>
      <c r="CM57" s="159"/>
    </row>
    <row r="58" spans="1:91" s="151" customFormat="1">
      <c r="A58" s="204"/>
      <c r="B58" s="155"/>
      <c r="C58" s="171"/>
      <c r="D58" s="155"/>
      <c r="E58" s="171"/>
      <c r="F58" s="355"/>
      <c r="G58" s="152"/>
      <c r="H58" s="153"/>
      <c r="I58" s="154" t="s">
        <v>9</v>
      </c>
      <c r="J58" s="155"/>
      <c r="K58" s="524" t="s">
        <v>322</v>
      </c>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5"/>
      <c r="AU58" s="155"/>
      <c r="AV58" s="155"/>
      <c r="AW58" s="155"/>
      <c r="AX58" s="155"/>
      <c r="AY58" s="156"/>
      <c r="AZ58" s="157"/>
      <c r="BA58" s="155"/>
      <c r="BB58" s="155"/>
      <c r="BC58" s="155"/>
      <c r="BD58" s="157"/>
      <c r="BE58" s="189"/>
      <c r="BF58" s="158"/>
      <c r="BG58" s="159"/>
      <c r="BH58" s="159"/>
      <c r="BI58" s="159"/>
      <c r="BJ58" s="158"/>
      <c r="BK58" s="160"/>
      <c r="BL58" s="160"/>
      <c r="BM58" s="160"/>
      <c r="BN58" s="160"/>
      <c r="BO58" s="160"/>
      <c r="BP58" s="161"/>
      <c r="BQ58" s="161"/>
      <c r="BR58" s="162"/>
      <c r="BS58" s="159"/>
      <c r="BT58" s="159"/>
      <c r="BU58" s="159"/>
      <c r="BV58" s="159"/>
      <c r="BW58" s="159"/>
      <c r="BX58" s="159"/>
      <c r="BY58" s="159"/>
      <c r="BZ58" s="159"/>
      <c r="CA58" s="159"/>
      <c r="CB58" s="159"/>
      <c r="CC58" s="159"/>
      <c r="CD58" s="159"/>
      <c r="CE58" s="159"/>
      <c r="CF58" s="159"/>
      <c r="CG58" s="159"/>
      <c r="CH58" s="159"/>
      <c r="CI58" s="159"/>
      <c r="CJ58" s="159"/>
      <c r="CK58" s="159"/>
      <c r="CL58" s="159"/>
      <c r="CM58" s="159"/>
    </row>
    <row r="59" spans="1:91" ht="3.75" customHeight="1">
      <c r="A59" s="207"/>
      <c r="B59" s="140"/>
      <c r="C59" s="170"/>
      <c r="D59" s="140"/>
      <c r="E59" s="170"/>
      <c r="F59" s="351"/>
      <c r="G59" s="143"/>
      <c r="H59" s="147"/>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9"/>
      <c r="AZ59" s="141"/>
      <c r="BA59" s="140"/>
      <c r="BB59" s="140"/>
      <c r="BC59" s="140"/>
      <c r="BD59" s="141"/>
      <c r="BE59" s="188"/>
      <c r="BF59" s="64"/>
      <c r="BJ59" s="64"/>
      <c r="BK59" s="60"/>
      <c r="BL59" s="60"/>
      <c r="BP59" s="142"/>
      <c r="BQ59" s="142"/>
      <c r="BR59" s="86"/>
    </row>
    <row r="60" spans="1:91">
      <c r="A60" s="206"/>
      <c r="B60" s="140"/>
      <c r="C60" s="170"/>
      <c r="D60" s="140"/>
      <c r="E60" s="170"/>
      <c r="F60" s="351"/>
      <c r="G60" s="353" t="str">
        <f>CONCATENATE(E49,".3")</f>
        <v>2.2.3</v>
      </c>
      <c r="H60" s="144"/>
      <c r="I60" s="145" t="s">
        <v>362</v>
      </c>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6"/>
      <c r="AZ60" s="141"/>
      <c r="BA60" s="959"/>
      <c r="BB60" s="960"/>
      <c r="BC60" s="961"/>
      <c r="BD60" s="141"/>
      <c r="BE60" s="188"/>
      <c r="BF60" s="64"/>
      <c r="BJ60" s="158"/>
      <c r="BK60" s="160"/>
      <c r="BL60" s="160"/>
      <c r="BM60" s="160"/>
      <c r="BN60" s="160"/>
      <c r="BO60" s="160"/>
      <c r="BP60" s="135" t="str">
        <f>IF(OR(BA60="x",BA60=""),"",IF(AND($BO$30=1,BK60&lt;&gt;""),1,IF(AND($BO$30=2,BL60&lt;&gt;""),1,IF(AND($BO$30=3,BM60&lt;&gt;""),1,IF(AND($BO$30=4,BN60&lt;&gt;""),1,IF(AND($BO$30=5,BO60&lt;&gt;""),1,0))))))</f>
        <v/>
      </c>
      <c r="BQ60" s="67">
        <f>IF(BR51=0,0,IF(OR(BA60="x",BA60=""),0,BA60))</f>
        <v>0</v>
      </c>
      <c r="BR60" s="162"/>
    </row>
    <row r="61" spans="1:91" ht="3.75" customHeight="1">
      <c r="A61" s="205"/>
      <c r="B61" s="140"/>
      <c r="C61" s="170"/>
      <c r="D61" s="140"/>
      <c r="E61" s="170"/>
      <c r="F61" s="351"/>
      <c r="G61" s="143"/>
      <c r="H61" s="147"/>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9"/>
      <c r="AZ61" s="141"/>
      <c r="BA61" s="140"/>
      <c r="BB61" s="140"/>
      <c r="BC61" s="140"/>
      <c r="BD61" s="141"/>
      <c r="BE61" s="188"/>
      <c r="BF61" s="64"/>
      <c r="BJ61" s="158"/>
      <c r="BK61" s="160"/>
      <c r="BL61" s="160"/>
      <c r="BM61" s="160"/>
      <c r="BN61" s="160"/>
      <c r="BO61" s="160"/>
      <c r="BP61" s="80"/>
      <c r="BQ61" s="80"/>
      <c r="BR61" s="86"/>
    </row>
    <row r="62" spans="1:91">
      <c r="A62" s="208"/>
      <c r="B62" s="140"/>
      <c r="C62" s="170"/>
      <c r="D62" s="140"/>
      <c r="E62" s="170"/>
      <c r="F62" s="351"/>
      <c r="G62" s="353" t="str">
        <f>CONCATENATE(E49,".4")</f>
        <v>2.2.4</v>
      </c>
      <c r="H62" s="144"/>
      <c r="I62" s="145" t="s">
        <v>10</v>
      </c>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6"/>
      <c r="AZ62" s="141"/>
      <c r="BA62" s="959"/>
      <c r="BB62" s="960"/>
      <c r="BC62" s="961"/>
      <c r="BD62" s="141"/>
      <c r="BE62" s="188"/>
      <c r="BF62" s="64"/>
      <c r="BJ62" s="158"/>
      <c r="BK62" s="160"/>
      <c r="BL62" s="160"/>
      <c r="BM62" s="160"/>
      <c r="BN62" s="160"/>
      <c r="BO62" s="160"/>
      <c r="BP62" s="135" t="str">
        <f>IF(OR(BA62="x",BA62=""),"",IF(AND($BO$30=1,BK62&lt;&gt;""),1,IF(AND($BO$30=2,BL62&lt;&gt;""),1,IF(AND($BO$30=3,BM62&lt;&gt;""),1,IF(AND($BO$30=4,BN62&lt;&gt;""),1,IF(AND($BO$30=5,BO62&lt;&gt;""),1,0))))))</f>
        <v/>
      </c>
      <c r="BQ62" s="67">
        <f>IF(BR51=0,0,IF(OR(BA62="x",BA62=""),0,BA62))</f>
        <v>0</v>
      </c>
      <c r="BR62" s="162"/>
    </row>
    <row r="63" spans="1:91" ht="3.75" customHeight="1">
      <c r="B63" s="140"/>
      <c r="C63" s="170"/>
      <c r="D63" s="140"/>
      <c r="E63" s="170"/>
      <c r="F63" s="351"/>
      <c r="G63" s="143"/>
      <c r="H63" s="147"/>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9"/>
      <c r="AZ63" s="141"/>
      <c r="BA63" s="140"/>
      <c r="BB63" s="140"/>
      <c r="BC63" s="140"/>
      <c r="BD63" s="141"/>
      <c r="BE63" s="188"/>
      <c r="BF63" s="64"/>
      <c r="BJ63" s="158"/>
      <c r="BK63" s="160"/>
      <c r="BL63" s="160"/>
      <c r="BM63" s="160"/>
      <c r="BN63" s="160"/>
      <c r="BO63" s="160"/>
      <c r="BP63" s="80"/>
      <c r="BQ63" s="80"/>
      <c r="BR63" s="86"/>
    </row>
    <row r="64" spans="1:91">
      <c r="B64" s="140"/>
      <c r="C64" s="170"/>
      <c r="D64" s="140"/>
      <c r="E64" s="170"/>
      <c r="F64" s="351"/>
      <c r="G64" s="138"/>
      <c r="H64" s="139"/>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1"/>
      <c r="BA64" s="140"/>
      <c r="BB64" s="140"/>
      <c r="BC64" s="140"/>
      <c r="BD64" s="141"/>
      <c r="BE64" s="188"/>
      <c r="BF64" s="64"/>
      <c r="BJ64" s="64"/>
      <c r="BK64" s="400" t="s">
        <v>231</v>
      </c>
      <c r="BL64" s="401"/>
      <c r="BM64" s="401"/>
      <c r="BN64" s="401"/>
      <c r="BO64" s="402"/>
      <c r="BP64" s="142"/>
      <c r="BQ64" s="142"/>
      <c r="BR64" s="86"/>
    </row>
    <row r="65" spans="1:91">
      <c r="B65" s="140"/>
      <c r="C65" s="170"/>
      <c r="D65" s="140"/>
      <c r="E65" s="354" t="str">
        <f>CONCATENATE($C$31,"3")</f>
        <v>2.3</v>
      </c>
      <c r="F65" s="352"/>
      <c r="G65" s="956" t="str">
        <f>IF(F19="","",F19)</f>
        <v>Error Proofing Implementation</v>
      </c>
      <c r="H65" s="957"/>
      <c r="I65" s="957"/>
      <c r="J65" s="957"/>
      <c r="K65" s="957"/>
      <c r="L65" s="957"/>
      <c r="M65" s="957"/>
      <c r="N65" s="957"/>
      <c r="O65" s="957"/>
      <c r="P65" s="957"/>
      <c r="Q65" s="957"/>
      <c r="R65" s="957"/>
      <c r="S65" s="957"/>
      <c r="T65" s="957"/>
      <c r="U65" s="957"/>
      <c r="V65" s="957"/>
      <c r="W65" s="957"/>
      <c r="X65" s="957"/>
      <c r="Y65" s="957"/>
      <c r="Z65" s="957"/>
      <c r="AA65" s="957"/>
      <c r="AB65" s="957"/>
      <c r="AC65" s="957"/>
      <c r="AD65" s="957"/>
      <c r="AE65" s="957"/>
      <c r="AF65" s="957"/>
      <c r="AG65" s="957"/>
      <c r="AH65" s="957"/>
      <c r="AI65" s="957"/>
      <c r="AJ65" s="957"/>
      <c r="AK65" s="957"/>
      <c r="AL65" s="957"/>
      <c r="AM65" s="957"/>
      <c r="AN65" s="957"/>
      <c r="AO65" s="957"/>
      <c r="AP65" s="958"/>
      <c r="AQ65" s="958"/>
      <c r="AR65" s="958"/>
      <c r="AS65" s="958"/>
      <c r="AT65" s="958"/>
      <c r="AU65" s="958"/>
      <c r="AV65" s="958"/>
      <c r="AW65" s="958"/>
      <c r="AX65" s="958"/>
      <c r="AY65" s="958"/>
      <c r="AZ65" s="954" t="str">
        <f>IF(BA67="N",BQ65,IF(BR67=0,"",IF(BA67="Y",SUM(BQ65/BP65),"")))</f>
        <v/>
      </c>
      <c r="BA65" s="954"/>
      <c r="BB65" s="954"/>
      <c r="BC65" s="954"/>
      <c r="BD65" s="955"/>
      <c r="BE65" s="49"/>
      <c r="BF65" s="64"/>
      <c r="BJ65" s="62" t="s">
        <v>230</v>
      </c>
      <c r="BK65" s="62">
        <v>1</v>
      </c>
      <c r="BL65" s="174">
        <v>2</v>
      </c>
      <c r="BM65" s="62">
        <v>3</v>
      </c>
      <c r="BN65" s="62">
        <v>4</v>
      </c>
      <c r="BO65" s="62">
        <v>5</v>
      </c>
      <c r="BP65" s="67">
        <f>IF(BA67="N",8,IF(BR67=0,0,IF(BP67="",0,8)))</f>
        <v>0</v>
      </c>
      <c r="BQ65" s="67">
        <f>SUM(BQ67:BQ78)</f>
        <v>0</v>
      </c>
      <c r="BR65" s="175" t="str">
        <f>IF(BA67="N",0,IF(BP65=0,"",IF(SUM(BQ65/BP65)&gt;1,1,SUM(BQ65/BP65))))</f>
        <v/>
      </c>
    </row>
    <row r="66" spans="1:91" ht="3.75" customHeight="1">
      <c r="B66" s="140"/>
      <c r="C66" s="170"/>
      <c r="D66" s="140"/>
      <c r="E66" s="170"/>
      <c r="F66" s="351"/>
      <c r="G66" s="41"/>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42"/>
      <c r="BA66" s="42"/>
      <c r="BB66" s="42"/>
      <c r="BC66" s="42"/>
      <c r="BD66" s="139"/>
      <c r="BE66" s="188"/>
      <c r="BF66" s="64"/>
      <c r="BJ66" s="87"/>
      <c r="BK66" s="79"/>
      <c r="BL66" s="79"/>
      <c r="BP66" s="80"/>
      <c r="BQ66" s="80"/>
      <c r="BR66" s="81"/>
    </row>
    <row r="67" spans="1:91">
      <c r="B67" s="140"/>
      <c r="C67" s="170"/>
      <c r="D67" s="140"/>
      <c r="E67" s="170"/>
      <c r="F67" s="351"/>
      <c r="G67" s="353" t="str">
        <f>CONCATENATE(E65,".1")</f>
        <v>2.3.1</v>
      </c>
      <c r="H67" s="144"/>
      <c r="I67" s="145" t="s">
        <v>4</v>
      </c>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66" t="s">
        <v>13</v>
      </c>
      <c r="AX67" s="145"/>
      <c r="AY67" s="146"/>
      <c r="AZ67" s="141"/>
      <c r="BA67" s="959"/>
      <c r="BB67" s="960"/>
      <c r="BC67" s="961"/>
      <c r="BD67" s="141"/>
      <c r="BE67" s="188"/>
      <c r="BF67" s="64"/>
      <c r="BJ67" s="66" t="s">
        <v>89</v>
      </c>
      <c r="BK67" s="78" t="s">
        <v>17</v>
      </c>
      <c r="BL67" s="78" t="s">
        <v>17</v>
      </c>
      <c r="BM67" s="78" t="s">
        <v>17</v>
      </c>
      <c r="BN67" s="78" t="s">
        <v>17</v>
      </c>
      <c r="BO67" s="78" t="s">
        <v>17</v>
      </c>
      <c r="BP67" s="135" t="str">
        <f>IF(OR(BA67="x",BA67=""),"",IF(AND($BO$30=1,BK67&lt;&gt;""),1,IF(AND($BO$30=2,BL67&lt;&gt;""),1,IF(AND($BO$30=3,BM67&lt;&gt;""),1,IF(AND($BO$30=4,BN67&lt;&gt;""),1,IF(AND($BO$30=5,BO67&lt;&gt;""),1,0))))))</f>
        <v/>
      </c>
      <c r="BQ67" s="67">
        <f>IF(BR67=0,0,IF(OR(BA67="x",BA67=""),0,IF(BA67="Y",2,0)))</f>
        <v>0</v>
      </c>
      <c r="BR67" s="137">
        <f>IF(BA67="N",0,SUM(BK68:BO68))</f>
        <v>1</v>
      </c>
    </row>
    <row r="68" spans="1:91" ht="3.75" customHeight="1">
      <c r="B68" s="140"/>
      <c r="C68" s="170"/>
      <c r="D68" s="140"/>
      <c r="E68" s="170"/>
      <c r="F68" s="351"/>
      <c r="G68" s="143"/>
      <c r="H68" s="147"/>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c r="AX68" s="148"/>
      <c r="AY68" s="149"/>
      <c r="AZ68" s="141"/>
      <c r="BA68" s="140"/>
      <c r="BB68" s="140"/>
      <c r="BC68" s="140"/>
      <c r="BD68" s="141"/>
      <c r="BE68" s="188"/>
      <c r="BF68" s="64"/>
      <c r="BJ68" s="136" t="s">
        <v>229</v>
      </c>
      <c r="BK68" s="137">
        <f>IF(AND($BO$30=1,BK67&lt;&gt;""),1,0)</f>
        <v>1</v>
      </c>
      <c r="BL68" s="137">
        <f>IF(AND($BO$30=2,BL67&lt;&gt;""),1,0)</f>
        <v>0</v>
      </c>
      <c r="BM68" s="137">
        <f>IF(AND($BO$30=3,BM67&lt;&gt;""),1,0)</f>
        <v>0</v>
      </c>
      <c r="BN68" s="137">
        <f>IF(AND($BO$30=4,BN67&lt;&gt;""),1,0)</f>
        <v>0</v>
      </c>
      <c r="BO68" s="137">
        <f>IF(AND($BO$30=5,BO67&lt;&gt;""),1,0)</f>
        <v>0</v>
      </c>
      <c r="BP68" s="80"/>
      <c r="BQ68" s="80"/>
      <c r="BR68" s="86"/>
    </row>
    <row r="69" spans="1:91">
      <c r="B69" s="140"/>
      <c r="C69" s="170"/>
      <c r="D69" s="140"/>
      <c r="E69" s="170"/>
      <c r="F69" s="351"/>
      <c r="G69" s="353" t="str">
        <f>CONCATENATE(E65,".2")</f>
        <v>2.3.2</v>
      </c>
      <c r="H69" s="144"/>
      <c r="I69" s="145" t="s">
        <v>363</v>
      </c>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6"/>
      <c r="AZ69" s="141"/>
      <c r="BA69" s="959"/>
      <c r="BB69" s="960"/>
      <c r="BC69" s="961"/>
      <c r="BD69" s="141"/>
      <c r="BE69" s="188"/>
      <c r="BF69" s="64"/>
      <c r="BJ69" s="158"/>
      <c r="BK69" s="160"/>
      <c r="BL69" s="160"/>
      <c r="BM69" s="160"/>
      <c r="BN69" s="160"/>
      <c r="BO69" s="160"/>
      <c r="BP69" s="135" t="str">
        <f>IF(OR(BA69="x",BA69=""),"",IF(AND($BO$30=1,BK69&lt;&gt;""),1,IF(AND($BO$30=2,BL69&lt;&gt;""),1,IF(AND($BO$30=3,BM69&lt;&gt;""),1,IF(AND($BO$30=4,BN69&lt;&gt;""),1,IF(AND($BO$30=5,BO69&lt;&gt;""),1,0))))))</f>
        <v/>
      </c>
      <c r="BQ69" s="67">
        <f>IF(BR67=0,0,IF(OR(BA69="x",BA69=""),0,BA69))</f>
        <v>0</v>
      </c>
      <c r="BR69" s="162"/>
    </row>
    <row r="70" spans="1:91" s="151" customFormat="1">
      <c r="A70" s="99"/>
      <c r="B70" s="155"/>
      <c r="C70" s="171"/>
      <c r="D70" s="155"/>
      <c r="E70" s="171"/>
      <c r="F70" s="355"/>
      <c r="G70" s="152"/>
      <c r="H70" s="153"/>
      <c r="I70" s="154" t="s">
        <v>5</v>
      </c>
      <c r="J70" s="155"/>
      <c r="K70" s="150" t="s">
        <v>137</v>
      </c>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5"/>
      <c r="AU70" s="155"/>
      <c r="AV70" s="155"/>
      <c r="AW70" s="155"/>
      <c r="AX70" s="155"/>
      <c r="AY70" s="156"/>
      <c r="AZ70" s="157"/>
      <c r="BA70" s="155"/>
      <c r="BB70" s="155"/>
      <c r="BC70" s="155"/>
      <c r="BD70" s="157"/>
      <c r="BE70" s="189"/>
      <c r="BF70" s="158"/>
      <c r="BG70" s="159"/>
      <c r="BH70" s="159"/>
      <c r="BI70" s="159"/>
      <c r="BJ70" s="158"/>
      <c r="BK70" s="160"/>
      <c r="BL70" s="160"/>
      <c r="BM70" s="160"/>
      <c r="BN70" s="160"/>
      <c r="BO70" s="160"/>
      <c r="BP70" s="163"/>
      <c r="BQ70" s="163"/>
      <c r="BR70" s="162"/>
      <c r="BS70" s="159"/>
      <c r="BT70" s="159"/>
      <c r="BU70" s="159"/>
      <c r="BV70" s="159"/>
      <c r="BW70" s="159"/>
      <c r="BX70" s="159"/>
      <c r="BY70" s="159"/>
      <c r="BZ70" s="159"/>
      <c r="CA70" s="159"/>
      <c r="CB70" s="159"/>
      <c r="CC70" s="159"/>
      <c r="CD70" s="159"/>
      <c r="CE70" s="159"/>
      <c r="CF70" s="159"/>
      <c r="CG70" s="159"/>
      <c r="CH70" s="159"/>
      <c r="CI70" s="159"/>
      <c r="CJ70" s="159"/>
      <c r="CK70" s="159"/>
      <c r="CL70" s="159"/>
      <c r="CM70" s="159"/>
    </row>
    <row r="71" spans="1:91" s="151" customFormat="1">
      <c r="A71" s="99"/>
      <c r="B71" s="155"/>
      <c r="C71" s="171"/>
      <c r="D71" s="155"/>
      <c r="E71" s="171"/>
      <c r="F71" s="355"/>
      <c r="G71" s="152"/>
      <c r="H71" s="153"/>
      <c r="I71" s="154" t="s">
        <v>6</v>
      </c>
      <c r="J71" s="155"/>
      <c r="K71" s="150" t="s">
        <v>138</v>
      </c>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5"/>
      <c r="AU71" s="155"/>
      <c r="AV71" s="155"/>
      <c r="AW71" s="155"/>
      <c r="AX71" s="155"/>
      <c r="AY71" s="156"/>
      <c r="AZ71" s="157"/>
      <c r="BA71" s="155"/>
      <c r="BB71" s="155"/>
      <c r="BC71" s="155"/>
      <c r="BD71" s="157"/>
      <c r="BE71" s="189"/>
      <c r="BF71" s="158"/>
      <c r="BG71" s="159"/>
      <c r="BH71" s="159"/>
      <c r="BI71" s="159"/>
      <c r="BJ71" s="158"/>
      <c r="BK71" s="160"/>
      <c r="BL71" s="160"/>
      <c r="BM71" s="160"/>
      <c r="BN71" s="160"/>
      <c r="BO71" s="160"/>
      <c r="BP71" s="161"/>
      <c r="BQ71" s="161"/>
      <c r="BR71" s="162"/>
      <c r="BS71" s="159"/>
      <c r="BT71" s="159"/>
      <c r="BU71" s="159"/>
      <c r="BV71" s="159"/>
      <c r="BW71" s="159"/>
      <c r="BX71" s="159"/>
      <c r="BY71" s="159"/>
      <c r="BZ71" s="159"/>
      <c r="CA71" s="159"/>
      <c r="CB71" s="159"/>
      <c r="CC71" s="159"/>
      <c r="CD71" s="159"/>
      <c r="CE71" s="159"/>
      <c r="CF71" s="159"/>
      <c r="CG71" s="159"/>
      <c r="CH71" s="159"/>
      <c r="CI71" s="159"/>
      <c r="CJ71" s="159"/>
      <c r="CK71" s="159"/>
      <c r="CL71" s="159"/>
      <c r="CM71" s="159"/>
    </row>
    <row r="72" spans="1:91" s="151" customFormat="1">
      <c r="A72" s="99"/>
      <c r="B72" s="155"/>
      <c r="C72" s="171"/>
      <c r="D72" s="155"/>
      <c r="E72" s="171"/>
      <c r="F72" s="355"/>
      <c r="G72" s="152"/>
      <c r="H72" s="153"/>
      <c r="I72" s="154" t="s">
        <v>7</v>
      </c>
      <c r="J72" s="155"/>
      <c r="K72" s="524" t="s">
        <v>305</v>
      </c>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5"/>
      <c r="AU72" s="155"/>
      <c r="AV72" s="155"/>
      <c r="AW72" s="155"/>
      <c r="AX72" s="155"/>
      <c r="AY72" s="156"/>
      <c r="AZ72" s="157"/>
      <c r="BA72" s="155"/>
      <c r="BB72" s="155"/>
      <c r="BC72" s="155"/>
      <c r="BD72" s="157"/>
      <c r="BE72" s="189"/>
      <c r="BF72" s="158"/>
      <c r="BG72" s="159"/>
      <c r="BH72" s="159"/>
      <c r="BI72" s="159"/>
      <c r="BJ72" s="158"/>
      <c r="BK72" s="160"/>
      <c r="BL72" s="160"/>
      <c r="BM72" s="160"/>
      <c r="BN72" s="160"/>
      <c r="BO72" s="160"/>
      <c r="BP72" s="161"/>
      <c r="BQ72" s="161"/>
      <c r="BR72" s="162"/>
      <c r="BS72" s="159"/>
      <c r="BT72" s="159"/>
      <c r="BU72" s="159"/>
      <c r="BV72" s="159"/>
      <c r="BW72" s="159"/>
      <c r="BX72" s="159"/>
      <c r="BY72" s="159"/>
      <c r="BZ72" s="159"/>
      <c r="CA72" s="159"/>
      <c r="CB72" s="159"/>
      <c r="CC72" s="159"/>
      <c r="CD72" s="159"/>
      <c r="CE72" s="159"/>
      <c r="CF72" s="159"/>
      <c r="CG72" s="159"/>
      <c r="CH72" s="159"/>
      <c r="CI72" s="159"/>
      <c r="CJ72" s="159"/>
      <c r="CK72" s="159"/>
      <c r="CL72" s="159"/>
      <c r="CM72" s="159"/>
    </row>
    <row r="73" spans="1:91" s="151" customFormat="1">
      <c r="A73" s="99"/>
      <c r="B73" s="155"/>
      <c r="C73" s="171"/>
      <c r="D73" s="155"/>
      <c r="E73" s="171"/>
      <c r="F73" s="355"/>
      <c r="G73" s="152"/>
      <c r="H73" s="153"/>
      <c r="I73" s="154" t="s">
        <v>8</v>
      </c>
      <c r="J73" s="155"/>
      <c r="K73" s="524" t="s">
        <v>306</v>
      </c>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5"/>
      <c r="AU73" s="155"/>
      <c r="AV73" s="155"/>
      <c r="AW73" s="155"/>
      <c r="AX73" s="155"/>
      <c r="AY73" s="156"/>
      <c r="AZ73" s="157"/>
      <c r="BA73" s="155"/>
      <c r="BB73" s="155"/>
      <c r="BC73" s="155"/>
      <c r="BD73" s="157"/>
      <c r="BE73" s="189"/>
      <c r="BF73" s="158"/>
      <c r="BG73" s="159"/>
      <c r="BH73" s="159"/>
      <c r="BI73" s="159"/>
      <c r="BJ73" s="158"/>
      <c r="BK73" s="160"/>
      <c r="BL73" s="160"/>
      <c r="BM73" s="160"/>
      <c r="BN73" s="160"/>
      <c r="BO73" s="160"/>
      <c r="BP73" s="161"/>
      <c r="BQ73" s="161"/>
      <c r="BR73" s="162"/>
      <c r="BS73" s="159"/>
      <c r="BT73" s="159"/>
      <c r="BU73" s="159"/>
      <c r="BV73" s="159"/>
      <c r="BW73" s="159"/>
      <c r="BX73" s="159"/>
      <c r="BY73" s="159"/>
      <c r="BZ73" s="159"/>
      <c r="CA73" s="159"/>
      <c r="CB73" s="159"/>
      <c r="CC73" s="159"/>
      <c r="CD73" s="159"/>
      <c r="CE73" s="159"/>
      <c r="CF73" s="159"/>
      <c r="CG73" s="159"/>
      <c r="CH73" s="159"/>
      <c r="CI73" s="159"/>
      <c r="CJ73" s="159"/>
      <c r="CK73" s="159"/>
      <c r="CL73" s="159"/>
      <c r="CM73" s="159"/>
    </row>
    <row r="74" spans="1:91" s="151" customFormat="1">
      <c r="A74" s="99"/>
      <c r="B74" s="155"/>
      <c r="C74" s="171"/>
      <c r="D74" s="155"/>
      <c r="E74" s="171"/>
      <c r="F74" s="355"/>
      <c r="G74" s="152"/>
      <c r="H74" s="153"/>
      <c r="I74" s="154" t="s">
        <v>9</v>
      </c>
      <c r="J74" s="155"/>
      <c r="K74" s="524" t="s">
        <v>340</v>
      </c>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5"/>
      <c r="AU74" s="155"/>
      <c r="AV74" s="155"/>
      <c r="AW74" s="155"/>
      <c r="AX74" s="155"/>
      <c r="AY74" s="156"/>
      <c r="AZ74" s="157"/>
      <c r="BA74" s="155"/>
      <c r="BB74" s="155"/>
      <c r="BC74" s="155"/>
      <c r="BD74" s="157"/>
      <c r="BE74" s="189"/>
      <c r="BF74" s="158"/>
      <c r="BG74" s="159"/>
      <c r="BH74" s="159"/>
      <c r="BI74" s="159"/>
      <c r="BJ74" s="158"/>
      <c r="BK74" s="160"/>
      <c r="BL74" s="160"/>
      <c r="BM74" s="160"/>
      <c r="BN74" s="160"/>
      <c r="BO74" s="160"/>
      <c r="BP74" s="161"/>
      <c r="BQ74" s="161"/>
      <c r="BR74" s="162"/>
      <c r="BS74" s="159"/>
      <c r="BT74" s="159"/>
      <c r="BU74" s="159"/>
      <c r="BV74" s="159"/>
      <c r="BW74" s="159"/>
      <c r="BX74" s="159"/>
      <c r="BY74" s="159"/>
      <c r="BZ74" s="159"/>
      <c r="CA74" s="159"/>
      <c r="CB74" s="159"/>
      <c r="CC74" s="159"/>
      <c r="CD74" s="159"/>
      <c r="CE74" s="159"/>
      <c r="CF74" s="159"/>
      <c r="CG74" s="159"/>
      <c r="CH74" s="159"/>
      <c r="CI74" s="159"/>
      <c r="CJ74" s="159"/>
      <c r="CK74" s="159"/>
      <c r="CL74" s="159"/>
      <c r="CM74" s="159"/>
    </row>
    <row r="75" spans="1:91" ht="3.75" customHeight="1">
      <c r="B75" s="140"/>
      <c r="C75" s="170"/>
      <c r="D75" s="140"/>
      <c r="E75" s="170"/>
      <c r="F75" s="351"/>
      <c r="G75" s="143"/>
      <c r="H75" s="147"/>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8"/>
      <c r="AY75" s="149"/>
      <c r="AZ75" s="141"/>
      <c r="BA75" s="140"/>
      <c r="BB75" s="140"/>
      <c r="BC75" s="140"/>
      <c r="BD75" s="141"/>
      <c r="BE75" s="188"/>
      <c r="BF75" s="64"/>
      <c r="BJ75" s="64"/>
      <c r="BK75" s="60"/>
      <c r="BL75" s="60"/>
      <c r="BP75" s="142"/>
      <c r="BQ75" s="142"/>
      <c r="BR75" s="86"/>
    </row>
    <row r="76" spans="1:91">
      <c r="B76" s="140"/>
      <c r="C76" s="170"/>
      <c r="D76" s="140"/>
      <c r="E76" s="170"/>
      <c r="F76" s="351"/>
      <c r="G76" s="353" t="str">
        <f>CONCATENATE(E65,".3")</f>
        <v>2.3.3</v>
      </c>
      <c r="H76" s="144"/>
      <c r="I76" s="145" t="s">
        <v>362</v>
      </c>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6"/>
      <c r="AZ76" s="141"/>
      <c r="BA76" s="959"/>
      <c r="BB76" s="960"/>
      <c r="BC76" s="961"/>
      <c r="BD76" s="141"/>
      <c r="BE76" s="188"/>
      <c r="BF76" s="64"/>
      <c r="BJ76" s="158"/>
      <c r="BK76" s="160"/>
      <c r="BL76" s="160"/>
      <c r="BM76" s="160"/>
      <c r="BN76" s="160"/>
      <c r="BO76" s="160"/>
      <c r="BP76" s="135" t="str">
        <f>IF(OR(BA76="x",BA76=""),"",IF(AND($BO$30=1,BK76&lt;&gt;""),1,IF(AND($BO$30=2,BL76&lt;&gt;""),1,IF(AND($BO$30=3,BM76&lt;&gt;""),1,IF(AND($BO$30=4,BN76&lt;&gt;""),1,IF(AND($BO$30=5,BO76&lt;&gt;""),1,0))))))</f>
        <v/>
      </c>
      <c r="BQ76" s="67">
        <f>IF(BR67=0,0,IF(OR(BA76="x",BA76=""),0,BA76))</f>
        <v>0</v>
      </c>
      <c r="BR76" s="162"/>
    </row>
    <row r="77" spans="1:91" ht="3.75" customHeight="1">
      <c r="B77" s="140"/>
      <c r="C77" s="170"/>
      <c r="D77" s="140"/>
      <c r="E77" s="170"/>
      <c r="F77" s="351"/>
      <c r="G77" s="143"/>
      <c r="H77" s="147"/>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c r="AY77" s="149"/>
      <c r="AZ77" s="141"/>
      <c r="BA77" s="140"/>
      <c r="BB77" s="140"/>
      <c r="BC77" s="140"/>
      <c r="BD77" s="141"/>
      <c r="BE77" s="188"/>
      <c r="BF77" s="64"/>
      <c r="BJ77" s="158"/>
      <c r="BK77" s="160"/>
      <c r="BL77" s="160"/>
      <c r="BM77" s="160"/>
      <c r="BN77" s="160"/>
      <c r="BO77" s="160"/>
      <c r="BP77" s="80"/>
      <c r="BQ77" s="80"/>
      <c r="BR77" s="86"/>
    </row>
    <row r="78" spans="1:91">
      <c r="B78" s="140"/>
      <c r="C78" s="170"/>
      <c r="D78" s="140"/>
      <c r="E78" s="170"/>
      <c r="F78" s="351"/>
      <c r="G78" s="353" t="str">
        <f>CONCATENATE(E65,".4")</f>
        <v>2.3.4</v>
      </c>
      <c r="H78" s="144"/>
      <c r="I78" s="145" t="s">
        <v>10</v>
      </c>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6"/>
      <c r="AZ78" s="141"/>
      <c r="BA78" s="959"/>
      <c r="BB78" s="960"/>
      <c r="BC78" s="961"/>
      <c r="BD78" s="141"/>
      <c r="BE78" s="188"/>
      <c r="BF78" s="64"/>
      <c r="BJ78" s="158"/>
      <c r="BK78" s="160"/>
      <c r="BL78" s="160"/>
      <c r="BM78" s="160"/>
      <c r="BN78" s="160"/>
      <c r="BO78" s="160"/>
      <c r="BP78" s="135" t="str">
        <f>IF(OR(BA78="x",BA78=""),"",IF(AND($BO$30=1,BK78&lt;&gt;""),1,IF(AND($BO$30=2,BL78&lt;&gt;""),1,IF(AND($BO$30=3,BM78&lt;&gt;""),1,IF(AND($BO$30=4,BN78&lt;&gt;""),1,IF(AND($BO$30=5,BO78&lt;&gt;""),1,0))))))</f>
        <v/>
      </c>
      <c r="BQ78" s="67">
        <f>IF(BR67=0,0,IF(OR(BA78="x",BA78=""),0,BA78))</f>
        <v>0</v>
      </c>
      <c r="BR78" s="162"/>
    </row>
    <row r="79" spans="1:91" ht="3.75" customHeight="1">
      <c r="B79" s="140"/>
      <c r="C79" s="170"/>
      <c r="D79" s="140"/>
      <c r="E79" s="170"/>
      <c r="F79" s="351"/>
      <c r="G79" s="143"/>
      <c r="H79" s="147"/>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c r="AV79" s="148"/>
      <c r="AW79" s="148"/>
      <c r="AX79" s="148"/>
      <c r="AY79" s="149"/>
      <c r="AZ79" s="141"/>
      <c r="BA79" s="140"/>
      <c r="BB79" s="140"/>
      <c r="BC79" s="140"/>
      <c r="BD79" s="141"/>
      <c r="BE79" s="188"/>
      <c r="BF79" s="64"/>
      <c r="BJ79" s="158"/>
      <c r="BK79" s="160"/>
      <c r="BL79" s="160"/>
      <c r="BM79" s="160"/>
      <c r="BN79" s="160"/>
      <c r="BO79" s="160"/>
      <c r="BP79" s="80"/>
      <c r="BQ79" s="80"/>
      <c r="BR79" s="86"/>
    </row>
    <row r="80" spans="1:91">
      <c r="B80" s="140"/>
      <c r="C80" s="170"/>
      <c r="D80" s="140"/>
      <c r="E80" s="170"/>
      <c r="F80" s="351"/>
      <c r="G80" s="138"/>
      <c r="H80" s="139"/>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1"/>
      <c r="BA80" s="140"/>
      <c r="BB80" s="140"/>
      <c r="BC80" s="140"/>
      <c r="BD80" s="141"/>
      <c r="BE80" s="188"/>
      <c r="BF80" s="64"/>
      <c r="BJ80" s="64"/>
      <c r="BK80" s="400" t="s">
        <v>231</v>
      </c>
      <c r="BL80" s="401"/>
      <c r="BM80" s="401"/>
      <c r="BN80" s="401"/>
      <c r="BO80" s="402"/>
      <c r="BP80" s="142"/>
      <c r="BQ80" s="142"/>
      <c r="BR80" s="86"/>
    </row>
    <row r="81" spans="1:91">
      <c r="B81" s="140"/>
      <c r="C81" s="170"/>
      <c r="D81" s="140"/>
      <c r="E81" s="354" t="str">
        <f>CONCATENATE($C$31,"4")</f>
        <v>2.4</v>
      </c>
      <c r="F81" s="352"/>
      <c r="G81" s="956" t="str">
        <f>IF(F20="","",F20)</f>
        <v>Sub-Supplier Management</v>
      </c>
      <c r="H81" s="957"/>
      <c r="I81" s="957"/>
      <c r="J81" s="957"/>
      <c r="K81" s="957"/>
      <c r="L81" s="957"/>
      <c r="M81" s="957"/>
      <c r="N81" s="957"/>
      <c r="O81" s="957"/>
      <c r="P81" s="957"/>
      <c r="Q81" s="957"/>
      <c r="R81" s="957"/>
      <c r="S81" s="957"/>
      <c r="T81" s="957"/>
      <c r="U81" s="957"/>
      <c r="V81" s="957"/>
      <c r="W81" s="957"/>
      <c r="X81" s="957"/>
      <c r="Y81" s="957"/>
      <c r="Z81" s="957"/>
      <c r="AA81" s="957"/>
      <c r="AB81" s="957"/>
      <c r="AC81" s="957"/>
      <c r="AD81" s="957"/>
      <c r="AE81" s="957"/>
      <c r="AF81" s="957"/>
      <c r="AG81" s="957"/>
      <c r="AH81" s="957"/>
      <c r="AI81" s="957"/>
      <c r="AJ81" s="957"/>
      <c r="AK81" s="957"/>
      <c r="AL81" s="957"/>
      <c r="AM81" s="957"/>
      <c r="AN81" s="957"/>
      <c r="AO81" s="957"/>
      <c r="AP81" s="958"/>
      <c r="AQ81" s="958"/>
      <c r="AR81" s="958"/>
      <c r="AS81" s="958"/>
      <c r="AT81" s="958"/>
      <c r="AU81" s="958"/>
      <c r="AV81" s="958"/>
      <c r="AW81" s="958"/>
      <c r="AX81" s="958"/>
      <c r="AY81" s="958"/>
      <c r="AZ81" s="954" t="str">
        <f>IF(BA83="N",BQ81,IF(BR83=0,"",IF(BA83="Y",SUM(BQ81/BP81),"")))</f>
        <v/>
      </c>
      <c r="BA81" s="954"/>
      <c r="BB81" s="954"/>
      <c r="BC81" s="954"/>
      <c r="BD81" s="955"/>
      <c r="BE81" s="49"/>
      <c r="BF81" s="64"/>
      <c r="BJ81" s="62" t="s">
        <v>230</v>
      </c>
      <c r="BK81" s="62">
        <v>1</v>
      </c>
      <c r="BL81" s="174">
        <v>2</v>
      </c>
      <c r="BM81" s="62">
        <v>3</v>
      </c>
      <c r="BN81" s="62">
        <v>4</v>
      </c>
      <c r="BO81" s="62">
        <v>5</v>
      </c>
      <c r="BP81" s="67">
        <f>IF(BA83="N",8,IF(BR83=0,0,IF(BP83="",0,8)))</f>
        <v>0</v>
      </c>
      <c r="BQ81" s="67">
        <f>SUM(BQ83:BQ94)</f>
        <v>0</v>
      </c>
      <c r="BR81" s="175" t="str">
        <f>IF(BA83="N",0,IF(BP81=0,"",IF(SUM(BQ81/BP81)&gt;1,1,SUM(BQ81/BP81))))</f>
        <v/>
      </c>
    </row>
    <row r="82" spans="1:91" ht="3.75" customHeight="1">
      <c r="B82" s="140"/>
      <c r="C82" s="170"/>
      <c r="D82" s="140"/>
      <c r="E82" s="170"/>
      <c r="F82" s="351"/>
      <c r="G82" s="41"/>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42"/>
      <c r="BA82" s="42"/>
      <c r="BB82" s="42"/>
      <c r="BC82" s="42"/>
      <c r="BD82" s="139"/>
      <c r="BE82" s="188"/>
      <c r="BF82" s="64"/>
      <c r="BJ82" s="87"/>
      <c r="BK82" s="79"/>
      <c r="BL82" s="79"/>
      <c r="BP82" s="80"/>
      <c r="BQ82" s="80"/>
      <c r="BR82" s="81"/>
    </row>
    <row r="83" spans="1:91">
      <c r="B83" s="140"/>
      <c r="C83" s="170"/>
      <c r="D83" s="140"/>
      <c r="E83" s="170"/>
      <c r="F83" s="351"/>
      <c r="G83" s="353" t="str">
        <f>CONCATENATE(E81,".1")</f>
        <v>2.4.1</v>
      </c>
      <c r="H83" s="144"/>
      <c r="I83" s="145" t="s">
        <v>4</v>
      </c>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66" t="s">
        <v>13</v>
      </c>
      <c r="AX83" s="145"/>
      <c r="AY83" s="146"/>
      <c r="AZ83" s="141"/>
      <c r="BA83" s="959"/>
      <c r="BB83" s="960"/>
      <c r="BC83" s="961"/>
      <c r="BD83" s="141"/>
      <c r="BE83" s="188"/>
      <c r="BF83" s="64"/>
      <c r="BJ83" s="66" t="s">
        <v>89</v>
      </c>
      <c r="BK83" s="78" t="s">
        <v>17</v>
      </c>
      <c r="BL83" s="78" t="s">
        <v>17</v>
      </c>
      <c r="BM83" s="78" t="s">
        <v>17</v>
      </c>
      <c r="BN83" s="78" t="s">
        <v>17</v>
      </c>
      <c r="BO83" s="78" t="s">
        <v>17</v>
      </c>
      <c r="BP83" s="135" t="str">
        <f>IF(OR(BA83="x",BA83=""),"",IF(AND($BO$30=1,BK83&lt;&gt;""),1,IF(AND($BO$30=2,BL83&lt;&gt;""),1,IF(AND($BO$30=3,BM83&lt;&gt;""),1,IF(AND($BO$30=4,BN83&lt;&gt;""),1,IF(AND($BO$30=5,BO83&lt;&gt;""),1,0))))))</f>
        <v/>
      </c>
      <c r="BQ83" s="67">
        <f>IF(BR83=0,0,IF(OR(BA83="x",BA83=""),0,IF(BA83="Y",2,0)))</f>
        <v>0</v>
      </c>
      <c r="BR83" s="137">
        <f>IF(BA83="N",0,SUM(BK84:BO84))</f>
        <v>1</v>
      </c>
    </row>
    <row r="84" spans="1:91" ht="3.75" customHeight="1">
      <c r="B84" s="140"/>
      <c r="C84" s="170"/>
      <c r="D84" s="140"/>
      <c r="E84" s="170"/>
      <c r="F84" s="351"/>
      <c r="G84" s="143"/>
      <c r="H84" s="147"/>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c r="AK84" s="148"/>
      <c r="AL84" s="148"/>
      <c r="AM84" s="148"/>
      <c r="AN84" s="148"/>
      <c r="AO84" s="148"/>
      <c r="AP84" s="148"/>
      <c r="AQ84" s="148"/>
      <c r="AR84" s="148"/>
      <c r="AS84" s="148"/>
      <c r="AT84" s="148"/>
      <c r="AU84" s="148"/>
      <c r="AV84" s="148"/>
      <c r="AW84" s="148"/>
      <c r="AX84" s="148"/>
      <c r="AY84" s="149"/>
      <c r="AZ84" s="141"/>
      <c r="BA84" s="140"/>
      <c r="BB84" s="140"/>
      <c r="BC84" s="140"/>
      <c r="BD84" s="141"/>
      <c r="BE84" s="188"/>
      <c r="BF84" s="64"/>
      <c r="BJ84" s="136"/>
      <c r="BK84" s="137">
        <f>IF(AND($BO$30=1,BK83&lt;&gt;""),1,0)</f>
        <v>1</v>
      </c>
      <c r="BL84" s="137">
        <f>IF(AND($BO$30=2,BL83&lt;&gt;""),1,0)</f>
        <v>0</v>
      </c>
      <c r="BM84" s="137">
        <f>IF(AND($BO$30=3,BM83&lt;&gt;""),1,0)</f>
        <v>0</v>
      </c>
      <c r="BN84" s="137">
        <f>IF(AND($BO$30=4,BN83&lt;&gt;""),1,0)</f>
        <v>0</v>
      </c>
      <c r="BO84" s="137">
        <f>IF(AND($BO$30=5,BO83&lt;&gt;""),1,0)</f>
        <v>0</v>
      </c>
      <c r="BP84" s="80"/>
      <c r="BQ84" s="80"/>
      <c r="BR84" s="86"/>
    </row>
    <row r="85" spans="1:91">
      <c r="B85" s="140"/>
      <c r="C85" s="170"/>
      <c r="D85" s="140"/>
      <c r="E85" s="170"/>
      <c r="F85" s="351"/>
      <c r="G85" s="353" t="str">
        <f>CONCATENATE(E81,".2")</f>
        <v>2.4.2</v>
      </c>
      <c r="H85" s="144"/>
      <c r="I85" s="145" t="s">
        <v>363</v>
      </c>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6"/>
      <c r="AZ85" s="141"/>
      <c r="BA85" s="959"/>
      <c r="BB85" s="960"/>
      <c r="BC85" s="961"/>
      <c r="BD85" s="141"/>
      <c r="BE85" s="188"/>
      <c r="BF85" s="64"/>
      <c r="BJ85" s="158"/>
      <c r="BK85" s="160"/>
      <c r="BL85" s="160"/>
      <c r="BM85" s="160"/>
      <c r="BN85" s="160"/>
      <c r="BO85" s="160"/>
      <c r="BP85" s="135" t="str">
        <f>IF(OR(BA85="x",BA85=""),"",IF(AND($BO$30=1,BK85&lt;&gt;""),1,IF(AND($BO$30=2,BL85&lt;&gt;""),1,IF(AND($BO$30=3,BM85&lt;&gt;""),1,IF(AND($BO$30=4,BN85&lt;&gt;""),1,IF(AND($BO$30=5,BO85&lt;&gt;""),1,0))))))</f>
        <v/>
      </c>
      <c r="BQ85" s="67">
        <f>IF(BR83=0,0,IF(OR(BA85="x",BA85=""),0,BA85))</f>
        <v>0</v>
      </c>
      <c r="BR85" s="162"/>
    </row>
    <row r="86" spans="1:91" s="151" customFormat="1">
      <c r="A86" s="99"/>
      <c r="B86" s="155"/>
      <c r="C86" s="171"/>
      <c r="D86" s="155"/>
      <c r="E86" s="171"/>
      <c r="F86" s="355"/>
      <c r="G86" s="152"/>
      <c r="H86" s="153"/>
      <c r="I86" s="154" t="s">
        <v>5</v>
      </c>
      <c r="J86" s="155"/>
      <c r="K86" s="150" t="s">
        <v>139</v>
      </c>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c r="AJ86" s="150"/>
      <c r="AK86" s="150"/>
      <c r="AL86" s="150"/>
      <c r="AM86" s="150"/>
      <c r="AN86" s="150"/>
      <c r="AO86" s="150"/>
      <c r="AP86" s="150"/>
      <c r="AQ86" s="150"/>
      <c r="AR86" s="150"/>
      <c r="AS86" s="150"/>
      <c r="AT86" s="155"/>
      <c r="AU86" s="155"/>
      <c r="AV86" s="155"/>
      <c r="AW86" s="155"/>
      <c r="AX86" s="155"/>
      <c r="AY86" s="156"/>
      <c r="AZ86" s="157"/>
      <c r="BA86" s="155"/>
      <c r="BB86" s="155"/>
      <c r="BC86" s="155"/>
      <c r="BD86" s="157"/>
      <c r="BE86" s="189"/>
      <c r="BF86" s="158"/>
      <c r="BG86" s="159"/>
      <c r="BH86" s="159"/>
      <c r="BI86" s="159"/>
      <c r="BJ86" s="158"/>
      <c r="BK86" s="160"/>
      <c r="BL86" s="160"/>
      <c r="BM86" s="160"/>
      <c r="BN86" s="160"/>
      <c r="BO86" s="160"/>
      <c r="BP86" s="163"/>
      <c r="BQ86" s="163"/>
      <c r="BR86" s="162"/>
      <c r="BS86" s="159"/>
      <c r="BT86" s="159"/>
      <c r="BU86" s="159"/>
      <c r="BV86" s="159"/>
      <c r="BW86" s="159"/>
      <c r="BX86" s="159"/>
      <c r="BY86" s="159"/>
      <c r="BZ86" s="159"/>
      <c r="CA86" s="159"/>
      <c r="CB86" s="159"/>
      <c r="CC86" s="159"/>
      <c r="CD86" s="159"/>
      <c r="CE86" s="159"/>
      <c r="CF86" s="159"/>
      <c r="CG86" s="159"/>
      <c r="CH86" s="159"/>
      <c r="CI86" s="159"/>
      <c r="CJ86" s="159"/>
      <c r="CK86" s="159"/>
      <c r="CL86" s="159"/>
      <c r="CM86" s="159"/>
    </row>
    <row r="87" spans="1:91" s="151" customFormat="1">
      <c r="A87" s="99"/>
      <c r="B87" s="155"/>
      <c r="C87" s="171"/>
      <c r="D87" s="155"/>
      <c r="E87" s="171"/>
      <c r="F87" s="355"/>
      <c r="G87" s="152"/>
      <c r="H87" s="153"/>
      <c r="I87" s="154" t="s">
        <v>6</v>
      </c>
      <c r="J87" s="155"/>
      <c r="K87" s="150" t="s">
        <v>140</v>
      </c>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c r="AK87" s="150"/>
      <c r="AL87" s="150"/>
      <c r="AM87" s="150"/>
      <c r="AN87" s="150"/>
      <c r="AO87" s="150"/>
      <c r="AP87" s="150"/>
      <c r="AQ87" s="150"/>
      <c r="AR87" s="150"/>
      <c r="AS87" s="150"/>
      <c r="AT87" s="155"/>
      <c r="AU87" s="155"/>
      <c r="AV87" s="155"/>
      <c r="AW87" s="155"/>
      <c r="AX87" s="155"/>
      <c r="AY87" s="156"/>
      <c r="AZ87" s="157"/>
      <c r="BA87" s="155"/>
      <c r="BB87" s="155"/>
      <c r="BC87" s="155"/>
      <c r="BD87" s="157"/>
      <c r="BE87" s="189"/>
      <c r="BF87" s="158"/>
      <c r="BG87" s="159"/>
      <c r="BH87" s="159"/>
      <c r="BI87" s="159"/>
      <c r="BJ87" s="158"/>
      <c r="BK87" s="160"/>
      <c r="BL87" s="160"/>
      <c r="BM87" s="160"/>
      <c r="BN87" s="160"/>
      <c r="BO87" s="160"/>
      <c r="BP87" s="161"/>
      <c r="BQ87" s="161"/>
      <c r="BR87" s="162"/>
      <c r="BS87" s="159"/>
      <c r="BT87" s="159"/>
      <c r="BU87" s="159"/>
      <c r="BV87" s="159"/>
      <c r="BW87" s="159"/>
      <c r="BX87" s="159"/>
      <c r="BY87" s="159"/>
      <c r="BZ87" s="159"/>
      <c r="CA87" s="159"/>
      <c r="CB87" s="159"/>
      <c r="CC87" s="159"/>
      <c r="CD87" s="159"/>
      <c r="CE87" s="159"/>
      <c r="CF87" s="159"/>
      <c r="CG87" s="159"/>
      <c r="CH87" s="159"/>
      <c r="CI87" s="159"/>
      <c r="CJ87" s="159"/>
      <c r="CK87" s="159"/>
      <c r="CL87" s="159"/>
      <c r="CM87" s="159"/>
    </row>
    <row r="88" spans="1:91" s="151" customFormat="1">
      <c r="A88" s="99"/>
      <c r="B88" s="155"/>
      <c r="C88" s="171"/>
      <c r="D88" s="155"/>
      <c r="E88" s="171"/>
      <c r="F88" s="355"/>
      <c r="G88" s="152"/>
      <c r="H88" s="153"/>
      <c r="I88" s="154" t="s">
        <v>7</v>
      </c>
      <c r="J88" s="155"/>
      <c r="K88" s="524" t="s">
        <v>381</v>
      </c>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5"/>
      <c r="AU88" s="155"/>
      <c r="AV88" s="155"/>
      <c r="AW88" s="155"/>
      <c r="AX88" s="155"/>
      <c r="AY88" s="156"/>
      <c r="AZ88" s="157"/>
      <c r="BA88" s="155"/>
      <c r="BB88" s="155"/>
      <c r="BC88" s="155"/>
      <c r="BD88" s="157"/>
      <c r="BE88" s="189"/>
      <c r="BF88" s="158"/>
      <c r="BG88" s="159"/>
      <c r="BH88" s="159"/>
      <c r="BI88" s="159"/>
      <c r="BJ88" s="158"/>
      <c r="BK88" s="160"/>
      <c r="BL88" s="160"/>
      <c r="BM88" s="160"/>
      <c r="BN88" s="160"/>
      <c r="BO88" s="160"/>
      <c r="BP88" s="161"/>
      <c r="BQ88" s="161"/>
      <c r="BR88" s="162"/>
      <c r="BS88" s="159"/>
      <c r="BT88" s="159"/>
      <c r="BU88" s="159"/>
      <c r="BV88" s="159"/>
      <c r="BW88" s="159"/>
      <c r="BX88" s="159"/>
      <c r="BY88" s="159"/>
      <c r="BZ88" s="159"/>
      <c r="CA88" s="159"/>
      <c r="CB88" s="159"/>
      <c r="CC88" s="159"/>
      <c r="CD88" s="159"/>
      <c r="CE88" s="159"/>
      <c r="CF88" s="159"/>
      <c r="CG88" s="159"/>
      <c r="CH88" s="159"/>
      <c r="CI88" s="159"/>
      <c r="CJ88" s="159"/>
      <c r="CK88" s="159"/>
      <c r="CL88" s="159"/>
      <c r="CM88" s="159"/>
    </row>
    <row r="89" spans="1:91" s="151" customFormat="1">
      <c r="A89" s="99"/>
      <c r="B89" s="155"/>
      <c r="C89" s="171"/>
      <c r="D89" s="155"/>
      <c r="E89" s="171"/>
      <c r="F89" s="355"/>
      <c r="G89" s="152"/>
      <c r="H89" s="153"/>
      <c r="I89" s="154" t="s">
        <v>8</v>
      </c>
      <c r="J89" s="155"/>
      <c r="K89" s="524" t="s">
        <v>323</v>
      </c>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0"/>
      <c r="AP89" s="150"/>
      <c r="AQ89" s="150"/>
      <c r="AR89" s="150"/>
      <c r="AS89" s="150"/>
      <c r="AT89" s="155"/>
      <c r="AU89" s="155"/>
      <c r="AV89" s="155"/>
      <c r="AW89" s="155"/>
      <c r="AX89" s="155"/>
      <c r="AY89" s="156"/>
      <c r="AZ89" s="157"/>
      <c r="BA89" s="155"/>
      <c r="BB89" s="155"/>
      <c r="BC89" s="155"/>
      <c r="BD89" s="157"/>
      <c r="BE89" s="189"/>
      <c r="BF89" s="158"/>
      <c r="BG89" s="159"/>
      <c r="BH89" s="159"/>
      <c r="BI89" s="159"/>
      <c r="BJ89" s="158"/>
      <c r="BK89" s="160"/>
      <c r="BL89" s="160"/>
      <c r="BM89" s="160"/>
      <c r="BN89" s="160"/>
      <c r="BO89" s="160"/>
      <c r="BP89" s="161"/>
      <c r="BQ89" s="161"/>
      <c r="BR89" s="162"/>
      <c r="BS89" s="159"/>
      <c r="BT89" s="159"/>
      <c r="BU89" s="159"/>
      <c r="BV89" s="159"/>
      <c r="BW89" s="159"/>
      <c r="BX89" s="159"/>
      <c r="BY89" s="159"/>
      <c r="BZ89" s="159"/>
      <c r="CA89" s="159"/>
      <c r="CB89" s="159"/>
      <c r="CC89" s="159"/>
      <c r="CD89" s="159"/>
      <c r="CE89" s="159"/>
      <c r="CF89" s="159"/>
      <c r="CG89" s="159"/>
      <c r="CH89" s="159"/>
      <c r="CI89" s="159"/>
      <c r="CJ89" s="159"/>
      <c r="CK89" s="159"/>
      <c r="CL89" s="159"/>
      <c r="CM89" s="159"/>
    </row>
    <row r="90" spans="1:91" s="151" customFormat="1">
      <c r="A90" s="99"/>
      <c r="B90" s="155"/>
      <c r="C90" s="171"/>
      <c r="D90" s="155"/>
      <c r="E90" s="171"/>
      <c r="F90" s="355"/>
      <c r="G90" s="152"/>
      <c r="H90" s="153"/>
      <c r="I90" s="154" t="s">
        <v>9</v>
      </c>
      <c r="J90" s="155"/>
      <c r="K90" s="524" t="s">
        <v>385</v>
      </c>
      <c r="L90" s="150"/>
      <c r="M90" s="150"/>
      <c r="N90" s="150"/>
      <c r="O90" s="150"/>
      <c r="P90" s="150"/>
      <c r="Q90" s="150"/>
      <c r="R90" s="150"/>
      <c r="S90" s="150"/>
      <c r="T90" s="150"/>
      <c r="U90" s="150"/>
      <c r="V90" s="150"/>
      <c r="W90" s="150"/>
      <c r="X90" s="150"/>
      <c r="Y90" s="150"/>
      <c r="Z90" s="150"/>
      <c r="AA90" s="150"/>
      <c r="AB90" s="150"/>
      <c r="AC90" s="150"/>
      <c r="AD90" s="150"/>
      <c r="AE90" s="150"/>
      <c r="AF90" s="150"/>
      <c r="AG90" s="150"/>
      <c r="AH90" s="150"/>
      <c r="AI90" s="150"/>
      <c r="AJ90" s="150"/>
      <c r="AK90" s="150"/>
      <c r="AL90" s="150"/>
      <c r="AM90" s="150"/>
      <c r="AN90" s="150"/>
      <c r="AO90" s="150"/>
      <c r="AP90" s="150"/>
      <c r="AQ90" s="150"/>
      <c r="AR90" s="150"/>
      <c r="AS90" s="150"/>
      <c r="AT90" s="155"/>
      <c r="AU90" s="155"/>
      <c r="AV90" s="155"/>
      <c r="AW90" s="155"/>
      <c r="AX90" s="155"/>
      <c r="AY90" s="156"/>
      <c r="AZ90" s="157"/>
      <c r="BA90" s="155"/>
      <c r="BB90" s="155"/>
      <c r="BC90" s="155"/>
      <c r="BD90" s="157"/>
      <c r="BE90" s="189"/>
      <c r="BF90" s="158"/>
      <c r="BG90" s="159"/>
      <c r="BH90" s="159"/>
      <c r="BI90" s="159"/>
      <c r="BJ90" s="158"/>
      <c r="BK90" s="160"/>
      <c r="BL90" s="160"/>
      <c r="BM90" s="160"/>
      <c r="BN90" s="160"/>
      <c r="BO90" s="160"/>
      <c r="BP90" s="161"/>
      <c r="BQ90" s="161"/>
      <c r="BR90" s="162"/>
      <c r="BS90" s="159"/>
      <c r="BT90" s="159"/>
      <c r="BU90" s="159"/>
      <c r="BV90" s="159"/>
      <c r="BW90" s="159"/>
      <c r="BX90" s="159"/>
      <c r="BY90" s="159"/>
      <c r="BZ90" s="159"/>
      <c r="CA90" s="159"/>
      <c r="CB90" s="159"/>
      <c r="CC90" s="159"/>
      <c r="CD90" s="159"/>
      <c r="CE90" s="159"/>
      <c r="CF90" s="159"/>
      <c r="CG90" s="159"/>
      <c r="CH90" s="159"/>
      <c r="CI90" s="159"/>
      <c r="CJ90" s="159"/>
      <c r="CK90" s="159"/>
      <c r="CL90" s="159"/>
      <c r="CM90" s="159"/>
    </row>
    <row r="91" spans="1:91" ht="3.75" customHeight="1">
      <c r="B91" s="140"/>
      <c r="C91" s="170"/>
      <c r="D91" s="140"/>
      <c r="E91" s="170"/>
      <c r="F91" s="351"/>
      <c r="G91" s="143"/>
      <c r="H91" s="147"/>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149"/>
      <c r="AZ91" s="141"/>
      <c r="BA91" s="140"/>
      <c r="BB91" s="140"/>
      <c r="BC91" s="140"/>
      <c r="BD91" s="141"/>
      <c r="BE91" s="188"/>
      <c r="BF91" s="64"/>
      <c r="BJ91" s="64"/>
      <c r="BK91" s="60"/>
      <c r="BL91" s="60"/>
      <c r="BP91" s="142"/>
      <c r="BQ91" s="142"/>
      <c r="BR91" s="86"/>
    </row>
    <row r="92" spans="1:91">
      <c r="B92" s="140"/>
      <c r="C92" s="170"/>
      <c r="D92" s="140"/>
      <c r="E92" s="170"/>
      <c r="F92" s="351"/>
      <c r="G92" s="353" t="str">
        <f>CONCATENATE(E81,".3")</f>
        <v>2.4.3</v>
      </c>
      <c r="H92" s="144"/>
      <c r="I92" s="145" t="s">
        <v>362</v>
      </c>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6"/>
      <c r="AZ92" s="141"/>
      <c r="BA92" s="959"/>
      <c r="BB92" s="960"/>
      <c r="BC92" s="961"/>
      <c r="BD92" s="141"/>
      <c r="BE92" s="188"/>
      <c r="BF92" s="64"/>
      <c r="BJ92" s="158"/>
      <c r="BK92" s="160"/>
      <c r="BL92" s="160"/>
      <c r="BM92" s="160"/>
      <c r="BN92" s="160"/>
      <c r="BO92" s="160"/>
      <c r="BP92" s="135" t="str">
        <f>IF(OR(BA92="x",BA92=""),"",IF(AND($BO$30=1,BK92&lt;&gt;""),1,IF(AND($BO$30=2,BL92&lt;&gt;""),1,IF(AND($BO$30=3,BM92&lt;&gt;""),1,IF(AND($BO$30=4,BN92&lt;&gt;""),1,IF(AND($BO$30=5,BO92&lt;&gt;""),1,0))))))</f>
        <v/>
      </c>
      <c r="BQ92" s="67">
        <f>IF(BR83=0,0,IF(OR(BA92="x",BA92=""),0,BA92))</f>
        <v>0</v>
      </c>
      <c r="BR92" s="162"/>
    </row>
    <row r="93" spans="1:91" ht="3.75" customHeight="1">
      <c r="B93" s="140"/>
      <c r="C93" s="170"/>
      <c r="D93" s="140"/>
      <c r="E93" s="170"/>
      <c r="F93" s="351"/>
      <c r="G93" s="143"/>
      <c r="H93" s="147"/>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c r="AK93" s="148"/>
      <c r="AL93" s="148"/>
      <c r="AM93" s="148"/>
      <c r="AN93" s="148"/>
      <c r="AO93" s="148"/>
      <c r="AP93" s="148"/>
      <c r="AQ93" s="148"/>
      <c r="AR93" s="148"/>
      <c r="AS93" s="148"/>
      <c r="AT93" s="148"/>
      <c r="AU93" s="148"/>
      <c r="AV93" s="148"/>
      <c r="AW93" s="148"/>
      <c r="AX93" s="148"/>
      <c r="AY93" s="149"/>
      <c r="AZ93" s="141"/>
      <c r="BA93" s="140"/>
      <c r="BB93" s="140"/>
      <c r="BC93" s="140"/>
      <c r="BD93" s="141"/>
      <c r="BE93" s="188"/>
      <c r="BF93" s="64"/>
      <c r="BJ93" s="158"/>
      <c r="BK93" s="160"/>
      <c r="BL93" s="160"/>
      <c r="BM93" s="160"/>
      <c r="BN93" s="160"/>
      <c r="BO93" s="160"/>
      <c r="BP93" s="80"/>
      <c r="BQ93" s="80"/>
      <c r="BR93" s="86"/>
    </row>
    <row r="94" spans="1:91">
      <c r="B94" s="140"/>
      <c r="C94" s="170"/>
      <c r="D94" s="140"/>
      <c r="E94" s="170"/>
      <c r="F94" s="351"/>
      <c r="G94" s="353" t="str">
        <f>CONCATENATE(E81,".4")</f>
        <v>2.4.4</v>
      </c>
      <c r="H94" s="144"/>
      <c r="I94" s="145" t="s">
        <v>10</v>
      </c>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6"/>
      <c r="AZ94" s="141"/>
      <c r="BA94" s="959"/>
      <c r="BB94" s="960"/>
      <c r="BC94" s="961"/>
      <c r="BD94" s="141"/>
      <c r="BE94" s="188"/>
      <c r="BF94" s="64"/>
      <c r="BJ94" s="158"/>
      <c r="BK94" s="160"/>
      <c r="BL94" s="160"/>
      <c r="BM94" s="160"/>
      <c r="BN94" s="160"/>
      <c r="BO94" s="160"/>
      <c r="BP94" s="135" t="str">
        <f>IF(OR(BA94="x",BA94=""),"",IF(AND($BO$30=1,BK94&lt;&gt;""),1,IF(AND($BO$30=2,BL94&lt;&gt;""),1,IF(AND($BO$30=3,BM94&lt;&gt;""),1,IF(AND($BO$30=4,BN94&lt;&gt;""),1,IF(AND($BO$30=5,BO94&lt;&gt;""),1,0))))))</f>
        <v/>
      </c>
      <c r="BQ94" s="67">
        <f>IF(BR83=0,0,IF(OR(BA94="x",BA94=""),0,BA94))</f>
        <v>0</v>
      </c>
      <c r="BR94" s="162"/>
    </row>
    <row r="95" spans="1:91" ht="3.75" customHeight="1">
      <c r="B95" s="140"/>
      <c r="C95" s="170"/>
      <c r="D95" s="140"/>
      <c r="E95" s="170"/>
      <c r="F95" s="351"/>
      <c r="G95" s="143"/>
      <c r="H95" s="147"/>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c r="AG95" s="148"/>
      <c r="AH95" s="148"/>
      <c r="AI95" s="148"/>
      <c r="AJ95" s="148"/>
      <c r="AK95" s="148"/>
      <c r="AL95" s="148"/>
      <c r="AM95" s="148"/>
      <c r="AN95" s="148"/>
      <c r="AO95" s="148"/>
      <c r="AP95" s="148"/>
      <c r="AQ95" s="148"/>
      <c r="AR95" s="148"/>
      <c r="AS95" s="148"/>
      <c r="AT95" s="148"/>
      <c r="AU95" s="148"/>
      <c r="AV95" s="148"/>
      <c r="AW95" s="148"/>
      <c r="AX95" s="148"/>
      <c r="AY95" s="149"/>
      <c r="AZ95" s="141"/>
      <c r="BA95" s="140"/>
      <c r="BB95" s="140"/>
      <c r="BC95" s="140"/>
      <c r="BD95" s="141"/>
      <c r="BE95" s="188"/>
      <c r="BF95" s="64"/>
      <c r="BJ95" s="158"/>
      <c r="BK95" s="160"/>
      <c r="BL95" s="160"/>
      <c r="BM95" s="160"/>
      <c r="BN95" s="160"/>
      <c r="BO95" s="160"/>
      <c r="BP95" s="80"/>
      <c r="BQ95" s="80"/>
      <c r="BR95" s="86"/>
    </row>
    <row r="96" spans="1:91">
      <c r="B96" s="140"/>
      <c r="C96" s="170"/>
      <c r="D96" s="140"/>
      <c r="E96" s="170"/>
      <c r="F96" s="351"/>
      <c r="G96" s="138"/>
      <c r="H96" s="139"/>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c r="AG96" s="140"/>
      <c r="AH96" s="140"/>
      <c r="AI96" s="140"/>
      <c r="AJ96" s="140"/>
      <c r="AK96" s="140"/>
      <c r="AL96" s="140"/>
      <c r="AM96" s="140"/>
      <c r="AN96" s="140"/>
      <c r="AO96" s="140"/>
      <c r="AP96" s="140"/>
      <c r="AQ96" s="140"/>
      <c r="AR96" s="140"/>
      <c r="AS96" s="140"/>
      <c r="AT96" s="140"/>
      <c r="AU96" s="140"/>
      <c r="AV96" s="140"/>
      <c r="AW96" s="140"/>
      <c r="AX96" s="140"/>
      <c r="AY96" s="140"/>
      <c r="AZ96" s="141"/>
      <c r="BA96" s="140"/>
      <c r="BB96" s="140"/>
      <c r="BC96" s="140"/>
      <c r="BD96" s="141"/>
      <c r="BE96" s="188"/>
      <c r="BF96" s="64"/>
      <c r="BJ96" s="64"/>
      <c r="BK96" s="400" t="s">
        <v>231</v>
      </c>
      <c r="BL96" s="401"/>
      <c r="BM96" s="401"/>
      <c r="BN96" s="401"/>
      <c r="BO96" s="402"/>
      <c r="BP96" s="142"/>
      <c r="BQ96" s="142"/>
      <c r="BR96" s="86"/>
    </row>
    <row r="97" spans="1:91">
      <c r="B97" s="140"/>
      <c r="C97" s="170"/>
      <c r="D97" s="140"/>
      <c r="E97" s="354" t="str">
        <f>CONCATENATE($C$31,"5")</f>
        <v>2.5</v>
      </c>
      <c r="F97" s="352"/>
      <c r="G97" s="956" t="str">
        <f>IF(F21="","",F21)</f>
        <v>Customer Satisfaction</v>
      </c>
      <c r="H97" s="957"/>
      <c r="I97" s="957"/>
      <c r="J97" s="957"/>
      <c r="K97" s="957"/>
      <c r="L97" s="957"/>
      <c r="M97" s="957"/>
      <c r="N97" s="957"/>
      <c r="O97" s="957"/>
      <c r="P97" s="957"/>
      <c r="Q97" s="957"/>
      <c r="R97" s="957"/>
      <c r="S97" s="957"/>
      <c r="T97" s="957"/>
      <c r="U97" s="957"/>
      <c r="V97" s="957"/>
      <c r="W97" s="957"/>
      <c r="X97" s="957"/>
      <c r="Y97" s="957"/>
      <c r="Z97" s="957"/>
      <c r="AA97" s="957"/>
      <c r="AB97" s="957"/>
      <c r="AC97" s="957"/>
      <c r="AD97" s="957"/>
      <c r="AE97" s="957"/>
      <c r="AF97" s="957"/>
      <c r="AG97" s="957"/>
      <c r="AH97" s="957"/>
      <c r="AI97" s="957"/>
      <c r="AJ97" s="957"/>
      <c r="AK97" s="957"/>
      <c r="AL97" s="957"/>
      <c r="AM97" s="957"/>
      <c r="AN97" s="957"/>
      <c r="AO97" s="957"/>
      <c r="AP97" s="958"/>
      <c r="AQ97" s="958"/>
      <c r="AR97" s="958"/>
      <c r="AS97" s="958"/>
      <c r="AT97" s="958"/>
      <c r="AU97" s="958"/>
      <c r="AV97" s="958"/>
      <c r="AW97" s="958"/>
      <c r="AX97" s="958"/>
      <c r="AY97" s="958"/>
      <c r="AZ97" s="954" t="str">
        <f>IF(BA99="N",BQ97,IF(BR99=0,"",IF(BA99="Y",SUM(BQ97/BP97),"")))</f>
        <v/>
      </c>
      <c r="BA97" s="954"/>
      <c r="BB97" s="954"/>
      <c r="BC97" s="954"/>
      <c r="BD97" s="955"/>
      <c r="BE97" s="49"/>
      <c r="BF97" s="64"/>
      <c r="BJ97" s="62" t="s">
        <v>230</v>
      </c>
      <c r="BK97" s="62">
        <v>1</v>
      </c>
      <c r="BL97" s="174">
        <v>2</v>
      </c>
      <c r="BM97" s="62">
        <v>3</v>
      </c>
      <c r="BN97" s="62">
        <v>4</v>
      </c>
      <c r="BO97" s="62">
        <v>5</v>
      </c>
      <c r="BP97" s="67">
        <f>IF(BA99="N",8,IF(BR99=0,0,IF(BP99="",0,8)))</f>
        <v>0</v>
      </c>
      <c r="BQ97" s="67">
        <f>SUM(BQ99:BQ110)</f>
        <v>0</v>
      </c>
      <c r="BR97" s="175" t="str">
        <f>IF(BA99="N",0,IF(BP97=0,"",IF(SUM(BQ97/BP97)&gt;1,1,SUM(BQ97/BP97))))</f>
        <v/>
      </c>
    </row>
    <row r="98" spans="1:91" ht="3.75" customHeight="1">
      <c r="B98" s="140"/>
      <c r="C98" s="170"/>
      <c r="D98" s="140"/>
      <c r="E98" s="170"/>
      <c r="F98" s="351"/>
      <c r="G98" s="41"/>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42"/>
      <c r="BA98" s="42"/>
      <c r="BB98" s="42"/>
      <c r="BC98" s="42"/>
      <c r="BD98" s="139"/>
      <c r="BE98" s="188"/>
      <c r="BF98" s="64"/>
      <c r="BJ98" s="87"/>
      <c r="BK98" s="79"/>
      <c r="BL98" s="79"/>
      <c r="BP98" s="80"/>
      <c r="BQ98" s="80"/>
      <c r="BR98" s="81"/>
    </row>
    <row r="99" spans="1:91">
      <c r="B99" s="140"/>
      <c r="C99" s="170"/>
      <c r="D99" s="140"/>
      <c r="E99" s="170"/>
      <c r="F99" s="351"/>
      <c r="G99" s="353" t="str">
        <f>CONCATENATE(E97,".1")</f>
        <v>2.5.1</v>
      </c>
      <c r="H99" s="144"/>
      <c r="I99" s="145" t="s">
        <v>4</v>
      </c>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66" t="s">
        <v>13</v>
      </c>
      <c r="AX99" s="145"/>
      <c r="AY99" s="146"/>
      <c r="AZ99" s="141"/>
      <c r="BA99" s="959"/>
      <c r="BB99" s="960"/>
      <c r="BC99" s="961"/>
      <c r="BD99" s="141"/>
      <c r="BE99" s="188"/>
      <c r="BF99" s="64"/>
      <c r="BJ99" s="66" t="s">
        <v>89</v>
      </c>
      <c r="BK99" s="78" t="s">
        <v>17</v>
      </c>
      <c r="BL99" s="78" t="s">
        <v>17</v>
      </c>
      <c r="BM99" s="78" t="s">
        <v>17</v>
      </c>
      <c r="BN99" s="78" t="s">
        <v>17</v>
      </c>
      <c r="BO99" s="78" t="s">
        <v>17</v>
      </c>
      <c r="BP99" s="135" t="str">
        <f>IF(OR(BA99="x",BA99=""),"",IF(AND($BO$30=1,BK99&lt;&gt;""),1,IF(AND($BO$30=2,BL99&lt;&gt;""),1,IF(AND($BO$30=3,BM99&lt;&gt;""),1,IF(AND($BO$30=4,BN99&lt;&gt;""),1,IF(AND($BO$30=5,BO99&lt;&gt;""),1,0))))))</f>
        <v/>
      </c>
      <c r="BQ99" s="67">
        <f>IF(BR99=0,0,IF(OR(BA99="x",BA99=""),0,IF(BA99="Y",2,0)))</f>
        <v>0</v>
      </c>
      <c r="BR99" s="137">
        <f>IF(BA99="N",0,SUM(BK100:BO100))</f>
        <v>1</v>
      </c>
    </row>
    <row r="100" spans="1:91" ht="3.75" customHeight="1">
      <c r="B100" s="140"/>
      <c r="C100" s="170"/>
      <c r="D100" s="140"/>
      <c r="E100" s="170"/>
      <c r="F100" s="351"/>
      <c r="G100" s="143"/>
      <c r="H100" s="147"/>
      <c r="I100" s="148"/>
      <c r="J100" s="148"/>
      <c r="K100" s="148"/>
      <c r="L100" s="148"/>
      <c r="M100" s="148"/>
      <c r="N100" s="148"/>
      <c r="O100" s="148"/>
      <c r="P100" s="148"/>
      <c r="Q100" s="148"/>
      <c r="R100" s="148"/>
      <c r="S100" s="148"/>
      <c r="T100" s="148"/>
      <c r="U100" s="148"/>
      <c r="V100" s="148"/>
      <c r="W100" s="148"/>
      <c r="X100" s="148"/>
      <c r="Y100" s="148"/>
      <c r="Z100" s="148"/>
      <c r="AA100" s="148"/>
      <c r="AB100" s="148"/>
      <c r="AC100" s="148"/>
      <c r="AD100" s="148"/>
      <c r="AE100" s="148"/>
      <c r="AF100" s="148"/>
      <c r="AG100" s="148"/>
      <c r="AH100" s="148"/>
      <c r="AI100" s="148"/>
      <c r="AJ100" s="148"/>
      <c r="AK100" s="148"/>
      <c r="AL100" s="148"/>
      <c r="AM100" s="148"/>
      <c r="AN100" s="148"/>
      <c r="AO100" s="148"/>
      <c r="AP100" s="148"/>
      <c r="AQ100" s="148"/>
      <c r="AR100" s="148"/>
      <c r="AS100" s="148"/>
      <c r="AT100" s="148"/>
      <c r="AU100" s="148"/>
      <c r="AV100" s="148"/>
      <c r="AW100" s="148"/>
      <c r="AX100" s="148"/>
      <c r="AY100" s="149"/>
      <c r="AZ100" s="141"/>
      <c r="BA100" s="140"/>
      <c r="BB100" s="140"/>
      <c r="BC100" s="140"/>
      <c r="BD100" s="141"/>
      <c r="BE100" s="188"/>
      <c r="BF100" s="64"/>
      <c r="BJ100" s="136"/>
      <c r="BK100" s="137">
        <f>IF(AND($BO$30=1,BK99&lt;&gt;""),1,0)</f>
        <v>1</v>
      </c>
      <c r="BL100" s="137">
        <f>IF(AND($BO$30=2,BL99&lt;&gt;""),1,0)</f>
        <v>0</v>
      </c>
      <c r="BM100" s="137">
        <f>IF(AND($BO$30=3,BM99&lt;&gt;""),1,0)</f>
        <v>0</v>
      </c>
      <c r="BN100" s="137">
        <f>IF(AND($BO$30=4,BN99&lt;&gt;""),1,0)</f>
        <v>0</v>
      </c>
      <c r="BO100" s="137">
        <f>IF(AND($BO$30=5,BO99&lt;&gt;""),1,0)</f>
        <v>0</v>
      </c>
      <c r="BP100" s="80"/>
      <c r="BQ100" s="80"/>
      <c r="BR100" s="86"/>
    </row>
    <row r="101" spans="1:91">
      <c r="B101" s="140"/>
      <c r="C101" s="170"/>
      <c r="D101" s="140"/>
      <c r="E101" s="170"/>
      <c r="F101" s="351"/>
      <c r="G101" s="353" t="str">
        <f>CONCATENATE(E97,".2")</f>
        <v>2.5.2</v>
      </c>
      <c r="H101" s="144"/>
      <c r="I101" s="145" t="s">
        <v>363</v>
      </c>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6"/>
      <c r="AZ101" s="141"/>
      <c r="BA101" s="959"/>
      <c r="BB101" s="960"/>
      <c r="BC101" s="961"/>
      <c r="BD101" s="141"/>
      <c r="BE101" s="188"/>
      <c r="BF101" s="64"/>
      <c r="BJ101" s="158"/>
      <c r="BK101" s="160"/>
      <c r="BL101" s="160"/>
      <c r="BM101" s="160"/>
      <c r="BN101" s="160"/>
      <c r="BO101" s="160"/>
      <c r="BP101" s="135" t="str">
        <f>IF(OR(BA101="x",BA101=""),"",IF(AND($BO$30=1,BK101&lt;&gt;""),1,IF(AND($BO$30=2,BL101&lt;&gt;""),1,IF(AND($BO$30=3,BM101&lt;&gt;""),1,IF(AND($BO$30=4,BN101&lt;&gt;""),1,IF(AND($BO$30=5,BO101&lt;&gt;""),1,0))))))</f>
        <v/>
      </c>
      <c r="BQ101" s="67">
        <f>IF(BR99=0,0,IF(OR(BA101="x",BA101=""),0,BA101))</f>
        <v>0</v>
      </c>
      <c r="BR101" s="162"/>
    </row>
    <row r="102" spans="1:91" s="151" customFormat="1">
      <c r="A102" s="99"/>
      <c r="B102" s="155"/>
      <c r="C102" s="171"/>
      <c r="D102" s="155"/>
      <c r="E102" s="171"/>
      <c r="F102" s="355"/>
      <c r="G102" s="152"/>
      <c r="H102" s="153"/>
      <c r="I102" s="154" t="s">
        <v>5</v>
      </c>
      <c r="J102" s="155"/>
      <c r="K102" s="150" t="s">
        <v>141</v>
      </c>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0"/>
      <c r="AL102" s="150"/>
      <c r="AM102" s="150"/>
      <c r="AN102" s="150"/>
      <c r="AO102" s="150"/>
      <c r="AP102" s="150"/>
      <c r="AQ102" s="150"/>
      <c r="AR102" s="150"/>
      <c r="AS102" s="150"/>
      <c r="AT102" s="155"/>
      <c r="AU102" s="155"/>
      <c r="AV102" s="155"/>
      <c r="AW102" s="155"/>
      <c r="AX102" s="155"/>
      <c r="AY102" s="156"/>
      <c r="AZ102" s="157"/>
      <c r="BA102" s="155"/>
      <c r="BB102" s="155"/>
      <c r="BC102" s="155"/>
      <c r="BD102" s="157"/>
      <c r="BE102" s="189"/>
      <c r="BF102" s="158"/>
      <c r="BG102" s="159"/>
      <c r="BH102" s="159"/>
      <c r="BI102" s="159"/>
      <c r="BJ102" s="158"/>
      <c r="BK102" s="160"/>
      <c r="BL102" s="160"/>
      <c r="BM102" s="160"/>
      <c r="BN102" s="160"/>
      <c r="BO102" s="160"/>
      <c r="BP102" s="163"/>
      <c r="BQ102" s="163"/>
      <c r="BR102" s="162"/>
      <c r="BS102" s="159"/>
      <c r="BT102" s="159"/>
      <c r="BU102" s="159"/>
      <c r="BV102" s="159"/>
      <c r="BW102" s="159"/>
      <c r="BX102" s="159"/>
      <c r="BY102" s="159"/>
      <c r="BZ102" s="159"/>
      <c r="CA102" s="159"/>
      <c r="CB102" s="159"/>
      <c r="CC102" s="159"/>
      <c r="CD102" s="159"/>
      <c r="CE102" s="159"/>
      <c r="CF102" s="159"/>
      <c r="CG102" s="159"/>
      <c r="CH102" s="159"/>
      <c r="CI102" s="159"/>
      <c r="CJ102" s="159"/>
      <c r="CK102" s="159"/>
      <c r="CL102" s="159"/>
      <c r="CM102" s="159"/>
    </row>
    <row r="103" spans="1:91" s="151" customFormat="1">
      <c r="A103" s="99"/>
      <c r="B103" s="155"/>
      <c r="C103" s="171"/>
      <c r="D103" s="155"/>
      <c r="E103" s="171"/>
      <c r="F103" s="355"/>
      <c r="G103" s="152"/>
      <c r="H103" s="153"/>
      <c r="I103" s="154" t="s">
        <v>6</v>
      </c>
      <c r="J103" s="155"/>
      <c r="K103" s="150" t="s">
        <v>142</v>
      </c>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c r="AH103" s="150"/>
      <c r="AI103" s="150"/>
      <c r="AJ103" s="150"/>
      <c r="AK103" s="150"/>
      <c r="AL103" s="150"/>
      <c r="AM103" s="150"/>
      <c r="AN103" s="150"/>
      <c r="AO103" s="150"/>
      <c r="AP103" s="150"/>
      <c r="AQ103" s="150"/>
      <c r="AR103" s="150"/>
      <c r="AS103" s="150"/>
      <c r="AT103" s="155"/>
      <c r="AU103" s="155"/>
      <c r="AV103" s="155"/>
      <c r="AW103" s="155"/>
      <c r="AX103" s="155"/>
      <c r="AY103" s="156"/>
      <c r="AZ103" s="157"/>
      <c r="BA103" s="155"/>
      <c r="BB103" s="155"/>
      <c r="BC103" s="155"/>
      <c r="BD103" s="157"/>
      <c r="BE103" s="189"/>
      <c r="BF103" s="158"/>
      <c r="BG103" s="159"/>
      <c r="BH103" s="159"/>
      <c r="BI103" s="159"/>
      <c r="BJ103" s="158"/>
      <c r="BK103" s="160"/>
      <c r="BL103" s="160"/>
      <c r="BM103" s="160"/>
      <c r="BN103" s="160"/>
      <c r="BO103" s="160"/>
      <c r="BP103" s="161"/>
      <c r="BQ103" s="161"/>
      <c r="BR103" s="162"/>
      <c r="BS103" s="159"/>
      <c r="BT103" s="159"/>
      <c r="BU103" s="159"/>
      <c r="BV103" s="159"/>
      <c r="BW103" s="159"/>
      <c r="BX103" s="159"/>
      <c r="BY103" s="159"/>
      <c r="BZ103" s="159"/>
      <c r="CA103" s="159"/>
      <c r="CB103" s="159"/>
      <c r="CC103" s="159"/>
      <c r="CD103" s="159"/>
      <c r="CE103" s="159"/>
      <c r="CF103" s="159"/>
      <c r="CG103" s="159"/>
      <c r="CH103" s="159"/>
      <c r="CI103" s="159"/>
      <c r="CJ103" s="159"/>
      <c r="CK103" s="159"/>
      <c r="CL103" s="159"/>
      <c r="CM103" s="159"/>
    </row>
    <row r="104" spans="1:91" s="151" customFormat="1">
      <c r="A104" s="99"/>
      <c r="B104" s="155"/>
      <c r="C104" s="171"/>
      <c r="D104" s="155"/>
      <c r="E104" s="171"/>
      <c r="F104" s="355"/>
      <c r="G104" s="152"/>
      <c r="H104" s="153"/>
      <c r="I104" s="154" t="s">
        <v>7</v>
      </c>
      <c r="J104" s="155"/>
      <c r="K104" s="524" t="s">
        <v>423</v>
      </c>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0"/>
      <c r="AK104" s="150"/>
      <c r="AL104" s="150"/>
      <c r="AM104" s="150"/>
      <c r="AN104" s="150"/>
      <c r="AO104" s="150"/>
      <c r="AP104" s="150"/>
      <c r="AQ104" s="150"/>
      <c r="AR104" s="150"/>
      <c r="AS104" s="150"/>
      <c r="AT104" s="155"/>
      <c r="AU104" s="155"/>
      <c r="AV104" s="155"/>
      <c r="AW104" s="155"/>
      <c r="AX104" s="155"/>
      <c r="AY104" s="156"/>
      <c r="AZ104" s="157"/>
      <c r="BA104" s="155"/>
      <c r="BB104" s="155"/>
      <c r="BC104" s="155"/>
      <c r="BD104" s="157"/>
      <c r="BE104" s="189"/>
      <c r="BF104" s="158"/>
      <c r="BG104" s="159"/>
      <c r="BH104" s="159"/>
      <c r="BI104" s="159"/>
      <c r="BJ104" s="158"/>
      <c r="BK104" s="160"/>
      <c r="BL104" s="160"/>
      <c r="BM104" s="160"/>
      <c r="BN104" s="160"/>
      <c r="BO104" s="160"/>
      <c r="BP104" s="161"/>
      <c r="BQ104" s="161"/>
      <c r="BR104" s="162"/>
      <c r="BS104" s="159"/>
      <c r="BT104" s="159"/>
      <c r="BU104" s="159"/>
      <c r="BV104" s="159"/>
      <c r="BW104" s="159"/>
      <c r="BX104" s="159"/>
      <c r="BY104" s="159"/>
      <c r="BZ104" s="159"/>
      <c r="CA104" s="159"/>
      <c r="CB104" s="159"/>
      <c r="CC104" s="159"/>
      <c r="CD104" s="159"/>
      <c r="CE104" s="159"/>
      <c r="CF104" s="159"/>
      <c r="CG104" s="159"/>
      <c r="CH104" s="159"/>
      <c r="CI104" s="159"/>
      <c r="CJ104" s="159"/>
      <c r="CK104" s="159"/>
      <c r="CL104" s="159"/>
      <c r="CM104" s="159"/>
    </row>
    <row r="105" spans="1:91" s="151" customFormat="1">
      <c r="A105" s="99"/>
      <c r="B105" s="155"/>
      <c r="C105" s="171"/>
      <c r="D105" s="155"/>
      <c r="E105" s="171"/>
      <c r="F105" s="355"/>
      <c r="G105" s="152"/>
      <c r="H105" s="153"/>
      <c r="I105" s="154" t="s">
        <v>8</v>
      </c>
      <c r="J105" s="155"/>
      <c r="K105" s="524" t="s">
        <v>386</v>
      </c>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150"/>
      <c r="AK105" s="150"/>
      <c r="AL105" s="150"/>
      <c r="AM105" s="150"/>
      <c r="AN105" s="150"/>
      <c r="AO105" s="150"/>
      <c r="AP105" s="150"/>
      <c r="AQ105" s="150"/>
      <c r="AR105" s="150"/>
      <c r="AS105" s="150"/>
      <c r="AT105" s="155"/>
      <c r="AU105" s="155"/>
      <c r="AV105" s="155"/>
      <c r="AW105" s="155"/>
      <c r="AX105" s="155"/>
      <c r="AY105" s="156"/>
      <c r="AZ105" s="157"/>
      <c r="BA105" s="155"/>
      <c r="BB105" s="155"/>
      <c r="BC105" s="155"/>
      <c r="BD105" s="157"/>
      <c r="BE105" s="189"/>
      <c r="BF105" s="158"/>
      <c r="BG105" s="159"/>
      <c r="BH105" s="159"/>
      <c r="BI105" s="159"/>
      <c r="BJ105" s="158"/>
      <c r="BK105" s="160"/>
      <c r="BL105" s="160"/>
      <c r="BM105" s="160"/>
      <c r="BN105" s="160"/>
      <c r="BO105" s="160"/>
      <c r="BP105" s="161"/>
      <c r="BQ105" s="161"/>
      <c r="BR105" s="162"/>
      <c r="BS105" s="159"/>
      <c r="BT105" s="159"/>
      <c r="BU105" s="159"/>
      <c r="BV105" s="159"/>
      <c r="BW105" s="159"/>
      <c r="BX105" s="159"/>
      <c r="BY105" s="159"/>
      <c r="BZ105" s="159"/>
      <c r="CA105" s="159"/>
      <c r="CB105" s="159"/>
      <c r="CC105" s="159"/>
      <c r="CD105" s="159"/>
      <c r="CE105" s="159"/>
      <c r="CF105" s="159"/>
      <c r="CG105" s="159"/>
      <c r="CH105" s="159"/>
      <c r="CI105" s="159"/>
      <c r="CJ105" s="159"/>
      <c r="CK105" s="159"/>
      <c r="CL105" s="159"/>
      <c r="CM105" s="159"/>
    </row>
    <row r="106" spans="1:91" s="151" customFormat="1">
      <c r="A106" s="99"/>
      <c r="B106" s="155"/>
      <c r="C106" s="171"/>
      <c r="D106" s="155"/>
      <c r="E106" s="171"/>
      <c r="F106" s="355"/>
      <c r="G106" s="152"/>
      <c r="H106" s="153"/>
      <c r="I106" s="154" t="s">
        <v>9</v>
      </c>
      <c r="J106" s="155"/>
      <c r="K106" s="524" t="s">
        <v>422</v>
      </c>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5"/>
      <c r="AU106" s="155"/>
      <c r="AV106" s="155"/>
      <c r="AW106" s="155"/>
      <c r="AX106" s="155"/>
      <c r="AY106" s="156"/>
      <c r="AZ106" s="157"/>
      <c r="BA106" s="155"/>
      <c r="BB106" s="155"/>
      <c r="BC106" s="155"/>
      <c r="BD106" s="157"/>
      <c r="BE106" s="189"/>
      <c r="BF106" s="158"/>
      <c r="BG106" s="159"/>
      <c r="BH106" s="159"/>
      <c r="BI106" s="159"/>
      <c r="BJ106" s="158"/>
      <c r="BK106" s="160"/>
      <c r="BL106" s="160"/>
      <c r="BM106" s="160"/>
      <c r="BN106" s="160"/>
      <c r="BO106" s="160"/>
      <c r="BP106" s="161"/>
      <c r="BQ106" s="161"/>
      <c r="BR106" s="162"/>
      <c r="BS106" s="159"/>
      <c r="BT106" s="159"/>
      <c r="BU106" s="159"/>
      <c r="BV106" s="159"/>
      <c r="BW106" s="159"/>
      <c r="BX106" s="159"/>
      <c r="BY106" s="159"/>
      <c r="BZ106" s="159"/>
      <c r="CA106" s="159"/>
      <c r="CB106" s="159"/>
      <c r="CC106" s="159"/>
      <c r="CD106" s="159"/>
      <c r="CE106" s="159"/>
      <c r="CF106" s="159"/>
      <c r="CG106" s="159"/>
      <c r="CH106" s="159"/>
      <c r="CI106" s="159"/>
      <c r="CJ106" s="159"/>
      <c r="CK106" s="159"/>
      <c r="CL106" s="159"/>
      <c r="CM106" s="159"/>
    </row>
    <row r="107" spans="1:91" ht="3.75" customHeight="1">
      <c r="B107" s="140"/>
      <c r="C107" s="170"/>
      <c r="D107" s="140"/>
      <c r="E107" s="170"/>
      <c r="F107" s="351"/>
      <c r="G107" s="143"/>
      <c r="H107" s="147"/>
      <c r="I107" s="148"/>
      <c r="J107" s="148"/>
      <c r="K107" s="148"/>
      <c r="L107" s="148"/>
      <c r="M107" s="148"/>
      <c r="N107" s="148"/>
      <c r="O107" s="148"/>
      <c r="P107" s="148"/>
      <c r="Q107" s="148"/>
      <c r="R107" s="148"/>
      <c r="S107" s="148"/>
      <c r="T107" s="148"/>
      <c r="U107" s="148"/>
      <c r="V107" s="148"/>
      <c r="W107" s="148"/>
      <c r="X107" s="148"/>
      <c r="Y107" s="148"/>
      <c r="Z107" s="148"/>
      <c r="AA107" s="148"/>
      <c r="AB107" s="148"/>
      <c r="AC107" s="148"/>
      <c r="AD107" s="148"/>
      <c r="AE107" s="148"/>
      <c r="AF107" s="148"/>
      <c r="AG107" s="148"/>
      <c r="AH107" s="148"/>
      <c r="AI107" s="148"/>
      <c r="AJ107" s="148"/>
      <c r="AK107" s="148"/>
      <c r="AL107" s="148"/>
      <c r="AM107" s="148"/>
      <c r="AN107" s="148"/>
      <c r="AO107" s="148"/>
      <c r="AP107" s="148"/>
      <c r="AQ107" s="148"/>
      <c r="AR107" s="148"/>
      <c r="AS107" s="148"/>
      <c r="AT107" s="148"/>
      <c r="AU107" s="148"/>
      <c r="AV107" s="148"/>
      <c r="AW107" s="148"/>
      <c r="AX107" s="148"/>
      <c r="AY107" s="149"/>
      <c r="AZ107" s="141"/>
      <c r="BA107" s="140"/>
      <c r="BB107" s="140"/>
      <c r="BC107" s="140"/>
      <c r="BD107" s="141"/>
      <c r="BE107" s="188"/>
      <c r="BF107" s="64"/>
      <c r="BJ107" s="64"/>
      <c r="BK107" s="60"/>
      <c r="BL107" s="60"/>
      <c r="BP107" s="142"/>
      <c r="BQ107" s="142"/>
      <c r="BR107" s="86"/>
    </row>
    <row r="108" spans="1:91">
      <c r="B108" s="140"/>
      <c r="C108" s="170"/>
      <c r="D108" s="140"/>
      <c r="E108" s="170"/>
      <c r="F108" s="351"/>
      <c r="G108" s="353" t="str">
        <f>CONCATENATE(E97,".3")</f>
        <v>2.5.3</v>
      </c>
      <c r="H108" s="144"/>
      <c r="I108" s="145" t="s">
        <v>362</v>
      </c>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5"/>
      <c r="AY108" s="146"/>
      <c r="AZ108" s="141"/>
      <c r="BA108" s="959"/>
      <c r="BB108" s="960"/>
      <c r="BC108" s="961"/>
      <c r="BD108" s="141"/>
      <c r="BE108" s="188"/>
      <c r="BF108" s="64"/>
      <c r="BJ108" s="158"/>
      <c r="BK108" s="160"/>
      <c r="BL108" s="160"/>
      <c r="BM108" s="160"/>
      <c r="BN108" s="160"/>
      <c r="BO108" s="160"/>
      <c r="BP108" s="135" t="str">
        <f>IF(OR(BA108="x",BA108=""),"",IF(AND($BO$30=1,BK108&lt;&gt;""),1,IF(AND($BO$30=2,BL108&lt;&gt;""),1,IF(AND($BO$30=3,BM108&lt;&gt;""),1,IF(AND($BO$30=4,BN108&lt;&gt;""),1,IF(AND($BO$30=5,BO108&lt;&gt;""),1,0))))))</f>
        <v/>
      </c>
      <c r="BQ108" s="67">
        <f>IF(BR99=0,0,IF(OR(BA108="x",BA108=""),0,BA108))</f>
        <v>0</v>
      </c>
      <c r="BR108" s="162"/>
    </row>
    <row r="109" spans="1:91" ht="3.75" customHeight="1">
      <c r="B109" s="140"/>
      <c r="C109" s="170"/>
      <c r="D109" s="140"/>
      <c r="E109" s="170"/>
      <c r="F109" s="351"/>
      <c r="G109" s="143"/>
      <c r="H109" s="147"/>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c r="AK109" s="148"/>
      <c r="AL109" s="148"/>
      <c r="AM109" s="148"/>
      <c r="AN109" s="148"/>
      <c r="AO109" s="148"/>
      <c r="AP109" s="148"/>
      <c r="AQ109" s="148"/>
      <c r="AR109" s="148"/>
      <c r="AS109" s="148"/>
      <c r="AT109" s="148"/>
      <c r="AU109" s="148"/>
      <c r="AV109" s="148"/>
      <c r="AW109" s="148"/>
      <c r="AX109" s="148"/>
      <c r="AY109" s="149"/>
      <c r="AZ109" s="141"/>
      <c r="BA109" s="140"/>
      <c r="BB109" s="140"/>
      <c r="BC109" s="140"/>
      <c r="BD109" s="141"/>
      <c r="BE109" s="188"/>
      <c r="BF109" s="64"/>
      <c r="BJ109" s="158"/>
      <c r="BK109" s="160"/>
      <c r="BL109" s="160"/>
      <c r="BM109" s="160"/>
      <c r="BN109" s="160"/>
      <c r="BO109" s="160"/>
      <c r="BP109" s="80"/>
      <c r="BQ109" s="80"/>
      <c r="BR109" s="86"/>
    </row>
    <row r="110" spans="1:91">
      <c r="B110" s="140"/>
      <c r="C110" s="170"/>
      <c r="D110" s="140"/>
      <c r="E110" s="170"/>
      <c r="F110" s="351"/>
      <c r="G110" s="353" t="str">
        <f>CONCATENATE(E97,".4")</f>
        <v>2.5.4</v>
      </c>
      <c r="H110" s="144"/>
      <c r="I110" s="145" t="s">
        <v>10</v>
      </c>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45"/>
      <c r="AY110" s="146"/>
      <c r="AZ110" s="141"/>
      <c r="BA110" s="959"/>
      <c r="BB110" s="960"/>
      <c r="BC110" s="961"/>
      <c r="BD110" s="141"/>
      <c r="BE110" s="188"/>
      <c r="BF110" s="64"/>
      <c r="BJ110" s="158"/>
      <c r="BK110" s="160"/>
      <c r="BL110" s="160"/>
      <c r="BM110" s="160"/>
      <c r="BN110" s="160"/>
      <c r="BO110" s="160"/>
      <c r="BP110" s="135" t="str">
        <f>IF(OR(BA110="x",BA110=""),"",IF(AND($BO$30=1,BK110&lt;&gt;""),1,IF(AND($BO$30=2,BL110&lt;&gt;""),1,IF(AND($BO$30=3,BM110&lt;&gt;""),1,IF(AND($BO$30=4,BN110&lt;&gt;""),1,IF(AND($BO$30=5,BO110&lt;&gt;""),1,0))))))</f>
        <v/>
      </c>
      <c r="BQ110" s="67">
        <f>IF(BR99=0,0,IF(OR(BA110="x",BA110=""),0,BA110))</f>
        <v>0</v>
      </c>
      <c r="BR110" s="162"/>
    </row>
    <row r="111" spans="1:91" ht="3.75" customHeight="1">
      <c r="B111" s="140"/>
      <c r="C111" s="170"/>
      <c r="D111" s="140"/>
      <c r="E111" s="170"/>
      <c r="F111" s="351"/>
      <c r="G111" s="143"/>
      <c r="H111" s="147"/>
      <c r="I111" s="148"/>
      <c r="J111" s="148"/>
      <c r="K111" s="148"/>
      <c r="L111" s="148"/>
      <c r="M111" s="148"/>
      <c r="N111" s="148"/>
      <c r="O111" s="148"/>
      <c r="P111" s="148"/>
      <c r="Q111" s="148"/>
      <c r="R111" s="148"/>
      <c r="S111" s="148"/>
      <c r="T111" s="148"/>
      <c r="U111" s="148"/>
      <c r="V111" s="148"/>
      <c r="W111" s="148"/>
      <c r="X111" s="148"/>
      <c r="Y111" s="148"/>
      <c r="Z111" s="148"/>
      <c r="AA111" s="148"/>
      <c r="AB111" s="148"/>
      <c r="AC111" s="148"/>
      <c r="AD111" s="148"/>
      <c r="AE111" s="148"/>
      <c r="AF111" s="148"/>
      <c r="AG111" s="148"/>
      <c r="AH111" s="148"/>
      <c r="AI111" s="148"/>
      <c r="AJ111" s="148"/>
      <c r="AK111" s="148"/>
      <c r="AL111" s="148"/>
      <c r="AM111" s="148"/>
      <c r="AN111" s="148"/>
      <c r="AO111" s="148"/>
      <c r="AP111" s="148"/>
      <c r="AQ111" s="148"/>
      <c r="AR111" s="148"/>
      <c r="AS111" s="148"/>
      <c r="AT111" s="148"/>
      <c r="AU111" s="148"/>
      <c r="AV111" s="148"/>
      <c r="AW111" s="148"/>
      <c r="AX111" s="148"/>
      <c r="AY111" s="149"/>
      <c r="AZ111" s="141"/>
      <c r="BA111" s="140"/>
      <c r="BB111" s="140"/>
      <c r="BC111" s="140"/>
      <c r="BD111" s="141"/>
      <c r="BE111" s="188"/>
      <c r="BF111" s="64"/>
      <c r="BJ111" s="158"/>
      <c r="BK111" s="160"/>
      <c r="BL111" s="160"/>
      <c r="BM111" s="160"/>
      <c r="BN111" s="160"/>
      <c r="BO111" s="160"/>
      <c r="BP111" s="80"/>
      <c r="BQ111" s="80"/>
      <c r="BR111" s="86"/>
    </row>
    <row r="112" spans="1:91">
      <c r="B112" s="140"/>
      <c r="C112" s="170"/>
      <c r="D112" s="140"/>
      <c r="E112" s="170"/>
      <c r="F112" s="351"/>
      <c r="G112" s="138"/>
      <c r="H112" s="139"/>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c r="AL112" s="140"/>
      <c r="AM112" s="140"/>
      <c r="AN112" s="140"/>
      <c r="AO112" s="140"/>
      <c r="AP112" s="140"/>
      <c r="AQ112" s="140"/>
      <c r="AR112" s="140"/>
      <c r="AS112" s="140"/>
      <c r="AT112" s="140"/>
      <c r="AU112" s="140"/>
      <c r="AV112" s="140"/>
      <c r="AW112" s="140"/>
      <c r="AX112" s="140"/>
      <c r="AY112" s="140"/>
      <c r="AZ112" s="141"/>
      <c r="BA112" s="140"/>
      <c r="BB112" s="140"/>
      <c r="BC112" s="140"/>
      <c r="BD112" s="141"/>
      <c r="BE112" s="188"/>
      <c r="BF112" s="64"/>
      <c r="BJ112" s="64"/>
      <c r="BK112" s="400" t="s">
        <v>231</v>
      </c>
      <c r="BL112" s="401"/>
      <c r="BM112" s="401"/>
      <c r="BN112" s="401"/>
      <c r="BO112" s="402"/>
      <c r="BP112" s="142"/>
      <c r="BQ112" s="142"/>
      <c r="BR112" s="86"/>
    </row>
    <row r="113" spans="1:91">
      <c r="B113" s="140"/>
      <c r="C113" s="170"/>
      <c r="D113" s="140"/>
      <c r="E113" s="354" t="str">
        <f>CONCATENATE($C$31,"6")</f>
        <v>2.6</v>
      </c>
      <c r="F113" s="352"/>
      <c r="G113" s="956" t="str">
        <f>IF(F22="","",F22)</f>
        <v>Containment System</v>
      </c>
      <c r="H113" s="957"/>
      <c r="I113" s="957"/>
      <c r="J113" s="957"/>
      <c r="K113" s="957"/>
      <c r="L113" s="957"/>
      <c r="M113" s="957"/>
      <c r="N113" s="957"/>
      <c r="O113" s="957"/>
      <c r="P113" s="957"/>
      <c r="Q113" s="957"/>
      <c r="R113" s="957"/>
      <c r="S113" s="957"/>
      <c r="T113" s="957"/>
      <c r="U113" s="957"/>
      <c r="V113" s="957"/>
      <c r="W113" s="957"/>
      <c r="X113" s="957"/>
      <c r="Y113" s="957"/>
      <c r="Z113" s="957"/>
      <c r="AA113" s="957"/>
      <c r="AB113" s="957"/>
      <c r="AC113" s="957"/>
      <c r="AD113" s="957"/>
      <c r="AE113" s="957"/>
      <c r="AF113" s="957"/>
      <c r="AG113" s="957"/>
      <c r="AH113" s="957"/>
      <c r="AI113" s="957"/>
      <c r="AJ113" s="957"/>
      <c r="AK113" s="957"/>
      <c r="AL113" s="957"/>
      <c r="AM113" s="957"/>
      <c r="AN113" s="957"/>
      <c r="AO113" s="957"/>
      <c r="AP113" s="958"/>
      <c r="AQ113" s="958"/>
      <c r="AR113" s="958"/>
      <c r="AS113" s="958"/>
      <c r="AT113" s="958"/>
      <c r="AU113" s="958"/>
      <c r="AV113" s="958"/>
      <c r="AW113" s="958"/>
      <c r="AX113" s="958"/>
      <c r="AY113" s="958"/>
      <c r="AZ113" s="954" t="str">
        <f>IF(BA115="N",BQ113,IF(BR115=0,"",IF(BA115="Y",SUM(BQ113/BP113),"")))</f>
        <v/>
      </c>
      <c r="BA113" s="954"/>
      <c r="BB113" s="954"/>
      <c r="BC113" s="954"/>
      <c r="BD113" s="955"/>
      <c r="BE113" s="49"/>
      <c r="BF113" s="64"/>
      <c r="BJ113" s="62" t="s">
        <v>230</v>
      </c>
      <c r="BK113" s="62">
        <v>1</v>
      </c>
      <c r="BL113" s="174">
        <v>2</v>
      </c>
      <c r="BM113" s="62">
        <v>3</v>
      </c>
      <c r="BN113" s="62">
        <v>4</v>
      </c>
      <c r="BO113" s="62">
        <v>5</v>
      </c>
      <c r="BP113" s="67">
        <f>IF(BA115="N",8,IF(BR115=0,0,IF(BP115="",0,8)))</f>
        <v>0</v>
      </c>
      <c r="BQ113" s="67">
        <f>SUM(BQ115:BQ126)</f>
        <v>0</v>
      </c>
      <c r="BR113" s="175" t="str">
        <f>IF(BA115="N",0,IF(BP113=0,"",IF(SUM(BQ113/BP113)&gt;1,1,SUM(BQ113/BP113))))</f>
        <v/>
      </c>
    </row>
    <row r="114" spans="1:91" ht="3.75" customHeight="1">
      <c r="B114" s="140"/>
      <c r="C114" s="170"/>
      <c r="D114" s="140"/>
      <c r="E114" s="170"/>
      <c r="F114" s="351"/>
      <c r="G114" s="41"/>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42"/>
      <c r="BA114" s="42"/>
      <c r="BB114" s="42"/>
      <c r="BC114" s="42"/>
      <c r="BD114" s="139"/>
      <c r="BE114" s="188"/>
      <c r="BF114" s="64"/>
      <c r="BJ114" s="87"/>
      <c r="BK114" s="79"/>
      <c r="BL114" s="79"/>
      <c r="BP114" s="80"/>
      <c r="BQ114" s="80"/>
      <c r="BR114" s="81"/>
    </row>
    <row r="115" spans="1:91">
      <c r="B115" s="140"/>
      <c r="C115" s="170"/>
      <c r="D115" s="140"/>
      <c r="E115" s="170"/>
      <c r="F115" s="351"/>
      <c r="G115" s="353" t="str">
        <f>CONCATENATE(E113,".1")</f>
        <v>2.6.1</v>
      </c>
      <c r="H115" s="144"/>
      <c r="I115" s="145" t="s">
        <v>4</v>
      </c>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c r="AI115" s="145"/>
      <c r="AJ115" s="145"/>
      <c r="AK115" s="145"/>
      <c r="AL115" s="145"/>
      <c r="AM115" s="145"/>
      <c r="AN115" s="145"/>
      <c r="AO115" s="145"/>
      <c r="AP115" s="145"/>
      <c r="AQ115" s="145"/>
      <c r="AR115" s="145"/>
      <c r="AS115" s="145"/>
      <c r="AT115" s="145"/>
      <c r="AU115" s="145"/>
      <c r="AV115" s="145"/>
      <c r="AW115" s="166" t="s">
        <v>13</v>
      </c>
      <c r="AX115" s="145"/>
      <c r="AY115" s="146"/>
      <c r="AZ115" s="141"/>
      <c r="BA115" s="959"/>
      <c r="BB115" s="960"/>
      <c r="BC115" s="961"/>
      <c r="BD115" s="141"/>
      <c r="BE115" s="188"/>
      <c r="BF115" s="64"/>
      <c r="BJ115" s="66" t="s">
        <v>89</v>
      </c>
      <c r="BK115" s="78" t="s">
        <v>17</v>
      </c>
      <c r="BL115" s="78" t="s">
        <v>17</v>
      </c>
      <c r="BM115" s="78" t="s">
        <v>17</v>
      </c>
      <c r="BN115" s="78" t="s">
        <v>17</v>
      </c>
      <c r="BO115" s="78" t="s">
        <v>17</v>
      </c>
      <c r="BP115" s="135" t="str">
        <f>IF(OR(BA115="x",BA115=""),"",IF(AND($BO$30=1,BK115&lt;&gt;""),1,IF(AND($BO$30=2,BL115&lt;&gt;""),1,IF(AND($BO$30=3,BM115&lt;&gt;""),1,IF(AND($BO$30=4,BN115&lt;&gt;""),1,IF(AND($BO$30=5,BO115&lt;&gt;""),1,0))))))</f>
        <v/>
      </c>
      <c r="BQ115" s="67">
        <f>IF(BR115=0,0,IF(OR(BA115="x",BA115=""),0,IF(BA115="Y",2,0)))</f>
        <v>0</v>
      </c>
      <c r="BR115" s="137">
        <f>IF(BA115="N",0,SUM(BK116:BO116))</f>
        <v>1</v>
      </c>
    </row>
    <row r="116" spans="1:91" ht="3.75" customHeight="1">
      <c r="B116" s="140"/>
      <c r="C116" s="170"/>
      <c r="D116" s="140"/>
      <c r="E116" s="170"/>
      <c r="F116" s="351"/>
      <c r="G116" s="143"/>
      <c r="H116" s="147"/>
      <c r="I116" s="148"/>
      <c r="J116" s="148"/>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8"/>
      <c r="AP116" s="148"/>
      <c r="AQ116" s="148"/>
      <c r="AR116" s="148"/>
      <c r="AS116" s="148"/>
      <c r="AT116" s="148"/>
      <c r="AU116" s="148"/>
      <c r="AV116" s="148"/>
      <c r="AW116" s="148"/>
      <c r="AX116" s="148"/>
      <c r="AY116" s="149"/>
      <c r="AZ116" s="141"/>
      <c r="BA116" s="140"/>
      <c r="BB116" s="140"/>
      <c r="BC116" s="140"/>
      <c r="BD116" s="141"/>
      <c r="BE116" s="188"/>
      <c r="BF116" s="64"/>
      <c r="BJ116" s="136"/>
      <c r="BK116" s="137">
        <f>IF(AND($BO$30=1,BK115&lt;&gt;""),1,0)</f>
        <v>1</v>
      </c>
      <c r="BL116" s="137">
        <f>IF(AND($BO$30=2,BL115&lt;&gt;""),1,0)</f>
        <v>0</v>
      </c>
      <c r="BM116" s="137">
        <f>IF(AND($BO$30=3,BM115&lt;&gt;""),1,0)</f>
        <v>0</v>
      </c>
      <c r="BN116" s="137">
        <f>IF(AND($BO$30=4,BN115&lt;&gt;""),1,0)</f>
        <v>0</v>
      </c>
      <c r="BO116" s="137">
        <f>IF(AND($BO$30=5,BO115&lt;&gt;""),1,0)</f>
        <v>0</v>
      </c>
      <c r="BP116" s="80"/>
      <c r="BQ116" s="80"/>
      <c r="BR116" s="86"/>
    </row>
    <row r="117" spans="1:91">
      <c r="B117" s="140"/>
      <c r="C117" s="170"/>
      <c r="D117" s="140"/>
      <c r="E117" s="170"/>
      <c r="F117" s="351"/>
      <c r="G117" s="353" t="str">
        <f>CONCATENATE(E113,".2")</f>
        <v>2.6.2</v>
      </c>
      <c r="H117" s="144"/>
      <c r="I117" s="145" t="s">
        <v>363</v>
      </c>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c r="AH117" s="145"/>
      <c r="AI117" s="145"/>
      <c r="AJ117" s="145"/>
      <c r="AK117" s="145"/>
      <c r="AL117" s="145"/>
      <c r="AM117" s="145"/>
      <c r="AN117" s="145"/>
      <c r="AO117" s="145"/>
      <c r="AP117" s="145"/>
      <c r="AQ117" s="145"/>
      <c r="AR117" s="145"/>
      <c r="AS117" s="145"/>
      <c r="AT117" s="145"/>
      <c r="AU117" s="145"/>
      <c r="AV117" s="145"/>
      <c r="AW117" s="145"/>
      <c r="AX117" s="145"/>
      <c r="AY117" s="146"/>
      <c r="AZ117" s="141"/>
      <c r="BA117" s="959"/>
      <c r="BB117" s="960"/>
      <c r="BC117" s="961"/>
      <c r="BD117" s="141"/>
      <c r="BE117" s="188"/>
      <c r="BF117" s="64"/>
      <c r="BJ117" s="158"/>
      <c r="BK117" s="160"/>
      <c r="BL117" s="160"/>
      <c r="BM117" s="160"/>
      <c r="BN117" s="160"/>
      <c r="BO117" s="160"/>
      <c r="BP117" s="135" t="str">
        <f>IF(OR(BA117="x",BA117=""),"",IF(AND($BO$30=1,BK117&lt;&gt;""),1,IF(AND($BO$30=2,BL117&lt;&gt;""),1,IF(AND($BO$30=3,BM117&lt;&gt;""),1,IF(AND($BO$30=4,BN117&lt;&gt;""),1,IF(AND($BO$30=5,BO117&lt;&gt;""),1,0))))))</f>
        <v/>
      </c>
      <c r="BQ117" s="67">
        <f>IF(BR115=0,0,IF(OR(BA117="x",BA117=""),0,BA117))</f>
        <v>0</v>
      </c>
      <c r="BR117" s="162"/>
    </row>
    <row r="118" spans="1:91" s="151" customFormat="1">
      <c r="A118" s="99"/>
      <c r="B118" s="155"/>
      <c r="C118" s="171"/>
      <c r="D118" s="155"/>
      <c r="E118" s="171"/>
      <c r="F118" s="355"/>
      <c r="G118" s="152"/>
      <c r="H118" s="153"/>
      <c r="I118" s="154" t="s">
        <v>5</v>
      </c>
      <c r="J118" s="155"/>
      <c r="K118" s="150" t="s">
        <v>224</v>
      </c>
      <c r="L118" s="150"/>
      <c r="M118" s="150"/>
      <c r="N118" s="150"/>
      <c r="O118" s="150"/>
      <c r="P118" s="150"/>
      <c r="Q118" s="150"/>
      <c r="R118" s="150"/>
      <c r="S118" s="150"/>
      <c r="T118" s="150"/>
      <c r="U118" s="150"/>
      <c r="V118" s="150"/>
      <c r="W118" s="150"/>
      <c r="X118" s="150"/>
      <c r="Y118" s="150"/>
      <c r="Z118" s="150"/>
      <c r="AA118" s="150"/>
      <c r="AB118" s="150"/>
      <c r="AC118" s="150"/>
      <c r="AD118" s="150"/>
      <c r="AE118" s="150"/>
      <c r="AF118" s="150"/>
      <c r="AG118" s="150"/>
      <c r="AH118" s="150"/>
      <c r="AI118" s="150"/>
      <c r="AJ118" s="150"/>
      <c r="AK118" s="150"/>
      <c r="AL118" s="150"/>
      <c r="AM118" s="150"/>
      <c r="AN118" s="150"/>
      <c r="AO118" s="150"/>
      <c r="AP118" s="150"/>
      <c r="AQ118" s="150"/>
      <c r="AR118" s="150"/>
      <c r="AS118" s="150"/>
      <c r="AT118" s="155"/>
      <c r="AU118" s="155"/>
      <c r="AV118" s="155"/>
      <c r="AW118" s="155"/>
      <c r="AX118" s="155"/>
      <c r="AY118" s="156"/>
      <c r="AZ118" s="157"/>
      <c r="BA118" s="155"/>
      <c r="BB118" s="155"/>
      <c r="BC118" s="155"/>
      <c r="BD118" s="157"/>
      <c r="BE118" s="189"/>
      <c r="BF118" s="158"/>
      <c r="BG118" s="159"/>
      <c r="BH118" s="159"/>
      <c r="BI118" s="159"/>
      <c r="BJ118" s="158"/>
      <c r="BK118" s="160"/>
      <c r="BL118" s="160"/>
      <c r="BM118" s="160"/>
      <c r="BN118" s="160"/>
      <c r="BO118" s="160"/>
      <c r="BP118" s="163"/>
      <c r="BQ118" s="163"/>
      <c r="BR118" s="162"/>
      <c r="BS118" s="159"/>
      <c r="BT118" s="159"/>
      <c r="BU118" s="159"/>
      <c r="BV118" s="159"/>
      <c r="BW118" s="159"/>
      <c r="BX118" s="159"/>
      <c r="BY118" s="159"/>
      <c r="BZ118" s="159"/>
      <c r="CA118" s="159"/>
      <c r="CB118" s="159"/>
      <c r="CC118" s="159"/>
      <c r="CD118" s="159"/>
      <c r="CE118" s="159"/>
      <c r="CF118" s="159"/>
      <c r="CG118" s="159"/>
      <c r="CH118" s="159"/>
      <c r="CI118" s="159"/>
      <c r="CJ118" s="159"/>
      <c r="CK118" s="159"/>
      <c r="CL118" s="159"/>
      <c r="CM118" s="159"/>
    </row>
    <row r="119" spans="1:91" s="151" customFormat="1">
      <c r="A119" s="99"/>
      <c r="B119" s="155"/>
      <c r="C119" s="171"/>
      <c r="D119" s="155"/>
      <c r="E119" s="171"/>
      <c r="F119" s="355"/>
      <c r="G119" s="152"/>
      <c r="H119" s="153"/>
      <c r="I119" s="154" t="s">
        <v>6</v>
      </c>
      <c r="J119" s="155"/>
      <c r="K119" s="150" t="s">
        <v>144</v>
      </c>
      <c r="L119" s="150"/>
      <c r="M119" s="150"/>
      <c r="N119" s="150"/>
      <c r="O119" s="150"/>
      <c r="P119" s="150"/>
      <c r="Q119" s="150"/>
      <c r="R119" s="150"/>
      <c r="S119" s="150"/>
      <c r="T119" s="150"/>
      <c r="U119" s="150"/>
      <c r="V119" s="150"/>
      <c r="W119" s="150"/>
      <c r="X119" s="150"/>
      <c r="Y119" s="150"/>
      <c r="Z119" s="150"/>
      <c r="AA119" s="150"/>
      <c r="AB119" s="150"/>
      <c r="AC119" s="150"/>
      <c r="AD119" s="150"/>
      <c r="AE119" s="150"/>
      <c r="AF119" s="150"/>
      <c r="AG119" s="150"/>
      <c r="AH119" s="150"/>
      <c r="AI119" s="150"/>
      <c r="AJ119" s="150"/>
      <c r="AK119" s="150"/>
      <c r="AL119" s="150"/>
      <c r="AM119" s="150"/>
      <c r="AN119" s="150"/>
      <c r="AO119" s="150"/>
      <c r="AP119" s="150"/>
      <c r="AQ119" s="150"/>
      <c r="AR119" s="150"/>
      <c r="AS119" s="150"/>
      <c r="AT119" s="155"/>
      <c r="AU119" s="155"/>
      <c r="AV119" s="155"/>
      <c r="AW119" s="155"/>
      <c r="AX119" s="155"/>
      <c r="AY119" s="156"/>
      <c r="AZ119" s="157"/>
      <c r="BA119" s="155"/>
      <c r="BB119" s="155"/>
      <c r="BC119" s="155"/>
      <c r="BD119" s="157"/>
      <c r="BE119" s="189"/>
      <c r="BF119" s="158"/>
      <c r="BG119" s="159"/>
      <c r="BH119" s="159"/>
      <c r="BI119" s="159"/>
      <c r="BJ119" s="158"/>
      <c r="BK119" s="160"/>
      <c r="BL119" s="160"/>
      <c r="BM119" s="160"/>
      <c r="BN119" s="160"/>
      <c r="BO119" s="160"/>
      <c r="BP119" s="161"/>
      <c r="BQ119" s="161"/>
      <c r="BR119" s="162"/>
      <c r="BS119" s="159"/>
      <c r="BT119" s="159"/>
      <c r="BU119" s="159"/>
      <c r="BV119" s="159"/>
      <c r="BW119" s="159"/>
      <c r="BX119" s="159"/>
      <c r="BY119" s="159"/>
      <c r="BZ119" s="159"/>
      <c r="CA119" s="159"/>
      <c r="CB119" s="159"/>
      <c r="CC119" s="159"/>
      <c r="CD119" s="159"/>
      <c r="CE119" s="159"/>
      <c r="CF119" s="159"/>
      <c r="CG119" s="159"/>
      <c r="CH119" s="159"/>
      <c r="CI119" s="159"/>
      <c r="CJ119" s="159"/>
      <c r="CK119" s="159"/>
      <c r="CL119" s="159"/>
      <c r="CM119" s="159"/>
    </row>
    <row r="120" spans="1:91" s="151" customFormat="1">
      <c r="A120" s="99"/>
      <c r="B120" s="155"/>
      <c r="C120" s="171"/>
      <c r="D120" s="155"/>
      <c r="E120" s="171"/>
      <c r="F120" s="355"/>
      <c r="G120" s="152"/>
      <c r="H120" s="153"/>
      <c r="I120" s="154" t="s">
        <v>7</v>
      </c>
      <c r="J120" s="155"/>
      <c r="K120" s="150" t="s">
        <v>145</v>
      </c>
      <c r="L120" s="150"/>
      <c r="M120" s="150"/>
      <c r="N120" s="150"/>
      <c r="O120" s="150"/>
      <c r="P120" s="150"/>
      <c r="Q120" s="150"/>
      <c r="R120" s="150"/>
      <c r="S120" s="150"/>
      <c r="T120" s="150"/>
      <c r="U120" s="150"/>
      <c r="V120" s="150"/>
      <c r="W120" s="150"/>
      <c r="X120" s="150"/>
      <c r="Y120" s="150"/>
      <c r="Z120" s="150"/>
      <c r="AA120" s="150"/>
      <c r="AB120" s="150"/>
      <c r="AC120" s="150"/>
      <c r="AD120" s="150"/>
      <c r="AE120" s="150"/>
      <c r="AF120" s="150"/>
      <c r="AG120" s="150"/>
      <c r="AH120" s="150"/>
      <c r="AI120" s="150"/>
      <c r="AJ120" s="150"/>
      <c r="AK120" s="150"/>
      <c r="AL120" s="150"/>
      <c r="AM120" s="150"/>
      <c r="AN120" s="150"/>
      <c r="AO120" s="150"/>
      <c r="AP120" s="150"/>
      <c r="AQ120" s="150"/>
      <c r="AR120" s="150"/>
      <c r="AS120" s="150"/>
      <c r="AT120" s="155"/>
      <c r="AU120" s="155"/>
      <c r="AV120" s="155"/>
      <c r="AW120" s="155"/>
      <c r="AX120" s="155"/>
      <c r="AY120" s="156"/>
      <c r="AZ120" s="157"/>
      <c r="BA120" s="155"/>
      <c r="BB120" s="155"/>
      <c r="BC120" s="155"/>
      <c r="BD120" s="157"/>
      <c r="BE120" s="189"/>
      <c r="BF120" s="158"/>
      <c r="BG120" s="159"/>
      <c r="BH120" s="159"/>
      <c r="BI120" s="159"/>
      <c r="BJ120" s="158"/>
      <c r="BK120" s="160"/>
      <c r="BL120" s="160"/>
      <c r="BM120" s="160"/>
      <c r="BN120" s="160"/>
      <c r="BO120" s="160"/>
      <c r="BP120" s="161"/>
      <c r="BQ120" s="161"/>
      <c r="BR120" s="162"/>
      <c r="BS120" s="159"/>
      <c r="BT120" s="159"/>
      <c r="BU120" s="159"/>
      <c r="BV120" s="159"/>
      <c r="BW120" s="159"/>
      <c r="BX120" s="159"/>
      <c r="BY120" s="159"/>
      <c r="BZ120" s="159"/>
      <c r="CA120" s="159"/>
      <c r="CB120" s="159"/>
      <c r="CC120" s="159"/>
      <c r="CD120" s="159"/>
      <c r="CE120" s="159"/>
      <c r="CF120" s="159"/>
      <c r="CG120" s="159"/>
      <c r="CH120" s="159"/>
      <c r="CI120" s="159"/>
      <c r="CJ120" s="159"/>
      <c r="CK120" s="159"/>
      <c r="CL120" s="159"/>
      <c r="CM120" s="159"/>
    </row>
    <row r="121" spans="1:91" s="151" customFormat="1">
      <c r="A121" s="99"/>
      <c r="B121" s="155"/>
      <c r="C121" s="171"/>
      <c r="D121" s="155"/>
      <c r="E121" s="171"/>
      <c r="F121" s="355"/>
      <c r="G121" s="152"/>
      <c r="H121" s="153"/>
      <c r="I121" s="154" t="s">
        <v>8</v>
      </c>
      <c r="J121" s="155"/>
      <c r="K121" s="150" t="s">
        <v>146</v>
      </c>
      <c r="L121" s="150"/>
      <c r="M121" s="150"/>
      <c r="N121" s="150"/>
      <c r="O121" s="150"/>
      <c r="P121" s="150"/>
      <c r="Q121" s="150"/>
      <c r="R121" s="150"/>
      <c r="S121" s="150"/>
      <c r="T121" s="150"/>
      <c r="U121" s="150"/>
      <c r="V121" s="150"/>
      <c r="W121" s="150"/>
      <c r="X121" s="150"/>
      <c r="Y121" s="150"/>
      <c r="Z121" s="150"/>
      <c r="AA121" s="150"/>
      <c r="AB121" s="150"/>
      <c r="AC121" s="150"/>
      <c r="AD121" s="150"/>
      <c r="AE121" s="150"/>
      <c r="AF121" s="150"/>
      <c r="AG121" s="150"/>
      <c r="AH121" s="150"/>
      <c r="AI121" s="150"/>
      <c r="AJ121" s="150"/>
      <c r="AK121" s="150"/>
      <c r="AL121" s="150"/>
      <c r="AM121" s="150"/>
      <c r="AN121" s="150"/>
      <c r="AO121" s="150"/>
      <c r="AP121" s="150"/>
      <c r="AQ121" s="150"/>
      <c r="AR121" s="150"/>
      <c r="AS121" s="150"/>
      <c r="AT121" s="155"/>
      <c r="AU121" s="155"/>
      <c r="AV121" s="155"/>
      <c r="AW121" s="155"/>
      <c r="AX121" s="155"/>
      <c r="AY121" s="156"/>
      <c r="AZ121" s="157"/>
      <c r="BA121" s="155"/>
      <c r="BB121" s="155"/>
      <c r="BC121" s="155"/>
      <c r="BD121" s="157"/>
      <c r="BE121" s="189"/>
      <c r="BF121" s="158"/>
      <c r="BG121" s="159"/>
      <c r="BH121" s="159"/>
      <c r="BI121" s="159"/>
      <c r="BJ121" s="158"/>
      <c r="BK121" s="160"/>
      <c r="BL121" s="160"/>
      <c r="BM121" s="160"/>
      <c r="BN121" s="160"/>
      <c r="BO121" s="160"/>
      <c r="BP121" s="161"/>
      <c r="BQ121" s="161"/>
      <c r="BR121" s="162"/>
      <c r="BS121" s="159"/>
      <c r="BT121" s="159"/>
      <c r="BU121" s="159"/>
      <c r="BV121" s="159"/>
      <c r="BW121" s="159"/>
      <c r="BX121" s="159"/>
      <c r="BY121" s="159"/>
      <c r="BZ121" s="159"/>
      <c r="CA121" s="159"/>
      <c r="CB121" s="159"/>
      <c r="CC121" s="159"/>
      <c r="CD121" s="159"/>
      <c r="CE121" s="159"/>
      <c r="CF121" s="159"/>
      <c r="CG121" s="159"/>
      <c r="CH121" s="159"/>
      <c r="CI121" s="159"/>
      <c r="CJ121" s="159"/>
      <c r="CK121" s="159"/>
      <c r="CL121" s="159"/>
      <c r="CM121" s="159"/>
    </row>
    <row r="122" spans="1:91" s="151" customFormat="1">
      <c r="A122" s="99"/>
      <c r="B122" s="155"/>
      <c r="C122" s="171"/>
      <c r="D122" s="155"/>
      <c r="E122" s="171"/>
      <c r="F122" s="355"/>
      <c r="G122" s="152"/>
      <c r="H122" s="153"/>
      <c r="I122" s="154" t="s">
        <v>9</v>
      </c>
      <c r="J122" s="155"/>
      <c r="K122" s="524" t="s">
        <v>324</v>
      </c>
      <c r="L122" s="150"/>
      <c r="M122" s="150"/>
      <c r="N122" s="150"/>
      <c r="O122" s="150"/>
      <c r="P122" s="150"/>
      <c r="Q122" s="150"/>
      <c r="R122" s="150"/>
      <c r="S122" s="150"/>
      <c r="T122" s="150"/>
      <c r="U122" s="150"/>
      <c r="V122" s="150"/>
      <c r="W122" s="150"/>
      <c r="X122" s="150"/>
      <c r="Y122" s="150"/>
      <c r="Z122" s="150"/>
      <c r="AA122" s="150"/>
      <c r="AB122" s="150"/>
      <c r="AC122" s="150"/>
      <c r="AD122" s="150"/>
      <c r="AE122" s="150"/>
      <c r="AF122" s="150"/>
      <c r="AG122" s="150"/>
      <c r="AH122" s="150"/>
      <c r="AI122" s="150"/>
      <c r="AJ122" s="150"/>
      <c r="AK122" s="150"/>
      <c r="AL122" s="150"/>
      <c r="AM122" s="150"/>
      <c r="AN122" s="150"/>
      <c r="AO122" s="150"/>
      <c r="AP122" s="150"/>
      <c r="AQ122" s="150"/>
      <c r="AR122" s="150"/>
      <c r="AS122" s="150"/>
      <c r="AT122" s="155"/>
      <c r="AU122" s="155"/>
      <c r="AV122" s="155"/>
      <c r="AW122" s="155"/>
      <c r="AX122" s="155"/>
      <c r="AY122" s="156"/>
      <c r="AZ122" s="157"/>
      <c r="BA122" s="155"/>
      <c r="BB122" s="155"/>
      <c r="BC122" s="155"/>
      <c r="BD122" s="157"/>
      <c r="BE122" s="189"/>
      <c r="BF122" s="158"/>
      <c r="BG122" s="159"/>
      <c r="BH122" s="159"/>
      <c r="BI122" s="159"/>
      <c r="BJ122" s="158"/>
      <c r="BK122" s="160"/>
      <c r="BL122" s="160"/>
      <c r="BM122" s="160"/>
      <c r="BN122" s="160"/>
      <c r="BO122" s="160"/>
      <c r="BP122" s="161"/>
      <c r="BQ122" s="161"/>
      <c r="BR122" s="162"/>
      <c r="BS122" s="159"/>
      <c r="BT122" s="159"/>
      <c r="BU122" s="159"/>
      <c r="BV122" s="159"/>
      <c r="BW122" s="159"/>
      <c r="BX122" s="159"/>
      <c r="BY122" s="159"/>
      <c r="BZ122" s="159"/>
      <c r="CA122" s="159"/>
      <c r="CB122" s="159"/>
      <c r="CC122" s="159"/>
      <c r="CD122" s="159"/>
      <c r="CE122" s="159"/>
      <c r="CF122" s="159"/>
      <c r="CG122" s="159"/>
      <c r="CH122" s="159"/>
      <c r="CI122" s="159"/>
      <c r="CJ122" s="159"/>
      <c r="CK122" s="159"/>
      <c r="CL122" s="159"/>
      <c r="CM122" s="159"/>
    </row>
    <row r="123" spans="1:91" ht="3.75" customHeight="1">
      <c r="B123" s="140"/>
      <c r="C123" s="170"/>
      <c r="D123" s="140"/>
      <c r="E123" s="170"/>
      <c r="F123" s="351"/>
      <c r="G123" s="143"/>
      <c r="H123" s="147"/>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c r="AK123" s="148"/>
      <c r="AL123" s="148"/>
      <c r="AM123" s="148"/>
      <c r="AN123" s="148"/>
      <c r="AO123" s="148"/>
      <c r="AP123" s="148"/>
      <c r="AQ123" s="148"/>
      <c r="AR123" s="148"/>
      <c r="AS123" s="148"/>
      <c r="AT123" s="148"/>
      <c r="AU123" s="148"/>
      <c r="AV123" s="148"/>
      <c r="AW123" s="148"/>
      <c r="AX123" s="148"/>
      <c r="AY123" s="149"/>
      <c r="AZ123" s="141"/>
      <c r="BA123" s="140"/>
      <c r="BB123" s="140"/>
      <c r="BC123" s="140"/>
      <c r="BD123" s="141"/>
      <c r="BE123" s="188"/>
      <c r="BF123" s="64"/>
      <c r="BJ123" s="64"/>
      <c r="BK123" s="60"/>
      <c r="BL123" s="60"/>
      <c r="BP123" s="142"/>
      <c r="BQ123" s="142"/>
      <c r="BR123" s="86"/>
    </row>
    <row r="124" spans="1:91">
      <c r="B124" s="140"/>
      <c r="C124" s="170"/>
      <c r="D124" s="140"/>
      <c r="E124" s="170"/>
      <c r="F124" s="351"/>
      <c r="G124" s="353" t="str">
        <f>CONCATENATE(E113,".3")</f>
        <v>2.6.3</v>
      </c>
      <c r="H124" s="144"/>
      <c r="I124" s="145" t="s">
        <v>362</v>
      </c>
      <c r="J124" s="145"/>
      <c r="K124" s="145"/>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145"/>
      <c r="AH124" s="145"/>
      <c r="AI124" s="145"/>
      <c r="AJ124" s="145"/>
      <c r="AK124" s="145"/>
      <c r="AL124" s="145"/>
      <c r="AM124" s="145"/>
      <c r="AN124" s="145"/>
      <c r="AO124" s="145"/>
      <c r="AP124" s="145"/>
      <c r="AQ124" s="145"/>
      <c r="AR124" s="145"/>
      <c r="AS124" s="145"/>
      <c r="AT124" s="145"/>
      <c r="AU124" s="145"/>
      <c r="AV124" s="145"/>
      <c r="AW124" s="145"/>
      <c r="AX124" s="145"/>
      <c r="AY124" s="146"/>
      <c r="AZ124" s="141"/>
      <c r="BA124" s="959"/>
      <c r="BB124" s="960"/>
      <c r="BC124" s="961"/>
      <c r="BD124" s="141"/>
      <c r="BE124" s="188"/>
      <c r="BF124" s="64"/>
      <c r="BJ124" s="158"/>
      <c r="BK124" s="160"/>
      <c r="BL124" s="160"/>
      <c r="BM124" s="160"/>
      <c r="BN124" s="160"/>
      <c r="BO124" s="160"/>
      <c r="BP124" s="135" t="str">
        <f>IF(OR(BA124="x",BA124=""),"",IF(AND($BO$30=1,BK124&lt;&gt;""),1,IF(AND($BO$30=2,BL124&lt;&gt;""),1,IF(AND($BO$30=3,BM124&lt;&gt;""),1,IF(AND($BO$30=4,BN124&lt;&gt;""),1,IF(AND($BO$30=5,BO124&lt;&gt;""),1,0))))))</f>
        <v/>
      </c>
      <c r="BQ124" s="67">
        <f>IF(BR115=0,0,IF(OR(BA124="x",BA124=""),0,BA124))</f>
        <v>0</v>
      </c>
      <c r="BR124" s="162"/>
    </row>
    <row r="125" spans="1:91" ht="3.75" customHeight="1">
      <c r="B125" s="140"/>
      <c r="C125" s="170"/>
      <c r="D125" s="140"/>
      <c r="E125" s="170"/>
      <c r="F125" s="351"/>
      <c r="G125" s="143"/>
      <c r="H125" s="147"/>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c r="AK125" s="148"/>
      <c r="AL125" s="148"/>
      <c r="AM125" s="148"/>
      <c r="AN125" s="148"/>
      <c r="AO125" s="148"/>
      <c r="AP125" s="148"/>
      <c r="AQ125" s="148"/>
      <c r="AR125" s="148"/>
      <c r="AS125" s="148"/>
      <c r="AT125" s="148"/>
      <c r="AU125" s="148"/>
      <c r="AV125" s="148"/>
      <c r="AW125" s="148"/>
      <c r="AX125" s="148"/>
      <c r="AY125" s="149"/>
      <c r="AZ125" s="141"/>
      <c r="BA125" s="140"/>
      <c r="BB125" s="140"/>
      <c r="BC125" s="140"/>
      <c r="BD125" s="141"/>
      <c r="BE125" s="188"/>
      <c r="BF125" s="64"/>
      <c r="BJ125" s="158"/>
      <c r="BK125" s="160"/>
      <c r="BL125" s="160"/>
      <c r="BM125" s="160"/>
      <c r="BN125" s="160"/>
      <c r="BO125" s="160"/>
      <c r="BP125" s="80"/>
      <c r="BQ125" s="80"/>
      <c r="BR125" s="86"/>
    </row>
    <row r="126" spans="1:91">
      <c r="B126" s="140"/>
      <c r="C126" s="170"/>
      <c r="D126" s="140"/>
      <c r="E126" s="170"/>
      <c r="F126" s="351"/>
      <c r="G126" s="353" t="str">
        <f>CONCATENATE(E113,".4")</f>
        <v>2.6.4</v>
      </c>
      <c r="H126" s="144"/>
      <c r="I126" s="145" t="s">
        <v>10</v>
      </c>
      <c r="J126" s="145"/>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c r="AH126" s="145"/>
      <c r="AI126" s="145"/>
      <c r="AJ126" s="145"/>
      <c r="AK126" s="145"/>
      <c r="AL126" s="145"/>
      <c r="AM126" s="145"/>
      <c r="AN126" s="145"/>
      <c r="AO126" s="145"/>
      <c r="AP126" s="145"/>
      <c r="AQ126" s="145"/>
      <c r="AR126" s="145"/>
      <c r="AS126" s="145"/>
      <c r="AT126" s="145"/>
      <c r="AU126" s="145"/>
      <c r="AV126" s="145"/>
      <c r="AW126" s="145"/>
      <c r="AX126" s="145"/>
      <c r="AY126" s="146"/>
      <c r="AZ126" s="141"/>
      <c r="BA126" s="959"/>
      <c r="BB126" s="960"/>
      <c r="BC126" s="961"/>
      <c r="BD126" s="141"/>
      <c r="BE126" s="188"/>
      <c r="BF126" s="64"/>
      <c r="BJ126" s="158"/>
      <c r="BK126" s="160"/>
      <c r="BL126" s="160"/>
      <c r="BM126" s="160"/>
      <c r="BN126" s="160"/>
      <c r="BO126" s="160"/>
      <c r="BP126" s="135" t="str">
        <f>IF(OR(BA126="x",BA126=""),"",IF(AND($BO$30=1,BK126&lt;&gt;""),1,IF(AND($BO$30=2,BL126&lt;&gt;""),1,IF(AND($BO$30=3,BM126&lt;&gt;""),1,IF(AND($BO$30=4,BN126&lt;&gt;""),1,IF(AND($BO$30=5,BO126&lt;&gt;""),1,0))))))</f>
        <v/>
      </c>
      <c r="BQ126" s="67">
        <f>IF(BR115=0,0,IF(OR(BA126="x",BA126=""),0,BA126))</f>
        <v>0</v>
      </c>
      <c r="BR126" s="162"/>
    </row>
    <row r="127" spans="1:91" ht="3.75" customHeight="1">
      <c r="B127" s="140"/>
      <c r="C127" s="170"/>
      <c r="D127" s="18"/>
      <c r="E127" s="45"/>
      <c r="G127" s="143"/>
      <c r="H127" s="147"/>
      <c r="I127" s="148"/>
      <c r="J127" s="148"/>
      <c r="K127" s="148"/>
      <c r="L127" s="148"/>
      <c r="M127" s="148"/>
      <c r="N127" s="148"/>
      <c r="O127" s="148"/>
      <c r="P127" s="148"/>
      <c r="Q127" s="148"/>
      <c r="R127" s="148"/>
      <c r="S127" s="148"/>
      <c r="T127" s="148"/>
      <c r="U127" s="148"/>
      <c r="V127" s="148"/>
      <c r="W127" s="148"/>
      <c r="X127" s="148"/>
      <c r="Y127" s="148"/>
      <c r="Z127" s="148"/>
      <c r="AA127" s="148"/>
      <c r="AB127" s="148"/>
      <c r="AC127" s="148"/>
      <c r="AD127" s="148"/>
      <c r="AE127" s="148"/>
      <c r="AF127" s="148"/>
      <c r="AG127" s="148"/>
      <c r="AH127" s="148"/>
      <c r="AI127" s="148"/>
      <c r="AJ127" s="148"/>
      <c r="AK127" s="148"/>
      <c r="AL127" s="148"/>
      <c r="AM127" s="148"/>
      <c r="AN127" s="148"/>
      <c r="AO127" s="148"/>
      <c r="AP127" s="148"/>
      <c r="AQ127" s="148"/>
      <c r="AR127" s="148"/>
      <c r="AS127" s="148"/>
      <c r="AT127" s="148"/>
      <c r="AU127" s="148"/>
      <c r="AV127" s="148"/>
      <c r="AW127" s="148"/>
      <c r="AX127" s="148"/>
      <c r="AY127" s="149"/>
      <c r="AZ127" s="141"/>
      <c r="BA127" s="140"/>
      <c r="BB127" s="140"/>
      <c r="BC127" s="140"/>
      <c r="BD127" s="141"/>
      <c r="BE127" s="188"/>
      <c r="BF127" s="64"/>
      <c r="BJ127" s="158"/>
      <c r="BK127" s="160"/>
      <c r="BL127" s="160"/>
      <c r="BM127" s="160"/>
      <c r="BN127" s="160"/>
      <c r="BO127" s="160"/>
      <c r="BP127" s="80"/>
      <c r="BQ127" s="80"/>
      <c r="BR127" s="86"/>
    </row>
    <row r="128" spans="1:91">
      <c r="B128" s="140"/>
      <c r="C128" s="170"/>
      <c r="D128" s="140"/>
      <c r="E128" s="170"/>
      <c r="F128" s="351"/>
      <c r="G128" s="138"/>
      <c r="H128" s="139"/>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40"/>
      <c r="AM128" s="140"/>
      <c r="AN128" s="140"/>
      <c r="AO128" s="140"/>
      <c r="AP128" s="140"/>
      <c r="AQ128" s="140"/>
      <c r="AR128" s="140"/>
      <c r="AS128" s="140"/>
      <c r="AT128" s="140"/>
      <c r="AU128" s="140"/>
      <c r="AV128" s="140"/>
      <c r="AW128" s="140"/>
      <c r="AX128" s="140"/>
      <c r="AY128" s="140"/>
      <c r="AZ128" s="141"/>
      <c r="BA128" s="140"/>
      <c r="BB128" s="140"/>
      <c r="BC128" s="140"/>
      <c r="BD128" s="141"/>
      <c r="BE128" s="188"/>
      <c r="BF128" s="64"/>
      <c r="BJ128" s="64"/>
      <c r="BK128" s="400" t="s">
        <v>231</v>
      </c>
      <c r="BL128" s="401"/>
      <c r="BM128" s="401"/>
      <c r="BN128" s="401"/>
      <c r="BO128" s="402"/>
      <c r="BP128" s="142"/>
      <c r="BQ128" s="142"/>
      <c r="BR128" s="86"/>
    </row>
    <row r="129" spans="1:91">
      <c r="B129" s="140"/>
      <c r="C129" s="170"/>
      <c r="D129" s="140"/>
      <c r="E129" s="354" t="str">
        <f>CONCATENATE($C$31,"7")</f>
        <v>2.7</v>
      </c>
      <c r="F129" s="352"/>
      <c r="G129" s="956" t="str">
        <f>IF(F23="","",F23)</f>
        <v>Lear Requirements</v>
      </c>
      <c r="H129" s="957"/>
      <c r="I129" s="957"/>
      <c r="J129" s="957"/>
      <c r="K129" s="957"/>
      <c r="L129" s="957"/>
      <c r="M129" s="957"/>
      <c r="N129" s="957"/>
      <c r="O129" s="957"/>
      <c r="P129" s="957"/>
      <c r="Q129" s="957"/>
      <c r="R129" s="957"/>
      <c r="S129" s="957"/>
      <c r="T129" s="957"/>
      <c r="U129" s="957"/>
      <c r="V129" s="957"/>
      <c r="W129" s="957"/>
      <c r="X129" s="957"/>
      <c r="Y129" s="957"/>
      <c r="Z129" s="957"/>
      <c r="AA129" s="957"/>
      <c r="AB129" s="957"/>
      <c r="AC129" s="957"/>
      <c r="AD129" s="957"/>
      <c r="AE129" s="957"/>
      <c r="AF129" s="957"/>
      <c r="AG129" s="957"/>
      <c r="AH129" s="957"/>
      <c r="AI129" s="957"/>
      <c r="AJ129" s="957"/>
      <c r="AK129" s="957"/>
      <c r="AL129" s="957"/>
      <c r="AM129" s="957"/>
      <c r="AN129" s="957"/>
      <c r="AO129" s="957"/>
      <c r="AP129" s="958"/>
      <c r="AQ129" s="958"/>
      <c r="AR129" s="958"/>
      <c r="AS129" s="958"/>
      <c r="AT129" s="958"/>
      <c r="AU129" s="958"/>
      <c r="AV129" s="958"/>
      <c r="AW129" s="958"/>
      <c r="AX129" s="958"/>
      <c r="AY129" s="958"/>
      <c r="AZ129" s="954" t="str">
        <f>IF(BA131="N",BQ129,IF(BR131=0,"",IF(BA131="Y",SUM(BQ129/BP129),"")))</f>
        <v/>
      </c>
      <c r="BA129" s="954"/>
      <c r="BB129" s="954"/>
      <c r="BC129" s="954"/>
      <c r="BD129" s="955"/>
      <c r="BE129" s="49"/>
      <c r="BF129" s="64"/>
      <c r="BJ129" s="62" t="s">
        <v>230</v>
      </c>
      <c r="BK129" s="62">
        <v>1</v>
      </c>
      <c r="BL129" s="174">
        <v>2</v>
      </c>
      <c r="BM129" s="62">
        <v>3</v>
      </c>
      <c r="BN129" s="62">
        <v>4</v>
      </c>
      <c r="BO129" s="62">
        <v>5</v>
      </c>
      <c r="BP129" s="67">
        <f>IF(BA131="N",8,IF(BR131=0,0,IF(BP131="",0,8)))</f>
        <v>0</v>
      </c>
      <c r="BQ129" s="67">
        <f>SUM(BQ131:BQ142)</f>
        <v>0</v>
      </c>
      <c r="BR129" s="175" t="str">
        <f>IF(BA131="N",0,IF(BP129=0,"",IF(SUM(BQ129/BP129)&gt;1,1,SUM(BQ129/BP129))))</f>
        <v/>
      </c>
      <c r="BS129" s="187"/>
    </row>
    <row r="130" spans="1:91" ht="3.75" customHeight="1">
      <c r="B130" s="140"/>
      <c r="C130" s="170"/>
      <c r="D130" s="140"/>
      <c r="E130" s="170"/>
      <c r="F130" s="351"/>
      <c r="G130" s="41"/>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42"/>
      <c r="BA130" s="42"/>
      <c r="BB130" s="42"/>
      <c r="BC130" s="42"/>
      <c r="BD130" s="139"/>
      <c r="BE130" s="188"/>
      <c r="BF130" s="64"/>
      <c r="BJ130" s="87"/>
      <c r="BK130" s="79"/>
      <c r="BL130" s="79"/>
      <c r="BP130" s="80"/>
      <c r="BQ130" s="80"/>
      <c r="BR130" s="81"/>
      <c r="BS130" s="187"/>
    </row>
    <row r="131" spans="1:91">
      <c r="B131" s="140"/>
      <c r="C131" s="170"/>
      <c r="D131" s="140"/>
      <c r="E131" s="170"/>
      <c r="F131" s="351"/>
      <c r="G131" s="353" t="str">
        <f>CONCATENATE(E129,".1")</f>
        <v>2.7.1</v>
      </c>
      <c r="H131" s="144"/>
      <c r="I131" s="145" t="s">
        <v>4</v>
      </c>
      <c r="J131" s="145"/>
      <c r="K131" s="145"/>
      <c r="L131" s="145"/>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145"/>
      <c r="AO131" s="145"/>
      <c r="AP131" s="145"/>
      <c r="AQ131" s="145"/>
      <c r="AR131" s="145"/>
      <c r="AS131" s="145"/>
      <c r="AT131" s="145"/>
      <c r="AU131" s="145"/>
      <c r="AV131" s="145"/>
      <c r="AW131" s="166" t="s">
        <v>13</v>
      </c>
      <c r="AX131" s="145"/>
      <c r="AY131" s="146"/>
      <c r="AZ131" s="141"/>
      <c r="BA131" s="959"/>
      <c r="BB131" s="960"/>
      <c r="BC131" s="961"/>
      <c r="BD131" s="141"/>
      <c r="BE131" s="188"/>
      <c r="BF131" s="64"/>
      <c r="BJ131" s="66" t="s">
        <v>89</v>
      </c>
      <c r="BK131" s="78" t="s">
        <v>17</v>
      </c>
      <c r="BL131" s="78" t="s">
        <v>17</v>
      </c>
      <c r="BM131" s="78" t="s">
        <v>17</v>
      </c>
      <c r="BN131" s="78" t="s">
        <v>17</v>
      </c>
      <c r="BO131" s="78" t="s">
        <v>17</v>
      </c>
      <c r="BP131" s="135" t="str">
        <f>IF(OR(BA131="x",BA131=""),"",IF(AND($BO$30=1,BK131&lt;&gt;""),1,IF(AND($BO$30=2,BL131&lt;&gt;""),1,IF(AND($BO$30=3,BM131&lt;&gt;""),1,IF(AND($BO$30=4,BN131&lt;&gt;""),1,IF(AND($BO$30=5,BO131&lt;&gt;""),1,0))))))</f>
        <v/>
      </c>
      <c r="BQ131" s="67">
        <f>IF(BR131=0,0,IF(OR(BA131="x",BA131=""),0,IF(BA131="Y",2,0)))</f>
        <v>0</v>
      </c>
      <c r="BR131" s="137">
        <f>IF(BA131="N",0,SUM(BK132:BO132))</f>
        <v>1</v>
      </c>
      <c r="BS131" s="187"/>
    </row>
    <row r="132" spans="1:91" ht="3.75" customHeight="1">
      <c r="B132" s="140"/>
      <c r="C132" s="170"/>
      <c r="D132" s="140"/>
      <c r="E132" s="170"/>
      <c r="F132" s="351"/>
      <c r="G132" s="143"/>
      <c r="H132" s="147"/>
      <c r="I132" s="148"/>
      <c r="J132" s="148"/>
      <c r="K132" s="148"/>
      <c r="L132" s="148"/>
      <c r="M132" s="148"/>
      <c r="N132" s="148"/>
      <c r="O132" s="148"/>
      <c r="P132" s="148"/>
      <c r="Q132" s="148"/>
      <c r="R132" s="148"/>
      <c r="S132" s="148"/>
      <c r="T132" s="148"/>
      <c r="U132" s="148"/>
      <c r="V132" s="148"/>
      <c r="W132" s="148"/>
      <c r="X132" s="148"/>
      <c r="Y132" s="148"/>
      <c r="Z132" s="148"/>
      <c r="AA132" s="148"/>
      <c r="AB132" s="148"/>
      <c r="AC132" s="148"/>
      <c r="AD132" s="148"/>
      <c r="AE132" s="148"/>
      <c r="AF132" s="148"/>
      <c r="AG132" s="148"/>
      <c r="AH132" s="148"/>
      <c r="AI132" s="148"/>
      <c r="AJ132" s="148"/>
      <c r="AK132" s="148"/>
      <c r="AL132" s="148"/>
      <c r="AM132" s="148"/>
      <c r="AN132" s="148"/>
      <c r="AO132" s="148"/>
      <c r="AP132" s="148"/>
      <c r="AQ132" s="148"/>
      <c r="AR132" s="148"/>
      <c r="AS132" s="148"/>
      <c r="AT132" s="148"/>
      <c r="AU132" s="148"/>
      <c r="AV132" s="148"/>
      <c r="AW132" s="148"/>
      <c r="AX132" s="148"/>
      <c r="AY132" s="149"/>
      <c r="AZ132" s="141"/>
      <c r="BA132" s="140"/>
      <c r="BB132" s="140"/>
      <c r="BC132" s="140"/>
      <c r="BD132" s="141"/>
      <c r="BE132" s="188"/>
      <c r="BF132" s="64"/>
      <c r="BJ132" s="136"/>
      <c r="BK132" s="137">
        <f>IF(AND($BO$30=1,BK131&lt;&gt;""),1,0)</f>
        <v>1</v>
      </c>
      <c r="BL132" s="137">
        <f>IF(AND($BO$30=2,BL131&lt;&gt;""),1,0)</f>
        <v>0</v>
      </c>
      <c r="BM132" s="137">
        <f>IF(AND($BO$30=3,BM131&lt;&gt;""),1,0)</f>
        <v>0</v>
      </c>
      <c r="BN132" s="137">
        <f>IF(AND($BO$30=4,BN131&lt;&gt;""),1,0)</f>
        <v>0</v>
      </c>
      <c r="BO132" s="137">
        <f>IF(AND($BO$30=5,BO131&lt;&gt;""),1,0)</f>
        <v>0</v>
      </c>
      <c r="BP132" s="80"/>
      <c r="BQ132" s="80"/>
      <c r="BR132" s="86"/>
      <c r="BS132" s="187"/>
    </row>
    <row r="133" spans="1:91">
      <c r="B133" s="140"/>
      <c r="C133" s="170"/>
      <c r="D133" s="140"/>
      <c r="E133" s="170"/>
      <c r="F133" s="351"/>
      <c r="G133" s="353" t="str">
        <f>CONCATENATE(E129,".2")</f>
        <v>2.7.2</v>
      </c>
      <c r="H133" s="144"/>
      <c r="I133" s="145" t="s">
        <v>363</v>
      </c>
      <c r="J133" s="145"/>
      <c r="K133" s="145"/>
      <c r="L133" s="145"/>
      <c r="M133" s="145"/>
      <c r="N133" s="145"/>
      <c r="O133" s="145"/>
      <c r="P133" s="145"/>
      <c r="Q133" s="145"/>
      <c r="R133" s="145"/>
      <c r="S133" s="145"/>
      <c r="T133" s="145"/>
      <c r="U133" s="145"/>
      <c r="V133" s="145"/>
      <c r="W133" s="145"/>
      <c r="X133" s="145"/>
      <c r="Y133" s="145"/>
      <c r="Z133" s="145"/>
      <c r="AA133" s="145"/>
      <c r="AB133" s="145"/>
      <c r="AC133" s="145"/>
      <c r="AD133" s="145"/>
      <c r="AE133" s="145"/>
      <c r="AF133" s="145"/>
      <c r="AG133" s="145"/>
      <c r="AH133" s="145"/>
      <c r="AI133" s="145"/>
      <c r="AJ133" s="145"/>
      <c r="AK133" s="145"/>
      <c r="AL133" s="145"/>
      <c r="AM133" s="145"/>
      <c r="AN133" s="145"/>
      <c r="AO133" s="145"/>
      <c r="AP133" s="145"/>
      <c r="AQ133" s="145"/>
      <c r="AR133" s="145"/>
      <c r="AS133" s="145"/>
      <c r="AT133" s="145"/>
      <c r="AU133" s="145"/>
      <c r="AV133" s="145"/>
      <c r="AW133" s="145"/>
      <c r="AX133" s="145"/>
      <c r="AY133" s="146"/>
      <c r="AZ133" s="141"/>
      <c r="BA133" s="959"/>
      <c r="BB133" s="960"/>
      <c r="BC133" s="961"/>
      <c r="BD133" s="141"/>
      <c r="BE133" s="188"/>
      <c r="BF133" s="64"/>
      <c r="BJ133" s="158"/>
      <c r="BK133" s="160"/>
      <c r="BL133" s="160"/>
      <c r="BM133" s="160"/>
      <c r="BN133" s="160"/>
      <c r="BO133" s="160"/>
      <c r="BP133" s="135" t="str">
        <f>IF(OR(BA133="x",BA133=""),"",IF(AND($BO$30=1,BK133&lt;&gt;""),1,IF(AND($BO$30=2,BL133&lt;&gt;""),1,IF(AND($BO$30=3,BM133&lt;&gt;""),1,IF(AND($BO$30=4,BN133&lt;&gt;""),1,IF(AND($BO$30=5,BO133&lt;&gt;""),1,0))))))</f>
        <v/>
      </c>
      <c r="BQ133" s="67">
        <f>IF(BR131=0,0,IF(OR(BA133="x",BA133=""),0,BA133))</f>
        <v>0</v>
      </c>
      <c r="BR133" s="162"/>
      <c r="BS133" s="187"/>
    </row>
    <row r="134" spans="1:91" s="151" customFormat="1">
      <c r="A134" s="99"/>
      <c r="B134" s="155"/>
      <c r="C134" s="171"/>
      <c r="D134" s="155"/>
      <c r="E134" s="171"/>
      <c r="F134" s="355"/>
      <c r="G134" s="152"/>
      <c r="H134" s="153"/>
      <c r="I134" s="154" t="s">
        <v>5</v>
      </c>
      <c r="J134" s="155"/>
      <c r="K134" s="524" t="s">
        <v>475</v>
      </c>
      <c r="L134" s="150"/>
      <c r="M134" s="150"/>
      <c r="N134" s="150"/>
      <c r="O134" s="150"/>
      <c r="P134" s="150"/>
      <c r="Q134" s="150"/>
      <c r="R134" s="150"/>
      <c r="S134" s="150"/>
      <c r="T134" s="150"/>
      <c r="U134" s="150"/>
      <c r="V134" s="150"/>
      <c r="W134" s="150"/>
      <c r="X134" s="150"/>
      <c r="Y134" s="150"/>
      <c r="Z134" s="150"/>
      <c r="AA134" s="150"/>
      <c r="AB134" s="150"/>
      <c r="AC134" s="150"/>
      <c r="AD134" s="150"/>
      <c r="AE134" s="150"/>
      <c r="AF134" s="150"/>
      <c r="AG134" s="150"/>
      <c r="AH134" s="150"/>
      <c r="AI134" s="150"/>
      <c r="AJ134" s="150"/>
      <c r="AK134" s="150"/>
      <c r="AL134" s="150"/>
      <c r="AM134" s="150"/>
      <c r="AN134" s="150"/>
      <c r="AO134" s="150"/>
      <c r="AP134" s="150"/>
      <c r="AQ134" s="150"/>
      <c r="AR134" s="150"/>
      <c r="AS134" s="150"/>
      <c r="AT134" s="155"/>
      <c r="AU134" s="155"/>
      <c r="AV134" s="155"/>
      <c r="AW134" s="155"/>
      <c r="AX134" s="155"/>
      <c r="AY134" s="156"/>
      <c r="AZ134" s="157"/>
      <c r="BA134" s="155"/>
      <c r="BB134" s="155"/>
      <c r="BC134" s="155"/>
      <c r="BD134" s="157"/>
      <c r="BE134" s="189"/>
      <c r="BF134" s="158"/>
      <c r="BG134" s="159"/>
      <c r="BH134" s="159"/>
      <c r="BI134" s="159"/>
      <c r="BJ134" s="158"/>
      <c r="BK134" s="160"/>
      <c r="BL134" s="160"/>
      <c r="BM134" s="160"/>
      <c r="BN134" s="160"/>
      <c r="BO134" s="160"/>
      <c r="BP134" s="163"/>
      <c r="BQ134" s="163"/>
      <c r="BR134" s="162"/>
      <c r="BS134" s="187"/>
      <c r="BT134" s="159"/>
      <c r="BU134" s="159"/>
      <c r="BV134" s="159"/>
      <c r="BW134" s="159"/>
      <c r="BX134" s="159"/>
      <c r="BY134" s="159"/>
      <c r="BZ134" s="159"/>
      <c r="CA134" s="159"/>
      <c r="CB134" s="159"/>
      <c r="CC134" s="159"/>
      <c r="CD134" s="159"/>
      <c r="CE134" s="159"/>
      <c r="CF134" s="159"/>
      <c r="CG134" s="159"/>
      <c r="CH134" s="159"/>
      <c r="CI134" s="159"/>
      <c r="CJ134" s="159"/>
      <c r="CK134" s="159"/>
      <c r="CL134" s="159"/>
      <c r="CM134" s="159"/>
    </row>
    <row r="135" spans="1:91" s="151" customFormat="1">
      <c r="A135" s="99"/>
      <c r="B135" s="155"/>
      <c r="C135" s="171"/>
      <c r="D135" s="155"/>
      <c r="E135" s="171"/>
      <c r="F135" s="355"/>
      <c r="G135" s="152"/>
      <c r="H135" s="153"/>
      <c r="I135" s="154" t="s">
        <v>6</v>
      </c>
      <c r="J135" s="155"/>
      <c r="K135" s="524" t="s">
        <v>476</v>
      </c>
      <c r="L135" s="150"/>
      <c r="M135" s="150"/>
      <c r="N135" s="150"/>
      <c r="O135" s="150"/>
      <c r="P135" s="150"/>
      <c r="Q135" s="150"/>
      <c r="R135" s="150"/>
      <c r="S135" s="150"/>
      <c r="T135" s="150"/>
      <c r="U135" s="150"/>
      <c r="V135" s="150"/>
      <c r="W135" s="150"/>
      <c r="X135" s="150"/>
      <c r="Y135" s="150"/>
      <c r="Z135" s="150"/>
      <c r="AA135" s="150"/>
      <c r="AB135" s="150"/>
      <c r="AC135" s="150"/>
      <c r="AD135" s="150"/>
      <c r="AE135" s="150"/>
      <c r="AF135" s="150"/>
      <c r="AG135" s="150"/>
      <c r="AH135" s="150"/>
      <c r="AI135" s="150"/>
      <c r="AJ135" s="150"/>
      <c r="AK135" s="150"/>
      <c r="AL135" s="150"/>
      <c r="AM135" s="150"/>
      <c r="AN135" s="150"/>
      <c r="AO135" s="150"/>
      <c r="AP135" s="150"/>
      <c r="AQ135" s="150"/>
      <c r="AR135" s="150"/>
      <c r="AS135" s="150"/>
      <c r="AT135" s="155"/>
      <c r="AU135" s="155"/>
      <c r="AV135" s="155"/>
      <c r="AW135" s="155"/>
      <c r="AX135" s="155"/>
      <c r="AY135" s="156"/>
      <c r="AZ135" s="157"/>
      <c r="BA135" s="155"/>
      <c r="BB135" s="155"/>
      <c r="BC135" s="155"/>
      <c r="BD135" s="157"/>
      <c r="BE135" s="189"/>
      <c r="BF135" s="158"/>
      <c r="BG135" s="159"/>
      <c r="BH135" s="159"/>
      <c r="BI135" s="159"/>
      <c r="BJ135" s="158"/>
      <c r="BK135" s="160"/>
      <c r="BL135" s="160"/>
      <c r="BM135" s="160"/>
      <c r="BN135" s="160"/>
      <c r="BO135" s="160"/>
      <c r="BP135" s="161"/>
      <c r="BQ135" s="161"/>
      <c r="BR135" s="162"/>
      <c r="BS135" s="187"/>
      <c r="BT135" s="159"/>
      <c r="BU135" s="159"/>
      <c r="BV135" s="159"/>
      <c r="BW135" s="159"/>
      <c r="BX135" s="159"/>
      <c r="BY135" s="159"/>
      <c r="BZ135" s="159"/>
      <c r="CA135" s="159"/>
      <c r="CB135" s="159"/>
      <c r="CC135" s="159"/>
      <c r="CD135" s="159"/>
      <c r="CE135" s="159"/>
      <c r="CF135" s="159"/>
      <c r="CG135" s="159"/>
      <c r="CH135" s="159"/>
      <c r="CI135" s="159"/>
      <c r="CJ135" s="159"/>
      <c r="CK135" s="159"/>
      <c r="CL135" s="159"/>
      <c r="CM135" s="159"/>
    </row>
    <row r="136" spans="1:91" s="151" customFormat="1">
      <c r="A136" s="99"/>
      <c r="B136" s="155"/>
      <c r="C136" s="171"/>
      <c r="D136" s="155"/>
      <c r="E136" s="171"/>
      <c r="F136" s="355"/>
      <c r="G136" s="152"/>
      <c r="H136" s="153"/>
      <c r="I136" s="154" t="s">
        <v>7</v>
      </c>
      <c r="J136" s="155"/>
      <c r="K136" s="524" t="s">
        <v>477</v>
      </c>
      <c r="L136" s="150"/>
      <c r="M136" s="150"/>
      <c r="N136" s="150"/>
      <c r="O136" s="150"/>
      <c r="P136" s="150"/>
      <c r="Q136" s="150"/>
      <c r="R136" s="150"/>
      <c r="S136" s="150"/>
      <c r="T136" s="150"/>
      <c r="U136" s="150"/>
      <c r="V136" s="150"/>
      <c r="W136" s="150"/>
      <c r="X136" s="150"/>
      <c r="Y136" s="150"/>
      <c r="Z136" s="150"/>
      <c r="AA136" s="150"/>
      <c r="AB136" s="150"/>
      <c r="AC136" s="150"/>
      <c r="AD136" s="150"/>
      <c r="AE136" s="150"/>
      <c r="AF136" s="150"/>
      <c r="AG136" s="150"/>
      <c r="AH136" s="150"/>
      <c r="AI136" s="150"/>
      <c r="AJ136" s="150"/>
      <c r="AK136" s="150"/>
      <c r="AL136" s="150"/>
      <c r="AM136" s="150"/>
      <c r="AN136" s="150"/>
      <c r="AO136" s="150"/>
      <c r="AP136" s="150"/>
      <c r="AQ136" s="150"/>
      <c r="AR136" s="150"/>
      <c r="AS136" s="150"/>
      <c r="AT136" s="155"/>
      <c r="AU136" s="155"/>
      <c r="AV136" s="155"/>
      <c r="AW136" s="155"/>
      <c r="AX136" s="155"/>
      <c r="AY136" s="156"/>
      <c r="AZ136" s="157"/>
      <c r="BA136" s="155"/>
      <c r="BB136" s="155"/>
      <c r="BC136" s="155"/>
      <c r="BD136" s="157"/>
      <c r="BE136" s="189"/>
      <c r="BF136" s="158"/>
      <c r="BG136" s="159"/>
      <c r="BH136" s="159"/>
      <c r="BI136" s="159"/>
      <c r="BJ136" s="158"/>
      <c r="BK136" s="160"/>
      <c r="BL136" s="160"/>
      <c r="BM136" s="160"/>
      <c r="BN136" s="160"/>
      <c r="BO136" s="160"/>
      <c r="BP136" s="161"/>
      <c r="BQ136" s="161"/>
      <c r="BR136" s="162"/>
      <c r="BS136" s="187"/>
      <c r="BT136" s="159"/>
      <c r="BU136" s="159"/>
      <c r="BV136" s="159"/>
      <c r="BW136" s="159"/>
      <c r="BX136" s="159"/>
      <c r="BY136" s="159"/>
      <c r="BZ136" s="159"/>
      <c r="CA136" s="159"/>
      <c r="CB136" s="159"/>
      <c r="CC136" s="159"/>
      <c r="CD136" s="159"/>
      <c r="CE136" s="159"/>
      <c r="CF136" s="159"/>
      <c r="CG136" s="159"/>
      <c r="CH136" s="159"/>
      <c r="CI136" s="159"/>
      <c r="CJ136" s="159"/>
      <c r="CK136" s="159"/>
      <c r="CL136" s="159"/>
      <c r="CM136" s="159"/>
    </row>
    <row r="137" spans="1:91" s="151" customFormat="1">
      <c r="A137" s="99"/>
      <c r="B137" s="155"/>
      <c r="C137" s="171"/>
      <c r="D137" s="155"/>
      <c r="E137" s="171"/>
      <c r="F137" s="355"/>
      <c r="G137" s="152"/>
      <c r="H137" s="153"/>
      <c r="I137" s="154" t="s">
        <v>8</v>
      </c>
      <c r="J137" s="155"/>
      <c r="K137" s="524" t="s">
        <v>478</v>
      </c>
      <c r="L137" s="150"/>
      <c r="M137" s="150"/>
      <c r="N137" s="150"/>
      <c r="O137" s="150"/>
      <c r="P137" s="150"/>
      <c r="Q137" s="150"/>
      <c r="R137" s="150"/>
      <c r="S137" s="150"/>
      <c r="T137" s="150"/>
      <c r="U137" s="150"/>
      <c r="V137" s="150"/>
      <c r="W137" s="150"/>
      <c r="X137" s="150"/>
      <c r="Y137" s="150"/>
      <c r="Z137" s="150"/>
      <c r="AA137" s="150"/>
      <c r="AB137" s="150"/>
      <c r="AC137" s="150"/>
      <c r="AD137" s="150"/>
      <c r="AE137" s="150"/>
      <c r="AF137" s="150"/>
      <c r="AG137" s="150"/>
      <c r="AH137" s="150"/>
      <c r="AI137" s="150"/>
      <c r="AJ137" s="150"/>
      <c r="AK137" s="150"/>
      <c r="AL137" s="150"/>
      <c r="AM137" s="150"/>
      <c r="AN137" s="150"/>
      <c r="AO137" s="150"/>
      <c r="AP137" s="150"/>
      <c r="AQ137" s="150"/>
      <c r="AR137" s="150"/>
      <c r="AS137" s="150"/>
      <c r="AT137" s="155"/>
      <c r="AU137" s="155"/>
      <c r="AV137" s="155"/>
      <c r="AW137" s="155"/>
      <c r="AX137" s="155"/>
      <c r="AY137" s="156"/>
      <c r="AZ137" s="157"/>
      <c r="BA137" s="155"/>
      <c r="BB137" s="155"/>
      <c r="BC137" s="155"/>
      <c r="BD137" s="157"/>
      <c r="BE137" s="189"/>
      <c r="BF137" s="158"/>
      <c r="BG137" s="159"/>
      <c r="BH137" s="159"/>
      <c r="BI137" s="159"/>
      <c r="BJ137" s="158"/>
      <c r="BK137" s="160"/>
      <c r="BL137" s="160"/>
      <c r="BM137" s="160"/>
      <c r="BN137" s="160"/>
      <c r="BO137" s="160"/>
      <c r="BP137" s="161"/>
      <c r="BQ137" s="161"/>
      <c r="BR137" s="162"/>
      <c r="BS137" s="187"/>
      <c r="BT137" s="159"/>
      <c r="BU137" s="159"/>
      <c r="BV137" s="159"/>
      <c r="BW137" s="159"/>
      <c r="BX137" s="159"/>
      <c r="BY137" s="159"/>
      <c r="BZ137" s="159"/>
      <c r="CA137" s="159"/>
      <c r="CB137" s="159"/>
      <c r="CC137" s="159"/>
      <c r="CD137" s="159"/>
      <c r="CE137" s="159"/>
      <c r="CF137" s="159"/>
      <c r="CG137" s="159"/>
      <c r="CH137" s="159"/>
      <c r="CI137" s="159"/>
      <c r="CJ137" s="159"/>
      <c r="CK137" s="159"/>
      <c r="CL137" s="159"/>
      <c r="CM137" s="159"/>
    </row>
    <row r="138" spans="1:91" s="151" customFormat="1">
      <c r="A138" s="99"/>
      <c r="B138" s="155"/>
      <c r="C138" s="171"/>
      <c r="D138" s="155"/>
      <c r="E138" s="171"/>
      <c r="F138" s="355"/>
      <c r="G138" s="152"/>
      <c r="H138" s="153"/>
      <c r="I138" s="154" t="s">
        <v>9</v>
      </c>
      <c r="J138" s="155"/>
      <c r="K138" s="524" t="s">
        <v>479</v>
      </c>
      <c r="L138" s="150"/>
      <c r="M138" s="150"/>
      <c r="N138" s="150"/>
      <c r="O138" s="150"/>
      <c r="P138" s="150"/>
      <c r="Q138" s="150"/>
      <c r="R138" s="150"/>
      <c r="S138" s="150"/>
      <c r="T138" s="150"/>
      <c r="U138" s="150"/>
      <c r="V138" s="150"/>
      <c r="W138" s="150"/>
      <c r="X138" s="150"/>
      <c r="Y138" s="150"/>
      <c r="Z138" s="150"/>
      <c r="AA138" s="150"/>
      <c r="AB138" s="150"/>
      <c r="AC138" s="150"/>
      <c r="AD138" s="150"/>
      <c r="AE138" s="150"/>
      <c r="AF138" s="150"/>
      <c r="AG138" s="150"/>
      <c r="AH138" s="150"/>
      <c r="AI138" s="150"/>
      <c r="AJ138" s="150"/>
      <c r="AK138" s="150"/>
      <c r="AL138" s="150"/>
      <c r="AM138" s="150"/>
      <c r="AN138" s="150"/>
      <c r="AO138" s="150"/>
      <c r="AP138" s="150"/>
      <c r="AQ138" s="150"/>
      <c r="AR138" s="150"/>
      <c r="AS138" s="150"/>
      <c r="AT138" s="155"/>
      <c r="AU138" s="155"/>
      <c r="AV138" s="155"/>
      <c r="AW138" s="155"/>
      <c r="AX138" s="155"/>
      <c r="AY138" s="156"/>
      <c r="AZ138" s="157"/>
      <c r="BA138" s="155"/>
      <c r="BB138" s="155"/>
      <c r="BC138" s="155"/>
      <c r="BD138" s="157"/>
      <c r="BE138" s="189"/>
      <c r="BF138" s="158"/>
      <c r="BG138" s="159"/>
      <c r="BH138" s="159"/>
      <c r="BI138" s="159"/>
      <c r="BJ138" s="158"/>
      <c r="BK138" s="160"/>
      <c r="BL138" s="160"/>
      <c r="BM138" s="160"/>
      <c r="BN138" s="160"/>
      <c r="BO138" s="160"/>
      <c r="BP138" s="161"/>
      <c r="BQ138" s="161"/>
      <c r="BR138" s="162"/>
      <c r="BS138" s="187"/>
      <c r="BT138" s="159"/>
      <c r="BU138" s="159"/>
      <c r="BV138" s="159"/>
      <c r="BW138" s="159"/>
      <c r="BX138" s="159"/>
      <c r="BY138" s="159"/>
      <c r="BZ138" s="159"/>
      <c r="CA138" s="159"/>
      <c r="CB138" s="159"/>
      <c r="CC138" s="159"/>
      <c r="CD138" s="159"/>
      <c r="CE138" s="159"/>
      <c r="CF138" s="159"/>
      <c r="CG138" s="159"/>
      <c r="CH138" s="159"/>
      <c r="CI138" s="159"/>
      <c r="CJ138" s="159"/>
      <c r="CK138" s="159"/>
      <c r="CL138" s="159"/>
      <c r="CM138" s="159"/>
    </row>
    <row r="139" spans="1:91" ht="3.75" customHeight="1">
      <c r="B139" s="140"/>
      <c r="C139" s="170"/>
      <c r="D139" s="140"/>
      <c r="E139" s="170"/>
      <c r="F139" s="351"/>
      <c r="G139" s="143"/>
      <c r="H139" s="147"/>
      <c r="I139" s="148"/>
      <c r="J139" s="148"/>
      <c r="K139" s="148"/>
      <c r="L139" s="148"/>
      <c r="M139" s="148"/>
      <c r="N139" s="148"/>
      <c r="O139" s="148"/>
      <c r="P139" s="148"/>
      <c r="Q139" s="148"/>
      <c r="R139" s="148"/>
      <c r="S139" s="148"/>
      <c r="T139" s="148"/>
      <c r="U139" s="148"/>
      <c r="V139" s="148"/>
      <c r="W139" s="148"/>
      <c r="X139" s="148"/>
      <c r="Y139" s="148"/>
      <c r="Z139" s="148"/>
      <c r="AA139" s="148"/>
      <c r="AB139" s="148"/>
      <c r="AC139" s="148"/>
      <c r="AD139" s="148"/>
      <c r="AE139" s="148"/>
      <c r="AF139" s="148"/>
      <c r="AG139" s="148"/>
      <c r="AH139" s="148"/>
      <c r="AI139" s="148"/>
      <c r="AJ139" s="148"/>
      <c r="AK139" s="148"/>
      <c r="AL139" s="148"/>
      <c r="AM139" s="148"/>
      <c r="AN139" s="148"/>
      <c r="AO139" s="148"/>
      <c r="AP139" s="148"/>
      <c r="AQ139" s="148"/>
      <c r="AR139" s="148"/>
      <c r="AS139" s="148"/>
      <c r="AT139" s="148"/>
      <c r="AU139" s="148"/>
      <c r="AV139" s="148"/>
      <c r="AW139" s="148"/>
      <c r="AX139" s="148"/>
      <c r="AY139" s="149"/>
      <c r="AZ139" s="141"/>
      <c r="BA139" s="140"/>
      <c r="BB139" s="140"/>
      <c r="BC139" s="140"/>
      <c r="BD139" s="141"/>
      <c r="BE139" s="188"/>
      <c r="BF139" s="64"/>
      <c r="BJ139" s="64"/>
      <c r="BK139" s="60"/>
      <c r="BL139" s="60"/>
      <c r="BP139" s="142"/>
      <c r="BQ139" s="142"/>
      <c r="BR139" s="86"/>
      <c r="BS139" s="187"/>
    </row>
    <row r="140" spans="1:91">
      <c r="B140" s="140"/>
      <c r="C140" s="170"/>
      <c r="D140" s="140"/>
      <c r="E140" s="170"/>
      <c r="F140" s="351"/>
      <c r="G140" s="353" t="str">
        <f>CONCATENATE(E129,".3")</f>
        <v>2.7.3</v>
      </c>
      <c r="H140" s="144"/>
      <c r="I140" s="145" t="s">
        <v>362</v>
      </c>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145"/>
      <c r="AK140" s="145"/>
      <c r="AL140" s="145"/>
      <c r="AM140" s="145"/>
      <c r="AN140" s="145"/>
      <c r="AO140" s="145"/>
      <c r="AP140" s="145"/>
      <c r="AQ140" s="145"/>
      <c r="AR140" s="145"/>
      <c r="AS140" s="145"/>
      <c r="AT140" s="145"/>
      <c r="AU140" s="145"/>
      <c r="AV140" s="145"/>
      <c r="AW140" s="145"/>
      <c r="AX140" s="145"/>
      <c r="AY140" s="146"/>
      <c r="AZ140" s="141"/>
      <c r="BA140" s="959"/>
      <c r="BB140" s="960"/>
      <c r="BC140" s="961"/>
      <c r="BD140" s="141"/>
      <c r="BE140" s="188"/>
      <c r="BF140" s="64"/>
      <c r="BJ140" s="158"/>
      <c r="BK140" s="160"/>
      <c r="BL140" s="160"/>
      <c r="BM140" s="160"/>
      <c r="BN140" s="160"/>
      <c r="BO140" s="160"/>
      <c r="BP140" s="135" t="str">
        <f>IF(OR(BA140="x",BA140=""),"",IF(AND($BO$30=1,BK140&lt;&gt;""),1,IF(AND($BO$30=2,BL140&lt;&gt;""),1,IF(AND($BO$30=3,BM140&lt;&gt;""),1,IF(AND($BO$30=4,BN140&lt;&gt;""),1,IF(AND($BO$30=5,BO140&lt;&gt;""),1,0))))))</f>
        <v/>
      </c>
      <c r="BQ140" s="67">
        <f>IF(BR131=0,0,IF(OR(BA140="x",BA140=""),0,BA140))</f>
        <v>0</v>
      </c>
      <c r="BR140" s="162"/>
      <c r="BS140" s="187"/>
    </row>
    <row r="141" spans="1:91" ht="3.75" customHeight="1">
      <c r="B141" s="140"/>
      <c r="C141" s="170"/>
      <c r="D141" s="140"/>
      <c r="E141" s="170"/>
      <c r="F141" s="351"/>
      <c r="G141" s="143"/>
      <c r="H141" s="147"/>
      <c r="I141" s="148"/>
      <c r="J141" s="148"/>
      <c r="K141" s="148"/>
      <c r="L141" s="148"/>
      <c r="M141" s="148"/>
      <c r="N141" s="148"/>
      <c r="O141" s="148"/>
      <c r="P141" s="148"/>
      <c r="Q141" s="148"/>
      <c r="R141" s="148"/>
      <c r="S141" s="148"/>
      <c r="T141" s="148"/>
      <c r="U141" s="148"/>
      <c r="V141" s="148"/>
      <c r="W141" s="148"/>
      <c r="X141" s="148"/>
      <c r="Y141" s="148"/>
      <c r="Z141" s="148"/>
      <c r="AA141" s="148"/>
      <c r="AB141" s="148"/>
      <c r="AC141" s="148"/>
      <c r="AD141" s="148"/>
      <c r="AE141" s="148"/>
      <c r="AF141" s="148"/>
      <c r="AG141" s="148"/>
      <c r="AH141" s="148"/>
      <c r="AI141" s="148"/>
      <c r="AJ141" s="148"/>
      <c r="AK141" s="148"/>
      <c r="AL141" s="148"/>
      <c r="AM141" s="148"/>
      <c r="AN141" s="148"/>
      <c r="AO141" s="148"/>
      <c r="AP141" s="148"/>
      <c r="AQ141" s="148"/>
      <c r="AR141" s="148"/>
      <c r="AS141" s="148"/>
      <c r="AT141" s="148"/>
      <c r="AU141" s="148"/>
      <c r="AV141" s="148"/>
      <c r="AW141" s="148"/>
      <c r="AX141" s="148"/>
      <c r="AY141" s="149"/>
      <c r="AZ141" s="141"/>
      <c r="BA141" s="140"/>
      <c r="BB141" s="140"/>
      <c r="BC141" s="140"/>
      <c r="BD141" s="141"/>
      <c r="BE141" s="188"/>
      <c r="BF141" s="64"/>
      <c r="BJ141" s="158"/>
      <c r="BK141" s="160"/>
      <c r="BL141" s="160"/>
      <c r="BM141" s="160"/>
      <c r="BN141" s="160"/>
      <c r="BO141" s="160"/>
      <c r="BP141" s="80"/>
      <c r="BQ141" s="80"/>
      <c r="BR141" s="86"/>
      <c r="BS141" s="187"/>
    </row>
    <row r="142" spans="1:91">
      <c r="B142" s="140"/>
      <c r="C142" s="170"/>
      <c r="D142" s="140"/>
      <c r="E142" s="170"/>
      <c r="F142" s="351"/>
      <c r="G142" s="353" t="str">
        <f>CONCATENATE(E129,".4")</f>
        <v>2.7.4</v>
      </c>
      <c r="H142" s="144"/>
      <c r="I142" s="145" t="s">
        <v>10</v>
      </c>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145"/>
      <c r="AK142" s="145"/>
      <c r="AL142" s="145"/>
      <c r="AM142" s="145"/>
      <c r="AN142" s="145"/>
      <c r="AO142" s="145"/>
      <c r="AP142" s="145"/>
      <c r="AQ142" s="145"/>
      <c r="AR142" s="145"/>
      <c r="AS142" s="145"/>
      <c r="AT142" s="145"/>
      <c r="AU142" s="145"/>
      <c r="AV142" s="145"/>
      <c r="AW142" s="145"/>
      <c r="AX142" s="145"/>
      <c r="AY142" s="146"/>
      <c r="AZ142" s="141"/>
      <c r="BA142" s="959"/>
      <c r="BB142" s="960"/>
      <c r="BC142" s="961"/>
      <c r="BD142" s="141"/>
      <c r="BE142" s="188"/>
      <c r="BF142" s="64"/>
      <c r="BJ142" s="158"/>
      <c r="BK142" s="160"/>
      <c r="BL142" s="160"/>
      <c r="BM142" s="160"/>
      <c r="BN142" s="160"/>
      <c r="BO142" s="160"/>
      <c r="BP142" s="135" t="str">
        <f>IF(OR(BA142="x",BA142=""),"",IF(AND($BO$30=1,BK142&lt;&gt;""),1,IF(AND($BO$30=2,BL142&lt;&gt;""),1,IF(AND($BO$30=3,BM142&lt;&gt;""),1,IF(AND($BO$30=4,BN142&lt;&gt;""),1,IF(AND($BO$30=5,BO142&lt;&gt;""),1,0))))))</f>
        <v/>
      </c>
      <c r="BQ142" s="67">
        <f>IF(BR131=0,0,IF(OR(BA142="x",BA142=""),0,BA142))</f>
        <v>0</v>
      </c>
      <c r="BR142" s="162"/>
      <c r="BS142" s="187"/>
    </row>
    <row r="143" spans="1:91" ht="3.75" customHeight="1">
      <c r="B143" s="140"/>
      <c r="C143" s="170"/>
      <c r="D143" s="18"/>
      <c r="E143" s="45"/>
      <c r="G143" s="143"/>
      <c r="H143" s="147"/>
      <c r="I143" s="148"/>
      <c r="J143" s="148"/>
      <c r="K143" s="148"/>
      <c r="L143" s="148"/>
      <c r="M143" s="148"/>
      <c r="N143" s="148"/>
      <c r="O143" s="148"/>
      <c r="P143" s="148"/>
      <c r="Q143" s="148"/>
      <c r="R143" s="148"/>
      <c r="S143" s="148"/>
      <c r="T143" s="148"/>
      <c r="U143" s="148"/>
      <c r="V143" s="148"/>
      <c r="W143" s="148"/>
      <c r="X143" s="148"/>
      <c r="Y143" s="148"/>
      <c r="Z143" s="148"/>
      <c r="AA143" s="148"/>
      <c r="AB143" s="148"/>
      <c r="AC143" s="148"/>
      <c r="AD143" s="148"/>
      <c r="AE143" s="148"/>
      <c r="AF143" s="148"/>
      <c r="AG143" s="148"/>
      <c r="AH143" s="148"/>
      <c r="AI143" s="148"/>
      <c r="AJ143" s="148"/>
      <c r="AK143" s="148"/>
      <c r="AL143" s="148"/>
      <c r="AM143" s="148"/>
      <c r="AN143" s="148"/>
      <c r="AO143" s="148"/>
      <c r="AP143" s="148"/>
      <c r="AQ143" s="148"/>
      <c r="AR143" s="148"/>
      <c r="AS143" s="148"/>
      <c r="AT143" s="148"/>
      <c r="AU143" s="148"/>
      <c r="AV143" s="148"/>
      <c r="AW143" s="148"/>
      <c r="AX143" s="148"/>
      <c r="AY143" s="149"/>
      <c r="AZ143" s="141"/>
      <c r="BA143" s="140"/>
      <c r="BB143" s="140"/>
      <c r="BC143" s="140"/>
      <c r="BD143" s="141"/>
      <c r="BE143" s="188"/>
      <c r="BF143" s="64"/>
      <c r="BJ143" s="158"/>
      <c r="BK143" s="160"/>
      <c r="BL143" s="160"/>
      <c r="BM143" s="160"/>
      <c r="BN143" s="160"/>
      <c r="BO143" s="160"/>
      <c r="BP143" s="80"/>
      <c r="BQ143" s="80"/>
      <c r="BR143" s="86"/>
      <c r="BS143" s="187"/>
    </row>
    <row r="144" spans="1:91">
      <c r="B144" s="140"/>
      <c r="C144" s="170"/>
      <c r="D144" s="140"/>
      <c r="E144" s="170"/>
      <c r="F144" s="351"/>
      <c r="G144" s="138"/>
      <c r="H144" s="139"/>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0"/>
      <c r="AZ144" s="141"/>
      <c r="BA144" s="140"/>
      <c r="BB144" s="140"/>
      <c r="BC144" s="140"/>
      <c r="BD144" s="141"/>
      <c r="BE144" s="188"/>
      <c r="BF144" s="64"/>
      <c r="BJ144" s="64"/>
      <c r="BK144" s="400" t="s">
        <v>231</v>
      </c>
      <c r="BL144" s="401"/>
      <c r="BM144" s="401"/>
      <c r="BN144" s="401"/>
      <c r="BO144" s="402"/>
      <c r="BP144" s="142"/>
      <c r="BQ144" s="142"/>
      <c r="BR144" s="86"/>
      <c r="BS144" s="187"/>
    </row>
    <row r="145" spans="1:91">
      <c r="B145" s="140"/>
      <c r="C145" s="170"/>
      <c r="D145" s="140"/>
      <c r="E145" s="354" t="str">
        <f>CONCATENATE($C$31,"8")</f>
        <v>2.8</v>
      </c>
      <c r="F145" s="352"/>
      <c r="G145" s="956" t="str">
        <f>IF(F24="","",F24)</f>
        <v>OEM's Customer Specific Requirements &amp; Statutory and Regulatory Requirements</v>
      </c>
      <c r="H145" s="957"/>
      <c r="I145" s="957"/>
      <c r="J145" s="957"/>
      <c r="K145" s="957"/>
      <c r="L145" s="957"/>
      <c r="M145" s="957"/>
      <c r="N145" s="957"/>
      <c r="O145" s="957"/>
      <c r="P145" s="957"/>
      <c r="Q145" s="957"/>
      <c r="R145" s="957"/>
      <c r="S145" s="957"/>
      <c r="T145" s="957"/>
      <c r="U145" s="957"/>
      <c r="V145" s="957"/>
      <c r="W145" s="957"/>
      <c r="X145" s="957"/>
      <c r="Y145" s="957"/>
      <c r="Z145" s="957"/>
      <c r="AA145" s="957"/>
      <c r="AB145" s="957"/>
      <c r="AC145" s="957"/>
      <c r="AD145" s="957"/>
      <c r="AE145" s="957"/>
      <c r="AF145" s="957"/>
      <c r="AG145" s="957"/>
      <c r="AH145" s="957"/>
      <c r="AI145" s="957"/>
      <c r="AJ145" s="957"/>
      <c r="AK145" s="957"/>
      <c r="AL145" s="957"/>
      <c r="AM145" s="957"/>
      <c r="AN145" s="957"/>
      <c r="AO145" s="957"/>
      <c r="AP145" s="957"/>
      <c r="AQ145" s="957"/>
      <c r="AR145" s="957"/>
      <c r="AS145" s="957"/>
      <c r="AT145" s="957"/>
      <c r="AU145" s="957"/>
      <c r="AV145" s="957"/>
      <c r="AW145" s="957"/>
      <c r="AX145" s="957"/>
      <c r="AY145" s="957"/>
      <c r="AZ145" s="954" t="str">
        <f>IF(BA147="N",BQ145,IF(BR147=0,"",IF(BA147="Y",SUM(BQ145/BP145),"")))</f>
        <v/>
      </c>
      <c r="BA145" s="954"/>
      <c r="BB145" s="954"/>
      <c r="BC145" s="954"/>
      <c r="BD145" s="955"/>
      <c r="BE145" s="49"/>
      <c r="BF145" s="64"/>
      <c r="BJ145" s="62" t="s">
        <v>230</v>
      </c>
      <c r="BK145" s="62">
        <v>1</v>
      </c>
      <c r="BL145" s="174">
        <v>2</v>
      </c>
      <c r="BM145" s="62">
        <v>3</v>
      </c>
      <c r="BN145" s="62">
        <v>4</v>
      </c>
      <c r="BO145" s="62">
        <v>5</v>
      </c>
      <c r="BP145" s="67">
        <f>IF(BA147="N",8,IF(BR147=0,0,IF(BP147="",0,8)))</f>
        <v>0</v>
      </c>
      <c r="BQ145" s="67">
        <f>SUM(BQ147:BQ158)</f>
        <v>0</v>
      </c>
      <c r="BR145" s="175" t="str">
        <f>IF(BA147="N",0,IF(BP145=0,"",IF(SUM(BQ145/BP145)&gt;1,1,SUM(BQ145/BP145))))</f>
        <v/>
      </c>
      <c r="BS145" s="187"/>
    </row>
    <row r="146" spans="1:91" ht="3.75" customHeight="1">
      <c r="B146" s="140"/>
      <c r="C146" s="170"/>
      <c r="D146" s="140"/>
      <c r="E146" s="170"/>
      <c r="F146" s="351"/>
      <c r="G146" s="41"/>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42"/>
      <c r="BA146" s="42"/>
      <c r="BB146" s="42"/>
      <c r="BC146" s="42"/>
      <c r="BD146" s="139"/>
      <c r="BE146" s="188"/>
      <c r="BF146" s="64"/>
      <c r="BJ146" s="87"/>
      <c r="BK146" s="79"/>
      <c r="BL146" s="79"/>
      <c r="BP146" s="80"/>
      <c r="BQ146" s="80"/>
      <c r="BR146" s="81"/>
      <c r="BS146" s="187"/>
    </row>
    <row r="147" spans="1:91">
      <c r="B147" s="140"/>
      <c r="C147" s="170"/>
      <c r="D147" s="140"/>
      <c r="E147" s="170"/>
      <c r="F147" s="351"/>
      <c r="G147" s="353" t="str">
        <f>CONCATENATE(E145,".1")</f>
        <v>2.8.1</v>
      </c>
      <c r="H147" s="144"/>
      <c r="I147" s="145" t="s">
        <v>4</v>
      </c>
      <c r="J147" s="145"/>
      <c r="K147" s="145"/>
      <c r="L147" s="145"/>
      <c r="M147" s="145"/>
      <c r="N147" s="145"/>
      <c r="O147" s="145"/>
      <c r="P147" s="145"/>
      <c r="Q147" s="145"/>
      <c r="R147" s="145"/>
      <c r="S147" s="145"/>
      <c r="T147" s="145"/>
      <c r="U147" s="145"/>
      <c r="V147" s="145"/>
      <c r="W147" s="145"/>
      <c r="X147" s="145"/>
      <c r="Y147" s="145"/>
      <c r="Z147" s="145"/>
      <c r="AA147" s="145"/>
      <c r="AB147" s="145"/>
      <c r="AC147" s="145"/>
      <c r="AD147" s="145"/>
      <c r="AE147" s="145"/>
      <c r="AF147" s="145"/>
      <c r="AG147" s="145"/>
      <c r="AH147" s="145"/>
      <c r="AI147" s="145"/>
      <c r="AJ147" s="145"/>
      <c r="AK147" s="145"/>
      <c r="AL147" s="145"/>
      <c r="AM147" s="145"/>
      <c r="AN147" s="145"/>
      <c r="AO147" s="145"/>
      <c r="AP147" s="145"/>
      <c r="AQ147" s="145"/>
      <c r="AR147" s="145"/>
      <c r="AS147" s="145"/>
      <c r="AT147" s="145"/>
      <c r="AU147" s="145"/>
      <c r="AV147" s="145"/>
      <c r="AW147" s="166" t="s">
        <v>13</v>
      </c>
      <c r="AX147" s="145"/>
      <c r="AY147" s="146"/>
      <c r="AZ147" s="141"/>
      <c r="BA147" s="959"/>
      <c r="BB147" s="960"/>
      <c r="BC147" s="961"/>
      <c r="BD147" s="141"/>
      <c r="BE147" s="188"/>
      <c r="BF147" s="64"/>
      <c r="BJ147" s="66" t="s">
        <v>89</v>
      </c>
      <c r="BK147" s="78" t="s">
        <v>17</v>
      </c>
      <c r="BL147" s="78" t="s">
        <v>17</v>
      </c>
      <c r="BM147" s="78" t="s">
        <v>17</v>
      </c>
      <c r="BN147" s="78" t="s">
        <v>17</v>
      </c>
      <c r="BO147" s="78" t="s">
        <v>17</v>
      </c>
      <c r="BP147" s="135" t="str">
        <f>IF(OR(BA147="x",BA147=""),"",IF(AND($BO$30=1,BK147&lt;&gt;""),1,IF(AND($BO$30=2,BL147&lt;&gt;""),1,IF(AND($BO$30=3,BM147&lt;&gt;""),1,IF(AND($BO$30=4,BN147&lt;&gt;""),1,IF(AND($BO$30=5,BO147&lt;&gt;""),1,0))))))</f>
        <v/>
      </c>
      <c r="BQ147" s="67">
        <f>IF(BR147=0,0,IF(OR(BA147="x",BA147=""),0,IF(BA147="Y",2,0)))</f>
        <v>0</v>
      </c>
      <c r="BR147" s="137">
        <f>IF(BA147="N",0,SUM(BK148:BO148))</f>
        <v>1</v>
      </c>
      <c r="BS147" s="187"/>
    </row>
    <row r="148" spans="1:91" ht="3.75" customHeight="1">
      <c r="B148" s="140"/>
      <c r="C148" s="170"/>
      <c r="D148" s="140"/>
      <c r="E148" s="170"/>
      <c r="F148" s="351"/>
      <c r="G148" s="143"/>
      <c r="H148" s="147"/>
      <c r="I148" s="148"/>
      <c r="J148" s="148"/>
      <c r="K148" s="148"/>
      <c r="L148" s="148"/>
      <c r="M148" s="148"/>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9"/>
      <c r="AZ148" s="141"/>
      <c r="BA148" s="140"/>
      <c r="BB148" s="140"/>
      <c r="BC148" s="140"/>
      <c r="BD148" s="141"/>
      <c r="BE148" s="188"/>
      <c r="BF148" s="64"/>
      <c r="BJ148" s="136"/>
      <c r="BK148" s="137">
        <f>IF(AND($BO$30=1,BK147&lt;&gt;""),1,0)</f>
        <v>1</v>
      </c>
      <c r="BL148" s="137">
        <f>IF(AND($BO$30=2,BL147&lt;&gt;""),1,0)</f>
        <v>0</v>
      </c>
      <c r="BM148" s="137">
        <f>IF(AND($BO$30=3,BM147&lt;&gt;""),1,0)</f>
        <v>0</v>
      </c>
      <c r="BN148" s="137">
        <f>IF(AND($BO$30=4,BN147&lt;&gt;""),1,0)</f>
        <v>0</v>
      </c>
      <c r="BO148" s="137">
        <f>IF(AND($BO$30=5,BO147&lt;&gt;""),1,0)</f>
        <v>0</v>
      </c>
      <c r="BP148" s="80"/>
      <c r="BQ148" s="80"/>
      <c r="BR148" s="86"/>
      <c r="BS148" s="187"/>
    </row>
    <row r="149" spans="1:91">
      <c r="B149" s="140"/>
      <c r="C149" s="170"/>
      <c r="D149" s="140"/>
      <c r="E149" s="170"/>
      <c r="F149" s="351"/>
      <c r="G149" s="353" t="str">
        <f>CONCATENATE(E145,".2")</f>
        <v>2.8.2</v>
      </c>
      <c r="H149" s="144"/>
      <c r="I149" s="145" t="s">
        <v>363</v>
      </c>
      <c r="J149" s="145"/>
      <c r="K149" s="145"/>
      <c r="L149" s="145"/>
      <c r="M149" s="145"/>
      <c r="N149" s="145"/>
      <c r="O149" s="145"/>
      <c r="P149" s="145"/>
      <c r="Q149" s="145"/>
      <c r="R149" s="145"/>
      <c r="S149" s="145"/>
      <c r="T149" s="145"/>
      <c r="U149" s="145"/>
      <c r="V149" s="145"/>
      <c r="W149" s="145"/>
      <c r="X149" s="145"/>
      <c r="Y149" s="145"/>
      <c r="Z149" s="145"/>
      <c r="AA149" s="145"/>
      <c r="AB149" s="145"/>
      <c r="AC149" s="145"/>
      <c r="AD149" s="145"/>
      <c r="AE149" s="145"/>
      <c r="AF149" s="145"/>
      <c r="AG149" s="145"/>
      <c r="AH149" s="145"/>
      <c r="AI149" s="145"/>
      <c r="AJ149" s="145"/>
      <c r="AK149" s="145"/>
      <c r="AL149" s="145"/>
      <c r="AM149" s="145"/>
      <c r="AN149" s="145"/>
      <c r="AO149" s="145"/>
      <c r="AP149" s="145"/>
      <c r="AQ149" s="145"/>
      <c r="AR149" s="145"/>
      <c r="AS149" s="145"/>
      <c r="AT149" s="145"/>
      <c r="AU149" s="145"/>
      <c r="AV149" s="145"/>
      <c r="AW149" s="145"/>
      <c r="AX149" s="145"/>
      <c r="AY149" s="146"/>
      <c r="AZ149" s="141"/>
      <c r="BA149" s="959"/>
      <c r="BB149" s="960"/>
      <c r="BC149" s="961"/>
      <c r="BD149" s="141"/>
      <c r="BE149" s="188"/>
      <c r="BF149" s="64"/>
      <c r="BJ149" s="158"/>
      <c r="BK149" s="160"/>
      <c r="BL149" s="160"/>
      <c r="BM149" s="160"/>
      <c r="BN149" s="160"/>
      <c r="BO149" s="160"/>
      <c r="BP149" s="135" t="str">
        <f>IF(OR(BA149="x",BA149=""),"",IF(AND($BO$30=1,BK149&lt;&gt;""),1,IF(AND($BO$30=2,BL149&lt;&gt;""),1,IF(AND($BO$30=3,BM149&lt;&gt;""),1,IF(AND($BO$30=4,BN149&lt;&gt;""),1,IF(AND($BO$30=5,BO149&lt;&gt;""),1,0))))))</f>
        <v/>
      </c>
      <c r="BQ149" s="67">
        <f>IF(BR147=0,0,IF(OR(BA149="x",BA149=""),0,BA149))</f>
        <v>0</v>
      </c>
      <c r="BR149" s="162"/>
      <c r="BS149" s="187"/>
    </row>
    <row r="150" spans="1:91" s="151" customFormat="1">
      <c r="A150" s="99"/>
      <c r="B150" s="155"/>
      <c r="C150" s="171"/>
      <c r="D150" s="155"/>
      <c r="E150" s="171"/>
      <c r="F150" s="355"/>
      <c r="G150" s="152"/>
      <c r="H150" s="153"/>
      <c r="I150" s="154" t="s">
        <v>5</v>
      </c>
      <c r="J150" s="155"/>
      <c r="K150" s="524" t="s">
        <v>480</v>
      </c>
      <c r="L150" s="150"/>
      <c r="M150" s="150"/>
      <c r="N150" s="150"/>
      <c r="O150" s="150"/>
      <c r="P150" s="150"/>
      <c r="Q150" s="150"/>
      <c r="R150" s="150"/>
      <c r="S150" s="150"/>
      <c r="T150" s="150"/>
      <c r="U150" s="150"/>
      <c r="V150" s="150"/>
      <c r="W150" s="150"/>
      <c r="X150" s="150"/>
      <c r="Y150" s="150"/>
      <c r="Z150" s="150"/>
      <c r="AA150" s="150"/>
      <c r="AB150" s="150"/>
      <c r="AC150" s="150"/>
      <c r="AD150" s="150"/>
      <c r="AE150" s="150"/>
      <c r="AF150" s="150"/>
      <c r="AG150" s="150"/>
      <c r="AH150" s="150"/>
      <c r="AI150" s="150"/>
      <c r="AJ150" s="150"/>
      <c r="AK150" s="150"/>
      <c r="AL150" s="150"/>
      <c r="AM150" s="150"/>
      <c r="AN150" s="150"/>
      <c r="AO150" s="150"/>
      <c r="AP150" s="150"/>
      <c r="AQ150" s="150"/>
      <c r="AR150" s="150"/>
      <c r="AS150" s="150"/>
      <c r="AT150" s="155"/>
      <c r="AU150" s="155"/>
      <c r="AV150" s="155"/>
      <c r="AW150" s="155"/>
      <c r="AX150" s="155"/>
      <c r="AY150" s="156"/>
      <c r="AZ150" s="157"/>
      <c r="BA150" s="155"/>
      <c r="BB150" s="155"/>
      <c r="BC150" s="155"/>
      <c r="BD150" s="157"/>
      <c r="BE150" s="189"/>
      <c r="BF150" s="158"/>
      <c r="BG150" s="159"/>
      <c r="BH150" s="159"/>
      <c r="BI150" s="159"/>
      <c r="BJ150" s="158"/>
      <c r="BK150" s="160"/>
      <c r="BL150" s="160"/>
      <c r="BM150" s="160"/>
      <c r="BN150" s="160"/>
      <c r="BO150" s="160"/>
      <c r="BP150" s="163"/>
      <c r="BQ150" s="163"/>
      <c r="BR150" s="162"/>
      <c r="BS150" s="187"/>
      <c r="BT150" s="159"/>
      <c r="BU150" s="159"/>
      <c r="BV150" s="159"/>
      <c r="BW150" s="159"/>
      <c r="BX150" s="159"/>
      <c r="BY150" s="159"/>
      <c r="BZ150" s="159"/>
      <c r="CA150" s="159"/>
      <c r="CB150" s="159"/>
      <c r="CC150" s="159"/>
      <c r="CD150" s="159"/>
      <c r="CE150" s="159"/>
      <c r="CF150" s="159"/>
      <c r="CG150" s="159"/>
      <c r="CH150" s="159"/>
      <c r="CI150" s="159"/>
      <c r="CJ150" s="159"/>
      <c r="CK150" s="159"/>
      <c r="CL150" s="159"/>
      <c r="CM150" s="159"/>
    </row>
    <row r="151" spans="1:91" s="151" customFormat="1">
      <c r="A151" s="99"/>
      <c r="B151" s="155"/>
      <c r="C151" s="171"/>
      <c r="D151" s="155"/>
      <c r="E151" s="171"/>
      <c r="F151" s="355"/>
      <c r="G151" s="152"/>
      <c r="H151" s="153"/>
      <c r="I151" s="154" t="s">
        <v>6</v>
      </c>
      <c r="J151" s="155"/>
      <c r="K151" s="524" t="s">
        <v>481</v>
      </c>
      <c r="L151" s="150"/>
      <c r="M151" s="150"/>
      <c r="N151" s="150"/>
      <c r="O151" s="150"/>
      <c r="P151" s="150"/>
      <c r="Q151" s="150"/>
      <c r="R151" s="150"/>
      <c r="S151" s="150"/>
      <c r="T151" s="150"/>
      <c r="U151" s="150"/>
      <c r="V151" s="150"/>
      <c r="W151" s="150"/>
      <c r="X151" s="150"/>
      <c r="Y151" s="150"/>
      <c r="Z151" s="150"/>
      <c r="AA151" s="150"/>
      <c r="AB151" s="150"/>
      <c r="AC151" s="150"/>
      <c r="AD151" s="150"/>
      <c r="AE151" s="150"/>
      <c r="AF151" s="150"/>
      <c r="AG151" s="150"/>
      <c r="AH151" s="150"/>
      <c r="AI151" s="150"/>
      <c r="AJ151" s="150"/>
      <c r="AK151" s="150"/>
      <c r="AL151" s="150"/>
      <c r="AM151" s="150"/>
      <c r="AN151" s="150"/>
      <c r="AO151" s="150"/>
      <c r="AP151" s="150"/>
      <c r="AQ151" s="150"/>
      <c r="AR151" s="150"/>
      <c r="AS151" s="150"/>
      <c r="AT151" s="155"/>
      <c r="AU151" s="155"/>
      <c r="AV151" s="155"/>
      <c r="AW151" s="155"/>
      <c r="AX151" s="155"/>
      <c r="AY151" s="156"/>
      <c r="AZ151" s="157"/>
      <c r="BA151" s="155"/>
      <c r="BB151" s="155"/>
      <c r="BC151" s="155"/>
      <c r="BD151" s="157"/>
      <c r="BE151" s="189"/>
      <c r="BF151" s="158"/>
      <c r="BG151" s="159"/>
      <c r="BH151" s="159"/>
      <c r="BI151" s="159"/>
      <c r="BJ151" s="158"/>
      <c r="BK151" s="160"/>
      <c r="BL151" s="160"/>
      <c r="BM151" s="160"/>
      <c r="BN151" s="160"/>
      <c r="BO151" s="160"/>
      <c r="BP151" s="161"/>
      <c r="BQ151" s="161"/>
      <c r="BR151" s="162"/>
      <c r="BS151" s="187"/>
      <c r="BT151" s="159"/>
      <c r="BU151" s="159"/>
      <c r="BV151" s="159"/>
      <c r="BW151" s="159"/>
      <c r="BX151" s="159"/>
      <c r="BY151" s="159"/>
      <c r="BZ151" s="159"/>
      <c r="CA151" s="159"/>
      <c r="CB151" s="159"/>
      <c r="CC151" s="159"/>
      <c r="CD151" s="159"/>
      <c r="CE151" s="159"/>
      <c r="CF151" s="159"/>
      <c r="CG151" s="159"/>
      <c r="CH151" s="159"/>
      <c r="CI151" s="159"/>
      <c r="CJ151" s="159"/>
      <c r="CK151" s="159"/>
      <c r="CL151" s="159"/>
      <c r="CM151" s="159"/>
    </row>
    <row r="152" spans="1:91" s="151" customFormat="1">
      <c r="A152" s="99"/>
      <c r="B152" s="155"/>
      <c r="C152" s="171"/>
      <c r="D152" s="155"/>
      <c r="E152" s="171"/>
      <c r="F152" s="355"/>
      <c r="G152" s="152"/>
      <c r="H152" s="153"/>
      <c r="I152" s="154" t="s">
        <v>7</v>
      </c>
      <c r="J152" s="155"/>
      <c r="K152" s="524" t="s">
        <v>484</v>
      </c>
      <c r="L152" s="150"/>
      <c r="M152" s="150"/>
      <c r="N152" s="150"/>
      <c r="O152" s="150"/>
      <c r="P152" s="150"/>
      <c r="Q152" s="150"/>
      <c r="R152" s="150"/>
      <c r="S152" s="150"/>
      <c r="T152" s="150"/>
      <c r="U152" s="150"/>
      <c r="V152" s="150"/>
      <c r="W152" s="150"/>
      <c r="X152" s="150"/>
      <c r="Y152" s="150"/>
      <c r="Z152" s="150"/>
      <c r="AA152" s="150"/>
      <c r="AB152" s="150"/>
      <c r="AC152" s="150"/>
      <c r="AD152" s="150"/>
      <c r="AE152" s="150"/>
      <c r="AF152" s="150"/>
      <c r="AG152" s="150"/>
      <c r="AH152" s="150"/>
      <c r="AI152" s="150"/>
      <c r="AJ152" s="150"/>
      <c r="AK152" s="150"/>
      <c r="AL152" s="150"/>
      <c r="AM152" s="150"/>
      <c r="AN152" s="150"/>
      <c r="AO152" s="150"/>
      <c r="AP152" s="150"/>
      <c r="AQ152" s="150"/>
      <c r="AR152" s="150"/>
      <c r="AS152" s="150"/>
      <c r="AT152" s="155"/>
      <c r="AU152" s="155"/>
      <c r="AV152" s="155"/>
      <c r="AW152" s="155"/>
      <c r="AX152" s="155"/>
      <c r="AY152" s="156"/>
      <c r="AZ152" s="157"/>
      <c r="BA152" s="155"/>
      <c r="BB152" s="155"/>
      <c r="BC152" s="155"/>
      <c r="BD152" s="157"/>
      <c r="BE152" s="189"/>
      <c r="BF152" s="158"/>
      <c r="BG152" s="159"/>
      <c r="BH152" s="159"/>
      <c r="BI152" s="159"/>
      <c r="BJ152" s="158"/>
      <c r="BK152" s="160"/>
      <c r="BL152" s="160"/>
      <c r="BM152" s="160"/>
      <c r="BN152" s="160"/>
      <c r="BO152" s="160"/>
      <c r="BP152" s="161"/>
      <c r="BQ152" s="161"/>
      <c r="BR152" s="162"/>
      <c r="BS152" s="187"/>
      <c r="BT152" s="159"/>
      <c r="BU152" s="159"/>
      <c r="BV152" s="159"/>
      <c r="BW152" s="159"/>
      <c r="BX152" s="159"/>
      <c r="BY152" s="159"/>
      <c r="BZ152" s="159"/>
      <c r="CA152" s="159"/>
      <c r="CB152" s="159"/>
      <c r="CC152" s="159"/>
      <c r="CD152" s="159"/>
      <c r="CE152" s="159"/>
      <c r="CF152" s="159"/>
      <c r="CG152" s="159"/>
      <c r="CH152" s="159"/>
      <c r="CI152" s="159"/>
      <c r="CJ152" s="159"/>
      <c r="CK152" s="159"/>
      <c r="CL152" s="159"/>
      <c r="CM152" s="159"/>
    </row>
    <row r="153" spans="1:91" s="151" customFormat="1">
      <c r="A153" s="99"/>
      <c r="B153" s="155"/>
      <c r="C153" s="171"/>
      <c r="D153" s="155"/>
      <c r="E153" s="171"/>
      <c r="F153" s="355"/>
      <c r="G153" s="152"/>
      <c r="H153" s="153"/>
      <c r="I153" s="154" t="s">
        <v>8</v>
      </c>
      <c r="J153" s="155"/>
      <c r="K153" s="524" t="s">
        <v>482</v>
      </c>
      <c r="L153" s="150"/>
      <c r="M153" s="150"/>
      <c r="N153" s="150"/>
      <c r="O153" s="150"/>
      <c r="P153" s="150"/>
      <c r="Q153" s="150"/>
      <c r="R153" s="150"/>
      <c r="S153" s="150"/>
      <c r="T153" s="150"/>
      <c r="U153" s="150"/>
      <c r="V153" s="150"/>
      <c r="W153" s="150"/>
      <c r="X153" s="150"/>
      <c r="Y153" s="150"/>
      <c r="Z153" s="150"/>
      <c r="AA153" s="150"/>
      <c r="AB153" s="150"/>
      <c r="AC153" s="150"/>
      <c r="AD153" s="150"/>
      <c r="AE153" s="150"/>
      <c r="AF153" s="150"/>
      <c r="AG153" s="150"/>
      <c r="AH153" s="150"/>
      <c r="AI153" s="150"/>
      <c r="AJ153" s="150"/>
      <c r="AK153" s="150"/>
      <c r="AL153" s="150"/>
      <c r="AM153" s="150"/>
      <c r="AN153" s="150"/>
      <c r="AO153" s="150"/>
      <c r="AP153" s="150"/>
      <c r="AQ153" s="150"/>
      <c r="AR153" s="150"/>
      <c r="AS153" s="150"/>
      <c r="AT153" s="155"/>
      <c r="AU153" s="155"/>
      <c r="AV153" s="155"/>
      <c r="AW153" s="155"/>
      <c r="AX153" s="155"/>
      <c r="AY153" s="156"/>
      <c r="AZ153" s="157"/>
      <c r="BA153" s="155"/>
      <c r="BB153" s="155"/>
      <c r="BC153" s="155"/>
      <c r="BD153" s="157"/>
      <c r="BE153" s="189"/>
      <c r="BF153" s="158"/>
      <c r="BG153" s="159"/>
      <c r="BH153" s="159"/>
      <c r="BI153" s="159"/>
      <c r="BJ153" s="158"/>
      <c r="BK153" s="160"/>
      <c r="BL153" s="160"/>
      <c r="BM153" s="160"/>
      <c r="BN153" s="160"/>
      <c r="BO153" s="160"/>
      <c r="BP153" s="161"/>
      <c r="BQ153" s="161"/>
      <c r="BR153" s="162"/>
      <c r="BS153" s="187"/>
      <c r="BT153" s="159"/>
      <c r="BU153" s="159"/>
      <c r="BV153" s="159"/>
      <c r="BW153" s="159"/>
      <c r="BX153" s="159"/>
      <c r="BY153" s="159"/>
      <c r="BZ153" s="159"/>
      <c r="CA153" s="159"/>
      <c r="CB153" s="159"/>
      <c r="CC153" s="159"/>
      <c r="CD153" s="159"/>
      <c r="CE153" s="159"/>
      <c r="CF153" s="159"/>
      <c r="CG153" s="159"/>
      <c r="CH153" s="159"/>
      <c r="CI153" s="159"/>
      <c r="CJ153" s="159"/>
      <c r="CK153" s="159"/>
      <c r="CL153" s="159"/>
      <c r="CM153" s="159"/>
    </row>
    <row r="154" spans="1:91" s="151" customFormat="1">
      <c r="A154" s="99"/>
      <c r="B154" s="155"/>
      <c r="C154" s="171"/>
      <c r="D154" s="155"/>
      <c r="E154" s="171"/>
      <c r="F154" s="355"/>
      <c r="G154" s="152"/>
      <c r="H154" s="153"/>
      <c r="I154" s="154" t="s">
        <v>9</v>
      </c>
      <c r="J154" s="155"/>
      <c r="K154" s="524" t="s">
        <v>483</v>
      </c>
      <c r="L154" s="150"/>
      <c r="M154" s="150"/>
      <c r="N154" s="150"/>
      <c r="O154" s="150"/>
      <c r="P154" s="150"/>
      <c r="Q154" s="150"/>
      <c r="R154" s="150"/>
      <c r="S154" s="150"/>
      <c r="T154" s="150"/>
      <c r="U154" s="150"/>
      <c r="V154" s="150"/>
      <c r="W154" s="150"/>
      <c r="X154" s="150"/>
      <c r="Y154" s="150"/>
      <c r="Z154" s="150"/>
      <c r="AA154" s="150"/>
      <c r="AB154" s="150"/>
      <c r="AC154" s="150"/>
      <c r="AD154" s="150"/>
      <c r="AE154" s="150"/>
      <c r="AF154" s="150"/>
      <c r="AG154" s="150"/>
      <c r="AH154" s="150"/>
      <c r="AI154" s="150"/>
      <c r="AJ154" s="150"/>
      <c r="AK154" s="150"/>
      <c r="AL154" s="150"/>
      <c r="AM154" s="150"/>
      <c r="AN154" s="150"/>
      <c r="AO154" s="150"/>
      <c r="AP154" s="150"/>
      <c r="AQ154" s="150"/>
      <c r="AR154" s="150"/>
      <c r="AS154" s="150"/>
      <c r="AT154" s="155"/>
      <c r="AU154" s="155"/>
      <c r="AV154" s="155"/>
      <c r="AW154" s="155"/>
      <c r="AX154" s="155"/>
      <c r="AY154" s="156"/>
      <c r="AZ154" s="157"/>
      <c r="BA154" s="155"/>
      <c r="BB154" s="155"/>
      <c r="BC154" s="155"/>
      <c r="BD154" s="157"/>
      <c r="BE154" s="189"/>
      <c r="BF154" s="158"/>
      <c r="BG154" s="159"/>
      <c r="BH154" s="159"/>
      <c r="BI154" s="159"/>
      <c r="BJ154" s="158"/>
      <c r="BK154" s="160"/>
      <c r="BL154" s="160"/>
      <c r="BM154" s="160"/>
      <c r="BN154" s="160"/>
      <c r="BO154" s="160"/>
      <c r="BP154" s="161"/>
      <c r="BQ154" s="161"/>
      <c r="BR154" s="162"/>
      <c r="BS154" s="187"/>
      <c r="BT154" s="159"/>
      <c r="BU154" s="159"/>
      <c r="BV154" s="159"/>
      <c r="BW154" s="159"/>
      <c r="BX154" s="159"/>
      <c r="BY154" s="159"/>
      <c r="BZ154" s="159"/>
      <c r="CA154" s="159"/>
      <c r="CB154" s="159"/>
      <c r="CC154" s="159"/>
      <c r="CD154" s="159"/>
      <c r="CE154" s="159"/>
      <c r="CF154" s="159"/>
      <c r="CG154" s="159"/>
      <c r="CH154" s="159"/>
      <c r="CI154" s="159"/>
      <c r="CJ154" s="159"/>
      <c r="CK154" s="159"/>
      <c r="CL154" s="159"/>
      <c r="CM154" s="159"/>
    </row>
    <row r="155" spans="1:91" ht="3.75" customHeight="1">
      <c r="B155" s="140"/>
      <c r="C155" s="170"/>
      <c r="D155" s="140"/>
      <c r="E155" s="170"/>
      <c r="F155" s="351"/>
      <c r="G155" s="143"/>
      <c r="H155" s="147"/>
      <c r="I155" s="148"/>
      <c r="J155" s="148"/>
      <c r="K155" s="148"/>
      <c r="L155" s="148"/>
      <c r="M155" s="148"/>
      <c r="N155" s="148"/>
      <c r="O155" s="148"/>
      <c r="P155" s="148"/>
      <c r="Q155" s="148"/>
      <c r="R155" s="148"/>
      <c r="S155" s="148"/>
      <c r="T155" s="148"/>
      <c r="U155" s="148"/>
      <c r="V155" s="148"/>
      <c r="W155" s="148"/>
      <c r="X155" s="148"/>
      <c r="Y155" s="148"/>
      <c r="Z155" s="148"/>
      <c r="AA155" s="148"/>
      <c r="AB155" s="148"/>
      <c r="AC155" s="148"/>
      <c r="AD155" s="148"/>
      <c r="AE155" s="148"/>
      <c r="AF155" s="148"/>
      <c r="AG155" s="148"/>
      <c r="AH155" s="148"/>
      <c r="AI155" s="148"/>
      <c r="AJ155" s="148"/>
      <c r="AK155" s="148"/>
      <c r="AL155" s="148"/>
      <c r="AM155" s="148"/>
      <c r="AN155" s="148"/>
      <c r="AO155" s="148"/>
      <c r="AP155" s="148"/>
      <c r="AQ155" s="148"/>
      <c r="AR155" s="148"/>
      <c r="AS155" s="148"/>
      <c r="AT155" s="148"/>
      <c r="AU155" s="148"/>
      <c r="AV155" s="148"/>
      <c r="AW155" s="148"/>
      <c r="AX155" s="148"/>
      <c r="AY155" s="149"/>
      <c r="AZ155" s="141"/>
      <c r="BA155" s="140"/>
      <c r="BB155" s="140"/>
      <c r="BC155" s="140"/>
      <c r="BD155" s="141"/>
      <c r="BE155" s="188"/>
      <c r="BF155" s="64"/>
      <c r="BJ155" s="64"/>
      <c r="BK155" s="60"/>
      <c r="BL155" s="60"/>
      <c r="BP155" s="142"/>
      <c r="BQ155" s="142"/>
      <c r="BR155" s="86"/>
      <c r="BS155" s="187"/>
    </row>
    <row r="156" spans="1:91">
      <c r="B156" s="140"/>
      <c r="C156" s="170"/>
      <c r="D156" s="140"/>
      <c r="E156" s="170"/>
      <c r="F156" s="351"/>
      <c r="G156" s="353" t="str">
        <f>CONCATENATE(E145,".3")</f>
        <v>2.8.3</v>
      </c>
      <c r="H156" s="144"/>
      <c r="I156" s="145" t="s">
        <v>362</v>
      </c>
      <c r="J156" s="145"/>
      <c r="K156" s="145"/>
      <c r="L156" s="145"/>
      <c r="M156" s="145"/>
      <c r="N156" s="145"/>
      <c r="O156" s="145"/>
      <c r="P156" s="145"/>
      <c r="Q156" s="145"/>
      <c r="R156" s="145"/>
      <c r="S156" s="145"/>
      <c r="T156" s="145"/>
      <c r="U156" s="145"/>
      <c r="V156" s="145"/>
      <c r="W156" s="145"/>
      <c r="X156" s="145"/>
      <c r="Y156" s="145"/>
      <c r="Z156" s="145"/>
      <c r="AA156" s="145"/>
      <c r="AB156" s="145"/>
      <c r="AC156" s="145"/>
      <c r="AD156" s="145"/>
      <c r="AE156" s="145"/>
      <c r="AF156" s="145"/>
      <c r="AG156" s="145"/>
      <c r="AH156" s="145"/>
      <c r="AI156" s="145"/>
      <c r="AJ156" s="145"/>
      <c r="AK156" s="145"/>
      <c r="AL156" s="145"/>
      <c r="AM156" s="145"/>
      <c r="AN156" s="145"/>
      <c r="AO156" s="145"/>
      <c r="AP156" s="145"/>
      <c r="AQ156" s="145"/>
      <c r="AR156" s="145"/>
      <c r="AS156" s="145"/>
      <c r="AT156" s="145"/>
      <c r="AU156" s="145"/>
      <c r="AV156" s="145"/>
      <c r="AW156" s="145"/>
      <c r="AX156" s="145"/>
      <c r="AY156" s="146"/>
      <c r="AZ156" s="141"/>
      <c r="BA156" s="959"/>
      <c r="BB156" s="960"/>
      <c r="BC156" s="961"/>
      <c r="BD156" s="141"/>
      <c r="BE156" s="188"/>
      <c r="BF156" s="64"/>
      <c r="BJ156" s="158"/>
      <c r="BK156" s="160"/>
      <c r="BL156" s="160"/>
      <c r="BM156" s="160"/>
      <c r="BN156" s="160"/>
      <c r="BO156" s="160"/>
      <c r="BP156" s="135" t="str">
        <f>IF(OR(BA156="x",BA156=""),"",IF(AND($BO$30=1,BK156&lt;&gt;""),1,IF(AND($BO$30=2,BL156&lt;&gt;""),1,IF(AND($BO$30=3,BM156&lt;&gt;""),1,IF(AND($BO$30=4,BN156&lt;&gt;""),1,IF(AND($BO$30=5,BO156&lt;&gt;""),1,0))))))</f>
        <v/>
      </c>
      <c r="BQ156" s="67">
        <f>IF(BR147=0,0,IF(OR(BA156="x",BA156=""),0,BA156))</f>
        <v>0</v>
      </c>
      <c r="BR156" s="162"/>
      <c r="BS156" s="187"/>
    </row>
    <row r="157" spans="1:91" ht="3.75" customHeight="1">
      <c r="B157" s="140"/>
      <c r="C157" s="170"/>
      <c r="D157" s="140"/>
      <c r="E157" s="170"/>
      <c r="F157" s="351"/>
      <c r="G157" s="143"/>
      <c r="H157" s="147"/>
      <c r="I157" s="148"/>
      <c r="J157" s="148"/>
      <c r="K157" s="148"/>
      <c r="L157" s="148"/>
      <c r="M157" s="148"/>
      <c r="N157" s="148"/>
      <c r="O157" s="148"/>
      <c r="P157" s="148"/>
      <c r="Q157" s="148"/>
      <c r="R157" s="148"/>
      <c r="S157" s="148"/>
      <c r="T157" s="148"/>
      <c r="U157" s="148"/>
      <c r="V157" s="148"/>
      <c r="W157" s="148"/>
      <c r="X157" s="148"/>
      <c r="Y157" s="148"/>
      <c r="Z157" s="148"/>
      <c r="AA157" s="148"/>
      <c r="AB157" s="148"/>
      <c r="AC157" s="148"/>
      <c r="AD157" s="148"/>
      <c r="AE157" s="148"/>
      <c r="AF157" s="148"/>
      <c r="AG157" s="148"/>
      <c r="AH157" s="148"/>
      <c r="AI157" s="148"/>
      <c r="AJ157" s="148"/>
      <c r="AK157" s="148"/>
      <c r="AL157" s="148"/>
      <c r="AM157" s="148"/>
      <c r="AN157" s="148"/>
      <c r="AO157" s="148"/>
      <c r="AP157" s="148"/>
      <c r="AQ157" s="148"/>
      <c r="AR157" s="148"/>
      <c r="AS157" s="148"/>
      <c r="AT157" s="148"/>
      <c r="AU157" s="148"/>
      <c r="AV157" s="148"/>
      <c r="AW157" s="148"/>
      <c r="AX157" s="148"/>
      <c r="AY157" s="149"/>
      <c r="AZ157" s="141"/>
      <c r="BA157" s="140"/>
      <c r="BB157" s="140"/>
      <c r="BC157" s="140"/>
      <c r="BD157" s="141"/>
      <c r="BE157" s="188"/>
      <c r="BF157" s="64"/>
      <c r="BJ157" s="158"/>
      <c r="BK157" s="160"/>
      <c r="BL157" s="160"/>
      <c r="BM157" s="160"/>
      <c r="BN157" s="160"/>
      <c r="BO157" s="160"/>
      <c r="BP157" s="80"/>
      <c r="BQ157" s="80"/>
      <c r="BR157" s="86"/>
      <c r="BS157" s="187"/>
    </row>
    <row r="158" spans="1:91">
      <c r="B158" s="140"/>
      <c r="C158" s="170"/>
      <c r="D158" s="140"/>
      <c r="E158" s="170"/>
      <c r="F158" s="351"/>
      <c r="G158" s="353" t="str">
        <f>CONCATENATE(E145,".4")</f>
        <v>2.8.4</v>
      </c>
      <c r="H158" s="144"/>
      <c r="I158" s="145" t="s">
        <v>10</v>
      </c>
      <c r="J158" s="145"/>
      <c r="K158" s="145"/>
      <c r="L158" s="145"/>
      <c r="M158" s="145"/>
      <c r="N158" s="145"/>
      <c r="O158" s="145"/>
      <c r="P158" s="145"/>
      <c r="Q158" s="145"/>
      <c r="R158" s="145"/>
      <c r="S158" s="145"/>
      <c r="T158" s="145"/>
      <c r="U158" s="145"/>
      <c r="V158" s="145"/>
      <c r="W158" s="145"/>
      <c r="X158" s="145"/>
      <c r="Y158" s="145"/>
      <c r="Z158" s="145"/>
      <c r="AA158" s="145"/>
      <c r="AB158" s="145"/>
      <c r="AC158" s="145"/>
      <c r="AD158" s="145"/>
      <c r="AE158" s="145"/>
      <c r="AF158" s="145"/>
      <c r="AG158" s="145"/>
      <c r="AH158" s="145"/>
      <c r="AI158" s="145"/>
      <c r="AJ158" s="145"/>
      <c r="AK158" s="145"/>
      <c r="AL158" s="145"/>
      <c r="AM158" s="145"/>
      <c r="AN158" s="145"/>
      <c r="AO158" s="145"/>
      <c r="AP158" s="145"/>
      <c r="AQ158" s="145"/>
      <c r="AR158" s="145"/>
      <c r="AS158" s="145"/>
      <c r="AT158" s="145"/>
      <c r="AU158" s="145"/>
      <c r="AV158" s="145"/>
      <c r="AW158" s="145"/>
      <c r="AX158" s="145"/>
      <c r="AY158" s="146"/>
      <c r="AZ158" s="141"/>
      <c r="BA158" s="959"/>
      <c r="BB158" s="960"/>
      <c r="BC158" s="961"/>
      <c r="BD158" s="141"/>
      <c r="BE158" s="188"/>
      <c r="BF158" s="64"/>
      <c r="BJ158" s="158"/>
      <c r="BK158" s="160"/>
      <c r="BL158" s="160"/>
      <c r="BM158" s="160"/>
      <c r="BN158" s="160"/>
      <c r="BO158" s="160"/>
      <c r="BP158" s="135" t="str">
        <f>IF(OR(BA158="x",BA158=""),"",IF(AND($BO$30=1,BK158&lt;&gt;""),1,IF(AND($BO$30=2,BL158&lt;&gt;""),1,IF(AND($BO$30=3,BM158&lt;&gt;""),1,IF(AND($BO$30=4,BN158&lt;&gt;""),1,IF(AND($BO$30=5,BO158&lt;&gt;""),1,0))))))</f>
        <v/>
      </c>
      <c r="BQ158" s="67">
        <f>IF(BR147=0,0,IF(OR(BA158="x",BA158=""),0,BA158))</f>
        <v>0</v>
      </c>
      <c r="BR158" s="162"/>
      <c r="BS158" s="187"/>
    </row>
    <row r="159" spans="1:91" ht="3.75" customHeight="1">
      <c r="B159" s="140"/>
      <c r="C159" s="170"/>
      <c r="D159" s="18"/>
      <c r="E159" s="45"/>
      <c r="G159" s="143"/>
      <c r="H159" s="147"/>
      <c r="I159" s="148"/>
      <c r="J159" s="148"/>
      <c r="K159" s="148"/>
      <c r="L159" s="148"/>
      <c r="M159" s="148"/>
      <c r="N159" s="148"/>
      <c r="O159" s="148"/>
      <c r="P159" s="148"/>
      <c r="Q159" s="148"/>
      <c r="R159" s="148"/>
      <c r="S159" s="148"/>
      <c r="T159" s="148"/>
      <c r="U159" s="148"/>
      <c r="V159" s="148"/>
      <c r="W159" s="148"/>
      <c r="X159" s="148"/>
      <c r="Y159" s="148"/>
      <c r="Z159" s="148"/>
      <c r="AA159" s="148"/>
      <c r="AB159" s="148"/>
      <c r="AC159" s="148"/>
      <c r="AD159" s="148"/>
      <c r="AE159" s="148"/>
      <c r="AF159" s="148"/>
      <c r="AG159" s="148"/>
      <c r="AH159" s="148"/>
      <c r="AI159" s="148"/>
      <c r="AJ159" s="148"/>
      <c r="AK159" s="148"/>
      <c r="AL159" s="148"/>
      <c r="AM159" s="148"/>
      <c r="AN159" s="148"/>
      <c r="AO159" s="148"/>
      <c r="AP159" s="148"/>
      <c r="AQ159" s="148"/>
      <c r="AR159" s="148"/>
      <c r="AS159" s="148"/>
      <c r="AT159" s="148"/>
      <c r="AU159" s="148"/>
      <c r="AV159" s="148"/>
      <c r="AW159" s="148"/>
      <c r="AX159" s="148"/>
      <c r="AY159" s="149"/>
      <c r="AZ159" s="141"/>
      <c r="BA159" s="140"/>
      <c r="BB159" s="140"/>
      <c r="BC159" s="140"/>
      <c r="BD159" s="141"/>
      <c r="BE159" s="188"/>
      <c r="BF159" s="64"/>
      <c r="BJ159" s="158"/>
      <c r="BK159" s="160"/>
      <c r="BL159" s="160"/>
      <c r="BM159" s="160"/>
      <c r="BN159" s="160"/>
      <c r="BO159" s="160"/>
      <c r="BP159" s="80"/>
      <c r="BQ159" s="80"/>
      <c r="BR159" s="86"/>
      <c r="BS159" s="187"/>
    </row>
    <row r="160" spans="1:91">
      <c r="A160" s="100"/>
      <c r="B160" s="148"/>
      <c r="C160" s="227"/>
      <c r="D160" s="228"/>
      <c r="E160" s="215"/>
      <c r="F160" s="229"/>
      <c r="G160" s="230"/>
      <c r="H160" s="231"/>
      <c r="I160" s="148"/>
      <c r="J160" s="148"/>
      <c r="K160" s="148"/>
      <c r="L160" s="148"/>
      <c r="M160" s="148"/>
      <c r="N160" s="148"/>
      <c r="O160" s="148"/>
      <c r="P160" s="148"/>
      <c r="Q160" s="148"/>
      <c r="R160" s="148"/>
      <c r="S160" s="148"/>
      <c r="T160" s="148"/>
      <c r="U160" s="148"/>
      <c r="V160" s="148"/>
      <c r="W160" s="148"/>
      <c r="X160" s="148"/>
      <c r="Y160" s="148"/>
      <c r="Z160" s="148"/>
      <c r="AA160" s="148"/>
      <c r="AB160" s="148"/>
      <c r="AC160" s="148"/>
      <c r="AD160" s="148"/>
      <c r="AE160" s="148"/>
      <c r="AF160" s="148"/>
      <c r="AG160" s="148"/>
      <c r="AH160" s="148"/>
      <c r="AI160" s="148"/>
      <c r="AJ160" s="148"/>
      <c r="AK160" s="148"/>
      <c r="AL160" s="148"/>
      <c r="AM160" s="148"/>
      <c r="AN160" s="148"/>
      <c r="AO160" s="148"/>
      <c r="AP160" s="148"/>
      <c r="AQ160" s="148"/>
      <c r="AR160" s="148"/>
      <c r="AS160" s="148"/>
      <c r="AT160" s="148"/>
      <c r="AU160" s="148"/>
      <c r="AV160" s="148"/>
      <c r="AW160" s="148"/>
      <c r="AX160" s="148"/>
      <c r="AY160" s="148"/>
      <c r="AZ160" s="148"/>
      <c r="BA160" s="148"/>
      <c r="BB160" s="148"/>
      <c r="BC160" s="148"/>
      <c r="BD160" s="148"/>
      <c r="BE160" s="238"/>
      <c r="BF160" s="64"/>
      <c r="BJ160" s="82"/>
      <c r="BK160" s="83"/>
      <c r="BL160" s="83"/>
      <c r="BM160" s="83"/>
      <c r="BN160" s="83"/>
      <c r="BO160" s="83"/>
      <c r="BP160" s="172"/>
      <c r="BQ160" s="172"/>
      <c r="BR160" s="173"/>
      <c r="BS160" s="187"/>
    </row>
    <row r="161" spans="1:91">
      <c r="A161" s="187"/>
      <c r="B161" s="187"/>
      <c r="C161" s="187"/>
      <c r="D161" s="187"/>
      <c r="E161" s="187"/>
      <c r="F161" s="187"/>
      <c r="G161" s="187"/>
      <c r="H161" s="187"/>
      <c r="I161" s="187"/>
      <c r="J161" s="187"/>
      <c r="K161" s="187"/>
      <c r="L161" s="187"/>
      <c r="M161" s="187"/>
      <c r="N161" s="187"/>
      <c r="O161" s="187"/>
      <c r="P161" s="187"/>
      <c r="Q161" s="187"/>
      <c r="R161" s="187"/>
      <c r="S161" s="187"/>
      <c r="T161" s="187"/>
      <c r="U161" s="187"/>
      <c r="V161" s="187"/>
      <c r="W161" s="187"/>
      <c r="X161" s="187"/>
      <c r="Y161" s="187"/>
      <c r="Z161" s="187"/>
      <c r="AA161" s="187"/>
      <c r="AB161" s="187"/>
      <c r="AC161" s="187"/>
      <c r="AD161" s="187"/>
      <c r="AE161" s="187"/>
      <c r="AF161" s="187"/>
      <c r="AG161" s="187"/>
      <c r="AH161" s="187"/>
      <c r="AI161" s="187"/>
      <c r="AJ161" s="187"/>
      <c r="AK161" s="187"/>
      <c r="AL161" s="187"/>
      <c r="AM161" s="187"/>
      <c r="AN161" s="187"/>
      <c r="AO161" s="187"/>
      <c r="AP161" s="187"/>
      <c r="AQ161" s="187"/>
      <c r="AR161" s="187"/>
      <c r="AS161" s="187"/>
      <c r="AT161" s="187"/>
      <c r="AU161" s="187"/>
      <c r="AV161" s="187"/>
      <c r="AW161" s="187"/>
      <c r="AX161" s="187"/>
      <c r="AY161" s="187"/>
      <c r="AZ161" s="187"/>
      <c r="BA161" s="187"/>
      <c r="BB161" s="187"/>
      <c r="BC161" s="187"/>
      <c r="BD161" s="187"/>
      <c r="BE161" s="187"/>
      <c r="BF161" s="239"/>
      <c r="BG161" s="187"/>
      <c r="BH161" s="187"/>
      <c r="BI161" s="187"/>
      <c r="BJ161" s="187"/>
      <c r="BK161" s="187"/>
      <c r="BL161" s="187"/>
      <c r="BM161" s="187"/>
      <c r="BN161" s="187"/>
      <c r="BO161" s="187"/>
      <c r="BP161" s="187"/>
      <c r="BQ161" s="187"/>
      <c r="BR161" s="187"/>
      <c r="BS161" s="187"/>
    </row>
    <row r="162" spans="1:91" ht="3.75" customHeight="1">
      <c r="A162" s="187"/>
      <c r="B162" s="187"/>
      <c r="C162" s="187"/>
      <c r="D162" s="187"/>
      <c r="E162" s="187"/>
      <c r="F162" s="187"/>
      <c r="G162" s="187"/>
      <c r="H162" s="187"/>
      <c r="I162" s="187"/>
      <c r="J162" s="187"/>
      <c r="K162" s="187"/>
      <c r="L162" s="187"/>
      <c r="M162" s="187"/>
      <c r="N162" s="187"/>
      <c r="O162" s="187"/>
      <c r="P162" s="187"/>
      <c r="Q162" s="187"/>
      <c r="R162" s="187"/>
      <c r="S162" s="187"/>
      <c r="T162" s="187"/>
      <c r="U162" s="187"/>
      <c r="V162" s="187"/>
      <c r="W162" s="187"/>
      <c r="X162" s="187"/>
      <c r="Y162" s="187"/>
      <c r="Z162" s="187"/>
      <c r="AA162" s="187"/>
      <c r="AB162" s="187"/>
      <c r="AC162" s="187"/>
      <c r="AD162" s="187"/>
      <c r="AE162" s="187"/>
      <c r="AF162" s="187"/>
      <c r="AG162" s="187"/>
      <c r="AH162" s="187"/>
      <c r="AI162" s="187"/>
      <c r="AJ162" s="187"/>
      <c r="AK162" s="187"/>
      <c r="AL162" s="187"/>
      <c r="AM162" s="187"/>
      <c r="AN162" s="187"/>
      <c r="AO162" s="187"/>
      <c r="AP162" s="187"/>
      <c r="AQ162" s="187"/>
      <c r="AR162" s="187"/>
      <c r="AS162" s="187"/>
      <c r="AT162" s="187"/>
      <c r="AU162" s="187"/>
      <c r="AV162" s="187"/>
      <c r="AW162" s="187"/>
      <c r="AX162" s="187"/>
      <c r="AY162" s="187"/>
      <c r="AZ162" s="187"/>
      <c r="BA162" s="187"/>
      <c r="BB162" s="187"/>
      <c r="BC162" s="187"/>
      <c r="BD162" s="187"/>
      <c r="BE162" s="187"/>
      <c r="BF162" s="239"/>
      <c r="BG162" s="187"/>
      <c r="BH162" s="187"/>
      <c r="BI162" s="187"/>
      <c r="BJ162" s="187"/>
      <c r="BK162" s="187"/>
      <c r="BL162" s="187"/>
      <c r="BM162" s="187"/>
      <c r="BN162" s="187"/>
      <c r="BO162" s="187"/>
      <c r="BP162" s="187"/>
      <c r="BQ162" s="187"/>
      <c r="BR162" s="187"/>
      <c r="BS162" s="187"/>
    </row>
    <row r="163" spans="1:91">
      <c r="A163" s="187"/>
      <c r="B163" s="187"/>
      <c r="C163" s="187"/>
      <c r="D163" s="187"/>
      <c r="E163" s="187"/>
      <c r="F163" s="187"/>
      <c r="G163" s="187"/>
      <c r="H163" s="187"/>
      <c r="I163" s="187"/>
      <c r="J163" s="187"/>
      <c r="K163" s="187"/>
      <c r="L163" s="187"/>
      <c r="M163" s="187"/>
      <c r="N163" s="187"/>
      <c r="O163" s="187"/>
      <c r="P163" s="187"/>
      <c r="Q163" s="187"/>
      <c r="R163" s="187"/>
      <c r="S163" s="187"/>
      <c r="T163" s="187"/>
      <c r="U163" s="187"/>
      <c r="V163" s="187"/>
      <c r="W163" s="187"/>
      <c r="X163" s="187"/>
      <c r="Y163" s="187"/>
      <c r="Z163" s="187"/>
      <c r="AA163" s="187"/>
      <c r="AB163" s="187"/>
      <c r="AC163" s="187"/>
      <c r="AD163" s="187"/>
      <c r="AE163" s="187"/>
      <c r="AF163" s="187"/>
      <c r="AG163" s="187"/>
      <c r="AH163" s="187"/>
      <c r="AI163" s="187"/>
      <c r="AJ163" s="187"/>
      <c r="AK163" s="187"/>
      <c r="AL163" s="187"/>
      <c r="AM163" s="187"/>
      <c r="AN163" s="187"/>
      <c r="AO163" s="187"/>
      <c r="AP163" s="187"/>
      <c r="AQ163" s="187"/>
      <c r="AR163" s="187"/>
      <c r="AS163" s="187"/>
      <c r="AT163" s="187"/>
      <c r="AU163" s="187"/>
      <c r="AV163" s="187"/>
      <c r="AW163" s="187"/>
      <c r="AX163" s="187"/>
      <c r="AY163" s="187"/>
      <c r="AZ163" s="187"/>
      <c r="BA163" s="187"/>
      <c r="BB163" s="187"/>
      <c r="BC163" s="187"/>
      <c r="BD163" s="187"/>
      <c r="BE163" s="187"/>
      <c r="BF163" s="239"/>
      <c r="BG163" s="187"/>
      <c r="BH163" s="187"/>
      <c r="BI163" s="187"/>
      <c r="BJ163" s="187"/>
      <c r="BK163" s="187"/>
      <c r="BL163" s="187"/>
      <c r="BM163" s="187"/>
      <c r="BN163" s="187"/>
      <c r="BO163" s="187"/>
      <c r="BP163" s="187"/>
      <c r="BQ163" s="187"/>
      <c r="BR163" s="187"/>
      <c r="BS163" s="187"/>
    </row>
    <row r="164" spans="1:91" ht="3.75" customHeight="1">
      <c r="A164" s="187"/>
      <c r="B164" s="187"/>
      <c r="C164" s="187"/>
      <c r="D164" s="187"/>
      <c r="E164" s="187"/>
      <c r="F164" s="187"/>
      <c r="G164" s="187"/>
      <c r="H164" s="187"/>
      <c r="I164" s="187"/>
      <c r="J164" s="187"/>
      <c r="K164" s="187"/>
      <c r="L164" s="187"/>
      <c r="M164" s="187"/>
      <c r="N164" s="187"/>
      <c r="O164" s="187"/>
      <c r="P164" s="187"/>
      <c r="Q164" s="187"/>
      <c r="R164" s="187"/>
      <c r="S164" s="187"/>
      <c r="T164" s="187"/>
      <c r="U164" s="187"/>
      <c r="V164" s="187"/>
      <c r="W164" s="187"/>
      <c r="X164" s="187"/>
      <c r="Y164" s="187"/>
      <c r="Z164" s="187"/>
      <c r="AA164" s="187"/>
      <c r="AB164" s="187"/>
      <c r="AC164" s="187"/>
      <c r="AD164" s="187"/>
      <c r="AE164" s="187"/>
      <c r="AF164" s="187"/>
      <c r="AG164" s="187"/>
      <c r="AH164" s="187"/>
      <c r="AI164" s="187"/>
      <c r="AJ164" s="187"/>
      <c r="AK164" s="187"/>
      <c r="AL164" s="187"/>
      <c r="AM164" s="187"/>
      <c r="AN164" s="187"/>
      <c r="AO164" s="187"/>
      <c r="AP164" s="187"/>
      <c r="AQ164" s="187"/>
      <c r="AR164" s="187"/>
      <c r="AS164" s="187"/>
      <c r="AT164" s="187"/>
      <c r="AU164" s="187"/>
      <c r="AV164" s="187"/>
      <c r="AW164" s="187"/>
      <c r="AX164" s="187"/>
      <c r="AY164" s="187"/>
      <c r="AZ164" s="187"/>
      <c r="BA164" s="187"/>
      <c r="BB164" s="187"/>
      <c r="BC164" s="187"/>
      <c r="BD164" s="187"/>
      <c r="BE164" s="187"/>
      <c r="BF164" s="239"/>
      <c r="BG164" s="187"/>
      <c r="BH164" s="187"/>
      <c r="BI164" s="187"/>
      <c r="BJ164" s="187"/>
      <c r="BK164" s="187"/>
      <c r="BL164" s="187"/>
      <c r="BM164" s="187"/>
      <c r="BN164" s="187"/>
      <c r="BO164" s="187"/>
      <c r="BP164" s="187"/>
      <c r="BQ164" s="187"/>
      <c r="BR164" s="187"/>
      <c r="BS164" s="187"/>
    </row>
    <row r="165" spans="1:91">
      <c r="A165" s="187"/>
      <c r="B165" s="187"/>
      <c r="C165" s="187"/>
      <c r="D165" s="187"/>
      <c r="E165" s="187"/>
      <c r="F165" s="187"/>
      <c r="G165" s="187"/>
      <c r="H165" s="187"/>
      <c r="I165" s="187"/>
      <c r="J165" s="187"/>
      <c r="K165" s="187"/>
      <c r="L165" s="187"/>
      <c r="M165" s="187"/>
      <c r="N165" s="187"/>
      <c r="O165" s="187"/>
      <c r="P165" s="187"/>
      <c r="Q165" s="187"/>
      <c r="R165" s="187"/>
      <c r="S165" s="187"/>
      <c r="T165" s="187"/>
      <c r="U165" s="187"/>
      <c r="V165" s="187"/>
      <c r="W165" s="187"/>
      <c r="X165" s="187"/>
      <c r="Y165" s="187"/>
      <c r="Z165" s="187"/>
      <c r="AA165" s="187"/>
      <c r="AB165" s="187"/>
      <c r="AC165" s="187"/>
      <c r="AD165" s="187"/>
      <c r="AE165" s="187"/>
      <c r="AF165" s="187"/>
      <c r="AG165" s="187"/>
      <c r="AH165" s="187"/>
      <c r="AI165" s="187"/>
      <c r="AJ165" s="187"/>
      <c r="AK165" s="187"/>
      <c r="AL165" s="187"/>
      <c r="AM165" s="187"/>
      <c r="AN165" s="187"/>
      <c r="AO165" s="187"/>
      <c r="AP165" s="187"/>
      <c r="AQ165" s="187"/>
      <c r="AR165" s="187"/>
      <c r="AS165" s="187"/>
      <c r="AT165" s="187"/>
      <c r="AU165" s="187"/>
      <c r="AV165" s="187"/>
      <c r="AW165" s="187"/>
      <c r="AX165" s="187"/>
      <c r="AY165" s="187"/>
      <c r="AZ165" s="187"/>
      <c r="BA165" s="187"/>
      <c r="BB165" s="187"/>
      <c r="BC165" s="187"/>
      <c r="BD165" s="187"/>
      <c r="BE165" s="187"/>
      <c r="BF165" s="239"/>
      <c r="BG165" s="187"/>
      <c r="BH165" s="187"/>
      <c r="BI165" s="187"/>
      <c r="BJ165" s="187"/>
      <c r="BK165" s="187"/>
      <c r="BL165" s="187"/>
      <c r="BM165" s="187"/>
      <c r="BN165" s="187"/>
      <c r="BO165" s="187"/>
      <c r="BP165" s="187"/>
      <c r="BQ165" s="187"/>
      <c r="BR165" s="187"/>
      <c r="BS165" s="187"/>
    </row>
    <row r="166" spans="1:91" s="151" customFormat="1">
      <c r="A166" s="187"/>
      <c r="B166" s="187"/>
      <c r="C166" s="187"/>
      <c r="D166" s="187"/>
      <c r="E166" s="187"/>
      <c r="F166" s="187"/>
      <c r="G166" s="187"/>
      <c r="H166" s="187"/>
      <c r="I166" s="187"/>
      <c r="J166" s="187"/>
      <c r="K166" s="187"/>
      <c r="L166" s="187"/>
      <c r="M166" s="187"/>
      <c r="N166" s="187"/>
      <c r="O166" s="187"/>
      <c r="P166" s="187"/>
      <c r="Q166" s="187"/>
      <c r="R166" s="187"/>
      <c r="S166" s="187"/>
      <c r="T166" s="187"/>
      <c r="U166" s="187"/>
      <c r="V166" s="187"/>
      <c r="W166" s="187"/>
      <c r="X166" s="187"/>
      <c r="Y166" s="187"/>
      <c r="Z166" s="187"/>
      <c r="AA166" s="187"/>
      <c r="AB166" s="187"/>
      <c r="AC166" s="187"/>
      <c r="AD166" s="187"/>
      <c r="AE166" s="187"/>
      <c r="AF166" s="187"/>
      <c r="AG166" s="187"/>
      <c r="AH166" s="187"/>
      <c r="AI166" s="187"/>
      <c r="AJ166" s="187"/>
      <c r="AK166" s="187"/>
      <c r="AL166" s="187"/>
      <c r="AM166" s="187"/>
      <c r="AN166" s="187"/>
      <c r="AO166" s="187"/>
      <c r="AP166" s="187"/>
      <c r="AQ166" s="187"/>
      <c r="AR166" s="187"/>
      <c r="AS166" s="187"/>
      <c r="AT166" s="187"/>
      <c r="AU166" s="187"/>
      <c r="AV166" s="187"/>
      <c r="AW166" s="187"/>
      <c r="AX166" s="187"/>
      <c r="AY166" s="187"/>
      <c r="AZ166" s="187"/>
      <c r="BA166" s="187"/>
      <c r="BB166" s="187"/>
      <c r="BC166" s="187"/>
      <c r="BD166" s="187"/>
      <c r="BE166" s="187"/>
      <c r="BF166" s="239"/>
      <c r="BG166" s="187"/>
      <c r="BH166" s="187"/>
      <c r="BI166" s="187"/>
      <c r="BJ166" s="187"/>
      <c r="BK166" s="187"/>
      <c r="BL166" s="187"/>
      <c r="BM166" s="187"/>
      <c r="BN166" s="187"/>
      <c r="BO166" s="187"/>
      <c r="BP166" s="187"/>
      <c r="BQ166" s="187"/>
      <c r="BR166" s="187"/>
      <c r="BS166" s="187"/>
      <c r="BT166" s="159"/>
      <c r="BU166" s="159"/>
      <c r="BV166" s="159"/>
      <c r="BW166" s="159"/>
      <c r="BX166" s="159"/>
      <c r="BY166" s="159"/>
      <c r="BZ166" s="159"/>
      <c r="CA166" s="159"/>
      <c r="CB166" s="159"/>
      <c r="CC166" s="159"/>
      <c r="CD166" s="159"/>
      <c r="CE166" s="159"/>
      <c r="CF166" s="159"/>
      <c r="CG166" s="159"/>
      <c r="CH166" s="159"/>
      <c r="CI166" s="159"/>
      <c r="CJ166" s="159"/>
      <c r="CK166" s="159"/>
      <c r="CL166" s="159"/>
      <c r="CM166" s="159"/>
    </row>
    <row r="167" spans="1:91" s="151" customFormat="1">
      <c r="A167" s="187"/>
      <c r="B167" s="187"/>
      <c r="C167" s="187"/>
      <c r="D167" s="187"/>
      <c r="E167" s="187"/>
      <c r="F167" s="187"/>
      <c r="G167" s="187"/>
      <c r="H167" s="187"/>
      <c r="I167" s="187"/>
      <c r="J167" s="187"/>
      <c r="K167" s="187"/>
      <c r="L167" s="187"/>
      <c r="M167" s="187"/>
      <c r="N167" s="187"/>
      <c r="O167" s="187"/>
      <c r="P167" s="187"/>
      <c r="Q167" s="187"/>
      <c r="R167" s="187"/>
      <c r="S167" s="187"/>
      <c r="T167" s="187"/>
      <c r="U167" s="187"/>
      <c r="V167" s="187"/>
      <c r="W167" s="187"/>
      <c r="X167" s="187"/>
      <c r="Y167" s="187"/>
      <c r="Z167" s="187"/>
      <c r="AA167" s="187"/>
      <c r="AB167" s="187"/>
      <c r="AC167" s="187"/>
      <c r="AD167" s="187"/>
      <c r="AE167" s="187"/>
      <c r="AF167" s="187"/>
      <c r="AG167" s="187"/>
      <c r="AH167" s="187"/>
      <c r="AI167" s="187"/>
      <c r="AJ167" s="187"/>
      <c r="AK167" s="187"/>
      <c r="AL167" s="187"/>
      <c r="AM167" s="187"/>
      <c r="AN167" s="187"/>
      <c r="AO167" s="187"/>
      <c r="AP167" s="187"/>
      <c r="AQ167" s="187"/>
      <c r="AR167" s="187"/>
      <c r="AS167" s="187"/>
      <c r="AT167" s="187"/>
      <c r="AU167" s="187"/>
      <c r="AV167" s="187"/>
      <c r="AW167" s="187"/>
      <c r="AX167" s="187"/>
      <c r="AY167" s="187"/>
      <c r="AZ167" s="187"/>
      <c r="BA167" s="187"/>
      <c r="BB167" s="187"/>
      <c r="BC167" s="187"/>
      <c r="BD167" s="187"/>
      <c r="BE167" s="187"/>
      <c r="BF167" s="239"/>
      <c r="BG167" s="187"/>
      <c r="BH167" s="187"/>
      <c r="BI167" s="187"/>
      <c r="BJ167" s="187"/>
      <c r="BK167" s="187"/>
      <c r="BL167" s="187"/>
      <c r="BM167" s="187"/>
      <c r="BN167" s="187"/>
      <c r="BO167" s="187"/>
      <c r="BP167" s="187"/>
      <c r="BQ167" s="187"/>
      <c r="BR167" s="187"/>
      <c r="BS167" s="187"/>
      <c r="BT167" s="159"/>
      <c r="BU167" s="159"/>
      <c r="BV167" s="159"/>
      <c r="BW167" s="159"/>
      <c r="BX167" s="159"/>
      <c r="BY167" s="159"/>
      <c r="BZ167" s="159"/>
      <c r="CA167" s="159"/>
      <c r="CB167" s="159"/>
      <c r="CC167" s="159"/>
      <c r="CD167" s="159"/>
      <c r="CE167" s="159"/>
      <c r="CF167" s="159"/>
      <c r="CG167" s="159"/>
      <c r="CH167" s="159"/>
      <c r="CI167" s="159"/>
      <c r="CJ167" s="159"/>
      <c r="CK167" s="159"/>
      <c r="CL167" s="159"/>
      <c r="CM167" s="159"/>
    </row>
    <row r="168" spans="1:91" s="151" customFormat="1">
      <c r="A168" s="187"/>
      <c r="B168" s="187"/>
      <c r="C168" s="187"/>
      <c r="D168" s="187"/>
      <c r="E168" s="187"/>
      <c r="F168" s="187"/>
      <c r="G168" s="187"/>
      <c r="H168" s="187"/>
      <c r="I168" s="187"/>
      <c r="J168" s="187"/>
      <c r="K168" s="187"/>
      <c r="L168" s="187"/>
      <c r="M168" s="187"/>
      <c r="N168" s="187"/>
      <c r="O168" s="187"/>
      <c r="P168" s="187"/>
      <c r="Q168" s="187"/>
      <c r="R168" s="187"/>
      <c r="S168" s="187"/>
      <c r="T168" s="187"/>
      <c r="U168" s="187"/>
      <c r="V168" s="187"/>
      <c r="W168" s="187"/>
      <c r="X168" s="187"/>
      <c r="Y168" s="187"/>
      <c r="Z168" s="187"/>
      <c r="AA168" s="187"/>
      <c r="AB168" s="187"/>
      <c r="AC168" s="187"/>
      <c r="AD168" s="187"/>
      <c r="AE168" s="187"/>
      <c r="AF168" s="187"/>
      <c r="AG168" s="187"/>
      <c r="AH168" s="187"/>
      <c r="AI168" s="187"/>
      <c r="AJ168" s="187"/>
      <c r="AK168" s="187"/>
      <c r="AL168" s="187"/>
      <c r="AM168" s="187"/>
      <c r="AN168" s="187"/>
      <c r="AO168" s="187"/>
      <c r="AP168" s="187"/>
      <c r="AQ168" s="187"/>
      <c r="AR168" s="187"/>
      <c r="AS168" s="187"/>
      <c r="AT168" s="187"/>
      <c r="AU168" s="187"/>
      <c r="AV168" s="187"/>
      <c r="AW168" s="187"/>
      <c r="AX168" s="187"/>
      <c r="AY168" s="187"/>
      <c r="AZ168" s="187"/>
      <c r="BA168" s="187"/>
      <c r="BB168" s="187"/>
      <c r="BC168" s="187"/>
      <c r="BD168" s="187"/>
      <c r="BE168" s="187"/>
      <c r="BF168" s="239"/>
      <c r="BG168" s="187"/>
      <c r="BH168" s="187"/>
      <c r="BI168" s="187"/>
      <c r="BJ168" s="187"/>
      <c r="BK168" s="187"/>
      <c r="BL168" s="187"/>
      <c r="BM168" s="187"/>
      <c r="BN168" s="187"/>
      <c r="BO168" s="187"/>
      <c r="BP168" s="187"/>
      <c r="BQ168" s="187"/>
      <c r="BR168" s="187"/>
      <c r="BS168" s="187"/>
      <c r="BT168" s="159"/>
      <c r="BU168" s="159"/>
      <c r="BV168" s="159"/>
      <c r="BW168" s="159"/>
      <c r="BX168" s="159"/>
      <c r="BY168" s="159"/>
      <c r="BZ168" s="159"/>
      <c r="CA168" s="159"/>
      <c r="CB168" s="159"/>
      <c r="CC168" s="159"/>
      <c r="CD168" s="159"/>
      <c r="CE168" s="159"/>
      <c r="CF168" s="159"/>
      <c r="CG168" s="159"/>
      <c r="CH168" s="159"/>
      <c r="CI168" s="159"/>
      <c r="CJ168" s="159"/>
      <c r="CK168" s="159"/>
      <c r="CL168" s="159"/>
      <c r="CM168" s="159"/>
    </row>
    <row r="169" spans="1:91" s="151" customFormat="1">
      <c r="A169" s="187"/>
      <c r="B169" s="187"/>
      <c r="C169" s="187"/>
      <c r="D169" s="187"/>
      <c r="E169" s="187"/>
      <c r="F169" s="187"/>
      <c r="G169" s="187"/>
      <c r="H169" s="187"/>
      <c r="I169" s="187"/>
      <c r="J169" s="187"/>
      <c r="K169" s="187"/>
      <c r="L169" s="187"/>
      <c r="M169" s="187"/>
      <c r="N169" s="187"/>
      <c r="O169" s="187"/>
      <c r="P169" s="187"/>
      <c r="Q169" s="187"/>
      <c r="R169" s="187"/>
      <c r="S169" s="187"/>
      <c r="T169" s="187"/>
      <c r="U169" s="187"/>
      <c r="V169" s="187"/>
      <c r="W169" s="187"/>
      <c r="X169" s="187"/>
      <c r="Y169" s="187"/>
      <c r="Z169" s="187"/>
      <c r="AA169" s="187"/>
      <c r="AB169" s="187"/>
      <c r="AC169" s="187"/>
      <c r="AD169" s="187"/>
      <c r="AE169" s="187"/>
      <c r="AF169" s="187"/>
      <c r="AG169" s="187"/>
      <c r="AH169" s="187"/>
      <c r="AI169" s="187"/>
      <c r="AJ169" s="187"/>
      <c r="AK169" s="187"/>
      <c r="AL169" s="187"/>
      <c r="AM169" s="187"/>
      <c r="AN169" s="187"/>
      <c r="AO169" s="187"/>
      <c r="AP169" s="187"/>
      <c r="AQ169" s="187"/>
      <c r="AR169" s="187"/>
      <c r="AS169" s="187"/>
      <c r="AT169" s="187"/>
      <c r="AU169" s="187"/>
      <c r="AV169" s="187"/>
      <c r="AW169" s="187"/>
      <c r="AX169" s="187"/>
      <c r="AY169" s="187"/>
      <c r="AZ169" s="187"/>
      <c r="BA169" s="187"/>
      <c r="BB169" s="187"/>
      <c r="BC169" s="187"/>
      <c r="BD169" s="187"/>
      <c r="BE169" s="187"/>
      <c r="BF169" s="239"/>
      <c r="BG169" s="187"/>
      <c r="BH169" s="187"/>
      <c r="BI169" s="187"/>
      <c r="BJ169" s="187"/>
      <c r="BK169" s="187"/>
      <c r="BL169" s="187"/>
      <c r="BM169" s="187"/>
      <c r="BN169" s="187"/>
      <c r="BO169" s="187"/>
      <c r="BP169" s="187"/>
      <c r="BQ169" s="187"/>
      <c r="BR169" s="187"/>
      <c r="BS169" s="187"/>
      <c r="BT169" s="159"/>
      <c r="BU169" s="159"/>
      <c r="BV169" s="159"/>
      <c r="BW169" s="159"/>
      <c r="BX169" s="159"/>
      <c r="BY169" s="159"/>
      <c r="BZ169" s="159"/>
      <c r="CA169" s="159"/>
      <c r="CB169" s="159"/>
      <c r="CC169" s="159"/>
      <c r="CD169" s="159"/>
      <c r="CE169" s="159"/>
      <c r="CF169" s="159"/>
      <c r="CG169" s="159"/>
      <c r="CH169" s="159"/>
      <c r="CI169" s="159"/>
      <c r="CJ169" s="159"/>
      <c r="CK169" s="159"/>
      <c r="CL169" s="159"/>
      <c r="CM169" s="159"/>
    </row>
    <row r="170" spans="1:91" s="151" customFormat="1">
      <c r="A170" s="187"/>
      <c r="B170" s="187"/>
      <c r="C170" s="187"/>
      <c r="D170" s="187"/>
      <c r="E170" s="187"/>
      <c r="F170" s="187"/>
      <c r="G170" s="187"/>
      <c r="H170" s="187"/>
      <c r="I170" s="187"/>
      <c r="J170" s="187"/>
      <c r="K170" s="187"/>
      <c r="L170" s="187"/>
      <c r="M170" s="187"/>
      <c r="N170" s="187"/>
      <c r="O170" s="187"/>
      <c r="P170" s="187"/>
      <c r="Q170" s="187"/>
      <c r="R170" s="187"/>
      <c r="S170" s="187"/>
      <c r="T170" s="187"/>
      <c r="U170" s="187"/>
      <c r="V170" s="187"/>
      <c r="W170" s="187"/>
      <c r="X170" s="187"/>
      <c r="Y170" s="187"/>
      <c r="Z170" s="187"/>
      <c r="AA170" s="187"/>
      <c r="AB170" s="187"/>
      <c r="AC170" s="187"/>
      <c r="AD170" s="187"/>
      <c r="AE170" s="187"/>
      <c r="AF170" s="187"/>
      <c r="AG170" s="187"/>
      <c r="AH170" s="187"/>
      <c r="AI170" s="187"/>
      <c r="AJ170" s="187"/>
      <c r="AK170" s="187"/>
      <c r="AL170" s="187"/>
      <c r="AM170" s="187"/>
      <c r="AN170" s="187"/>
      <c r="AO170" s="187"/>
      <c r="AP170" s="187"/>
      <c r="AQ170" s="187"/>
      <c r="AR170" s="187"/>
      <c r="AS170" s="187"/>
      <c r="AT170" s="187"/>
      <c r="AU170" s="187"/>
      <c r="AV170" s="187"/>
      <c r="AW170" s="187"/>
      <c r="AX170" s="187"/>
      <c r="AY170" s="187"/>
      <c r="AZ170" s="187"/>
      <c r="BA170" s="187"/>
      <c r="BB170" s="187"/>
      <c r="BC170" s="187"/>
      <c r="BD170" s="187"/>
      <c r="BE170" s="187"/>
      <c r="BF170" s="239"/>
      <c r="BG170" s="187"/>
      <c r="BH170" s="187"/>
      <c r="BI170" s="187"/>
      <c r="BJ170" s="187"/>
      <c r="BK170" s="187"/>
      <c r="BL170" s="187"/>
      <c r="BM170" s="187"/>
      <c r="BN170" s="187"/>
      <c r="BO170" s="187"/>
      <c r="BP170" s="187"/>
      <c r="BQ170" s="187"/>
      <c r="BR170" s="187"/>
      <c r="BS170" s="187"/>
      <c r="BT170" s="159"/>
      <c r="BU170" s="159"/>
      <c r="BV170" s="159"/>
      <c r="BW170" s="159"/>
      <c r="BX170" s="159"/>
      <c r="BY170" s="159"/>
      <c r="BZ170" s="159"/>
      <c r="CA170" s="159"/>
      <c r="CB170" s="159"/>
      <c r="CC170" s="159"/>
      <c r="CD170" s="159"/>
      <c r="CE170" s="159"/>
      <c r="CF170" s="159"/>
      <c r="CG170" s="159"/>
      <c r="CH170" s="159"/>
      <c r="CI170" s="159"/>
      <c r="CJ170" s="159"/>
      <c r="CK170" s="159"/>
      <c r="CL170" s="159"/>
      <c r="CM170" s="159"/>
    </row>
    <row r="171" spans="1:91" ht="3.75" customHeight="1">
      <c r="A171" s="187"/>
      <c r="B171" s="187"/>
      <c r="C171" s="187"/>
      <c r="D171" s="187"/>
      <c r="E171" s="187"/>
      <c r="F171" s="187"/>
      <c r="G171" s="187"/>
      <c r="H171" s="187"/>
      <c r="I171" s="187"/>
      <c r="J171" s="187"/>
      <c r="K171" s="187"/>
      <c r="L171" s="187"/>
      <c r="M171" s="187"/>
      <c r="N171" s="187"/>
      <c r="O171" s="187"/>
      <c r="P171" s="187"/>
      <c r="Q171" s="187"/>
      <c r="R171" s="187"/>
      <c r="S171" s="187"/>
      <c r="T171" s="187"/>
      <c r="U171" s="187"/>
      <c r="V171" s="187"/>
      <c r="W171" s="187"/>
      <c r="X171" s="187"/>
      <c r="Y171" s="187"/>
      <c r="Z171" s="187"/>
      <c r="AA171" s="187"/>
      <c r="AB171" s="187"/>
      <c r="AC171" s="187"/>
      <c r="AD171" s="187"/>
      <c r="AE171" s="187"/>
      <c r="AF171" s="187"/>
      <c r="AG171" s="187"/>
      <c r="AH171" s="187"/>
      <c r="AI171" s="187"/>
      <c r="AJ171" s="187"/>
      <c r="AK171" s="187"/>
      <c r="AL171" s="187"/>
      <c r="AM171" s="187"/>
      <c r="AN171" s="187"/>
      <c r="AO171" s="187"/>
      <c r="AP171" s="187"/>
      <c r="AQ171" s="187"/>
      <c r="AR171" s="187"/>
      <c r="AS171" s="187"/>
      <c r="AT171" s="187"/>
      <c r="AU171" s="187"/>
      <c r="AV171" s="187"/>
      <c r="AW171" s="187"/>
      <c r="AX171" s="187"/>
      <c r="AY171" s="187"/>
      <c r="AZ171" s="187"/>
      <c r="BA171" s="187"/>
      <c r="BB171" s="187"/>
      <c r="BC171" s="187"/>
      <c r="BD171" s="187"/>
      <c r="BE171" s="187"/>
      <c r="BF171" s="239"/>
      <c r="BG171" s="187"/>
      <c r="BH171" s="187"/>
      <c r="BI171" s="187"/>
      <c r="BJ171" s="187"/>
      <c r="BK171" s="187"/>
      <c r="BL171" s="187"/>
      <c r="BM171" s="187"/>
      <c r="BN171" s="187"/>
      <c r="BO171" s="187"/>
      <c r="BP171" s="187"/>
      <c r="BQ171" s="187"/>
      <c r="BR171" s="187"/>
      <c r="BS171" s="187"/>
    </row>
    <row r="172" spans="1:91">
      <c r="A172" s="187"/>
      <c r="B172" s="187"/>
      <c r="C172" s="187"/>
      <c r="D172" s="187"/>
      <c r="E172" s="187"/>
      <c r="F172" s="187"/>
      <c r="G172" s="187"/>
      <c r="H172" s="187"/>
      <c r="I172" s="187"/>
      <c r="J172" s="187"/>
      <c r="K172" s="187"/>
      <c r="L172" s="187"/>
      <c r="M172" s="187"/>
      <c r="N172" s="187"/>
      <c r="O172" s="187"/>
      <c r="P172" s="187"/>
      <c r="Q172" s="187"/>
      <c r="R172" s="187"/>
      <c r="S172" s="187"/>
      <c r="T172" s="187"/>
      <c r="U172" s="187"/>
      <c r="V172" s="187"/>
      <c r="W172" s="187"/>
      <c r="X172" s="187"/>
      <c r="Y172" s="187"/>
      <c r="Z172" s="187"/>
      <c r="AA172" s="187"/>
      <c r="AB172" s="187"/>
      <c r="AC172" s="187"/>
      <c r="AD172" s="187"/>
      <c r="AE172" s="187"/>
      <c r="AF172" s="187"/>
      <c r="AG172" s="187"/>
      <c r="AH172" s="187"/>
      <c r="AI172" s="187"/>
      <c r="AJ172" s="187"/>
      <c r="AK172" s="187"/>
      <c r="AL172" s="187"/>
      <c r="AM172" s="187"/>
      <c r="AN172" s="187"/>
      <c r="AO172" s="187"/>
      <c r="AP172" s="187"/>
      <c r="AQ172" s="187"/>
      <c r="AR172" s="187"/>
      <c r="AS172" s="187"/>
      <c r="AT172" s="187"/>
      <c r="AU172" s="187"/>
      <c r="AV172" s="187"/>
      <c r="AW172" s="187"/>
      <c r="AX172" s="187"/>
      <c r="AY172" s="187"/>
      <c r="AZ172" s="187"/>
      <c r="BA172" s="187"/>
      <c r="BB172" s="187"/>
      <c r="BC172" s="187"/>
      <c r="BD172" s="187"/>
      <c r="BE172" s="187"/>
      <c r="BF172" s="239"/>
      <c r="BG172" s="187"/>
      <c r="BH172" s="187"/>
      <c r="BI172" s="187"/>
      <c r="BJ172" s="187"/>
      <c r="BK172" s="187"/>
      <c r="BL172" s="187"/>
      <c r="BM172" s="187"/>
      <c r="BN172" s="187"/>
      <c r="BO172" s="187"/>
      <c r="BP172" s="187"/>
      <c r="BQ172" s="187"/>
      <c r="BR172" s="187"/>
      <c r="BS172" s="187"/>
    </row>
    <row r="173" spans="1:91" ht="3.75" customHeight="1">
      <c r="A173" s="187"/>
      <c r="B173" s="187"/>
      <c r="C173" s="187"/>
      <c r="D173" s="187"/>
      <c r="E173" s="187"/>
      <c r="F173" s="187"/>
      <c r="G173" s="187"/>
      <c r="H173" s="187"/>
      <c r="I173" s="187"/>
      <c r="J173" s="187"/>
      <c r="K173" s="187"/>
      <c r="L173" s="187"/>
      <c r="M173" s="187"/>
      <c r="N173" s="187"/>
      <c r="O173" s="187"/>
      <c r="P173" s="187"/>
      <c r="Q173" s="187"/>
      <c r="R173" s="187"/>
      <c r="S173" s="187"/>
      <c r="T173" s="187"/>
      <c r="U173" s="187"/>
      <c r="V173" s="187"/>
      <c r="W173" s="187"/>
      <c r="X173" s="187"/>
      <c r="Y173" s="187"/>
      <c r="Z173" s="187"/>
      <c r="AA173" s="187"/>
      <c r="AB173" s="187"/>
      <c r="AC173" s="187"/>
      <c r="AD173" s="187"/>
      <c r="AE173" s="187"/>
      <c r="AF173" s="187"/>
      <c r="AG173" s="187"/>
      <c r="AH173" s="187"/>
      <c r="AI173" s="187"/>
      <c r="AJ173" s="187"/>
      <c r="AK173" s="187"/>
      <c r="AL173" s="187"/>
      <c r="AM173" s="187"/>
      <c r="AN173" s="187"/>
      <c r="AO173" s="187"/>
      <c r="AP173" s="187"/>
      <c r="AQ173" s="187"/>
      <c r="AR173" s="187"/>
      <c r="AS173" s="187"/>
      <c r="AT173" s="187"/>
      <c r="AU173" s="187"/>
      <c r="AV173" s="187"/>
      <c r="AW173" s="187"/>
      <c r="AX173" s="187"/>
      <c r="AY173" s="187"/>
      <c r="AZ173" s="187"/>
      <c r="BA173" s="187"/>
      <c r="BB173" s="187"/>
      <c r="BC173" s="187"/>
      <c r="BD173" s="187"/>
      <c r="BE173" s="187"/>
      <c r="BF173" s="239"/>
      <c r="BG173" s="187"/>
      <c r="BH173" s="187"/>
      <c r="BI173" s="187"/>
      <c r="BJ173" s="187"/>
      <c r="BK173" s="187"/>
      <c r="BL173" s="187"/>
      <c r="BM173" s="187"/>
      <c r="BN173" s="187"/>
      <c r="BO173" s="187"/>
      <c r="BP173" s="187"/>
      <c r="BQ173" s="187"/>
      <c r="BR173" s="187"/>
      <c r="BS173" s="187"/>
    </row>
    <row r="174" spans="1:91">
      <c r="A174" s="187"/>
      <c r="B174" s="187"/>
      <c r="C174" s="187"/>
      <c r="D174" s="187"/>
      <c r="E174" s="187"/>
      <c r="F174" s="187"/>
      <c r="G174" s="187"/>
      <c r="H174" s="187"/>
      <c r="I174" s="187"/>
      <c r="J174" s="187"/>
      <c r="K174" s="187"/>
      <c r="L174" s="187"/>
      <c r="M174" s="187"/>
      <c r="N174" s="187"/>
      <c r="O174" s="187"/>
      <c r="P174" s="187"/>
      <c r="Q174" s="187"/>
      <c r="R174" s="187"/>
      <c r="S174" s="187"/>
      <c r="T174" s="187"/>
      <c r="U174" s="187"/>
      <c r="V174" s="187"/>
      <c r="W174" s="187"/>
      <c r="X174" s="187"/>
      <c r="Y174" s="187"/>
      <c r="Z174" s="187"/>
      <c r="AA174" s="187"/>
      <c r="AB174" s="187"/>
      <c r="AC174" s="187"/>
      <c r="AD174" s="187"/>
      <c r="AE174" s="187"/>
      <c r="AF174" s="187"/>
      <c r="AG174" s="187"/>
      <c r="AH174" s="187"/>
      <c r="AI174" s="187"/>
      <c r="AJ174" s="187"/>
      <c r="AK174" s="187"/>
      <c r="AL174" s="187"/>
      <c r="AM174" s="187"/>
      <c r="AN174" s="187"/>
      <c r="AO174" s="187"/>
      <c r="AP174" s="187"/>
      <c r="AQ174" s="187"/>
      <c r="AR174" s="187"/>
      <c r="AS174" s="187"/>
      <c r="AT174" s="187"/>
      <c r="AU174" s="187"/>
      <c r="AV174" s="187"/>
      <c r="AW174" s="187"/>
      <c r="AX174" s="187"/>
      <c r="AY174" s="187"/>
      <c r="AZ174" s="187"/>
      <c r="BA174" s="187"/>
      <c r="BB174" s="187"/>
      <c r="BC174" s="187"/>
      <c r="BD174" s="187"/>
      <c r="BE174" s="187"/>
      <c r="BF174" s="239"/>
      <c r="BG174" s="187"/>
      <c r="BH174" s="187"/>
      <c r="BI174" s="187"/>
      <c r="BJ174" s="187"/>
      <c r="BK174" s="187"/>
      <c r="BL174" s="187"/>
      <c r="BM174" s="187"/>
      <c r="BN174" s="187"/>
      <c r="BO174" s="187"/>
      <c r="BP174" s="187"/>
      <c r="BQ174" s="187"/>
      <c r="BR174" s="187"/>
      <c r="BS174" s="187"/>
    </row>
    <row r="175" spans="1:91" ht="3.75" customHeight="1">
      <c r="A175" s="187"/>
      <c r="B175" s="187"/>
      <c r="C175" s="187"/>
      <c r="D175" s="187"/>
      <c r="E175" s="187"/>
      <c r="F175" s="187"/>
      <c r="G175" s="187"/>
      <c r="H175" s="187"/>
      <c r="I175" s="187"/>
      <c r="J175" s="187"/>
      <c r="K175" s="187"/>
      <c r="L175" s="187"/>
      <c r="M175" s="187"/>
      <c r="N175" s="187"/>
      <c r="O175" s="187"/>
      <c r="P175" s="187"/>
      <c r="Q175" s="187"/>
      <c r="R175" s="187"/>
      <c r="S175" s="187"/>
      <c r="T175" s="187"/>
      <c r="U175" s="187"/>
      <c r="V175" s="187"/>
      <c r="W175" s="187"/>
      <c r="X175" s="187"/>
      <c r="Y175" s="187"/>
      <c r="Z175" s="187"/>
      <c r="AA175" s="187"/>
      <c r="AB175" s="187"/>
      <c r="AC175" s="187"/>
      <c r="AD175" s="187"/>
      <c r="AE175" s="187"/>
      <c r="AF175" s="187"/>
      <c r="AG175" s="187"/>
      <c r="AH175" s="187"/>
      <c r="AI175" s="187"/>
      <c r="AJ175" s="187"/>
      <c r="AK175" s="187"/>
      <c r="AL175" s="187"/>
      <c r="AM175" s="187"/>
      <c r="AN175" s="187"/>
      <c r="AO175" s="187"/>
      <c r="AP175" s="187"/>
      <c r="AQ175" s="187"/>
      <c r="AR175" s="187"/>
      <c r="AS175" s="187"/>
      <c r="AT175" s="187"/>
      <c r="AU175" s="187"/>
      <c r="AV175" s="187"/>
      <c r="AW175" s="187"/>
      <c r="AX175" s="187"/>
      <c r="AY175" s="187"/>
      <c r="AZ175" s="187"/>
      <c r="BA175" s="187"/>
      <c r="BB175" s="187"/>
      <c r="BC175" s="187"/>
      <c r="BD175" s="187"/>
      <c r="BE175" s="187"/>
      <c r="BF175" s="239"/>
      <c r="BG175" s="187"/>
      <c r="BH175" s="187"/>
      <c r="BI175" s="187"/>
      <c r="BJ175" s="187"/>
      <c r="BK175" s="187"/>
      <c r="BL175" s="187"/>
      <c r="BM175" s="187"/>
      <c r="BN175" s="187"/>
      <c r="BO175" s="187"/>
      <c r="BP175" s="187"/>
      <c r="BQ175" s="187"/>
      <c r="BR175" s="187"/>
      <c r="BS175" s="187"/>
    </row>
    <row r="176" spans="1:91">
      <c r="A176" s="187"/>
      <c r="B176" s="187"/>
      <c r="C176" s="187"/>
      <c r="D176" s="187"/>
      <c r="E176" s="187"/>
      <c r="F176" s="187"/>
      <c r="G176" s="187"/>
      <c r="H176" s="187"/>
      <c r="I176" s="187"/>
      <c r="J176" s="187"/>
      <c r="K176" s="187"/>
      <c r="L176" s="187"/>
      <c r="M176" s="187"/>
      <c r="N176" s="187"/>
      <c r="O176" s="187"/>
      <c r="P176" s="187"/>
      <c r="Q176" s="187"/>
      <c r="R176" s="187"/>
      <c r="S176" s="187"/>
      <c r="T176" s="187"/>
      <c r="U176" s="187"/>
      <c r="V176" s="187"/>
      <c r="W176" s="187"/>
      <c r="X176" s="187"/>
      <c r="Y176" s="187"/>
      <c r="Z176" s="187"/>
      <c r="AA176" s="187"/>
      <c r="AB176" s="187"/>
      <c r="AC176" s="187"/>
      <c r="AD176" s="187"/>
      <c r="AE176" s="187"/>
      <c r="AF176" s="187"/>
      <c r="AG176" s="187"/>
      <c r="AH176" s="187"/>
      <c r="AI176" s="187"/>
      <c r="AJ176" s="187"/>
      <c r="AK176" s="187"/>
      <c r="AL176" s="187"/>
      <c r="AM176" s="187"/>
      <c r="AN176" s="187"/>
      <c r="AO176" s="187"/>
      <c r="AP176" s="187"/>
      <c r="AQ176" s="187"/>
      <c r="AR176" s="187"/>
      <c r="AS176" s="187"/>
      <c r="AT176" s="187"/>
      <c r="AU176" s="187"/>
      <c r="AV176" s="187"/>
      <c r="AW176" s="187"/>
      <c r="AX176" s="187"/>
      <c r="AY176" s="187"/>
      <c r="AZ176" s="187"/>
      <c r="BA176" s="187"/>
      <c r="BB176" s="187"/>
      <c r="BC176" s="187"/>
      <c r="BD176" s="187"/>
      <c r="BE176" s="187"/>
      <c r="BF176" s="239"/>
      <c r="BG176" s="187"/>
      <c r="BH176" s="187"/>
      <c r="BI176" s="187"/>
      <c r="BJ176" s="187"/>
      <c r="BK176" s="187"/>
      <c r="BL176" s="187"/>
      <c r="BM176" s="187"/>
      <c r="BN176" s="187"/>
      <c r="BO176" s="187"/>
      <c r="BP176" s="187"/>
      <c r="BQ176" s="187"/>
      <c r="BR176" s="187"/>
      <c r="BS176" s="187"/>
    </row>
    <row r="177" spans="1:91">
      <c r="A177" s="187"/>
      <c r="B177" s="187"/>
      <c r="C177" s="187"/>
      <c r="D177" s="187"/>
      <c r="E177" s="187"/>
      <c r="F177" s="187"/>
      <c r="G177" s="187"/>
      <c r="H177" s="187"/>
      <c r="I177" s="187"/>
      <c r="J177" s="187"/>
      <c r="K177" s="187"/>
      <c r="L177" s="187"/>
      <c r="M177" s="187"/>
      <c r="N177" s="187"/>
      <c r="O177" s="187"/>
      <c r="P177" s="187"/>
      <c r="Q177" s="187"/>
      <c r="R177" s="187"/>
      <c r="S177" s="187"/>
      <c r="T177" s="187"/>
      <c r="U177" s="187"/>
      <c r="V177" s="187"/>
      <c r="W177" s="187"/>
      <c r="X177" s="187"/>
      <c r="Y177" s="187"/>
      <c r="Z177" s="187"/>
      <c r="AA177" s="187"/>
      <c r="AB177" s="187"/>
      <c r="AC177" s="187"/>
      <c r="AD177" s="187"/>
      <c r="AE177" s="187"/>
      <c r="AF177" s="187"/>
      <c r="AG177" s="187"/>
      <c r="AH177" s="187"/>
      <c r="AI177" s="187"/>
      <c r="AJ177" s="187"/>
      <c r="AK177" s="187"/>
      <c r="AL177" s="187"/>
      <c r="AM177" s="187"/>
      <c r="AN177" s="187"/>
      <c r="AO177" s="187"/>
      <c r="AP177" s="187"/>
      <c r="AQ177" s="187"/>
      <c r="AR177" s="187"/>
      <c r="AS177" s="187"/>
      <c r="AT177" s="187"/>
      <c r="AU177" s="187"/>
      <c r="AV177" s="187"/>
      <c r="AW177" s="187"/>
      <c r="AX177" s="187"/>
      <c r="AY177" s="187"/>
      <c r="AZ177" s="187"/>
      <c r="BA177" s="187"/>
      <c r="BB177" s="187"/>
      <c r="BC177" s="187"/>
      <c r="BD177" s="187"/>
      <c r="BE177" s="187"/>
      <c r="BF177" s="239"/>
      <c r="BG177" s="187"/>
      <c r="BH177" s="187"/>
      <c r="BI177" s="187"/>
      <c r="BJ177" s="187"/>
      <c r="BK177" s="187"/>
      <c r="BL177" s="187"/>
      <c r="BM177" s="187"/>
      <c r="BN177" s="187"/>
      <c r="BO177" s="187"/>
      <c r="BP177" s="187"/>
      <c r="BQ177" s="187"/>
      <c r="BR177" s="187"/>
      <c r="BS177" s="187"/>
    </row>
    <row r="178" spans="1:91" ht="3.75" customHeight="1">
      <c r="A178" s="187"/>
      <c r="B178" s="187"/>
      <c r="C178" s="187"/>
      <c r="D178" s="187"/>
      <c r="E178" s="187"/>
      <c r="F178" s="187"/>
      <c r="G178" s="187"/>
      <c r="H178" s="187"/>
      <c r="I178" s="187"/>
      <c r="J178" s="187"/>
      <c r="K178" s="187"/>
      <c r="L178" s="187"/>
      <c r="M178" s="187"/>
      <c r="N178" s="187"/>
      <c r="O178" s="187"/>
      <c r="P178" s="187"/>
      <c r="Q178" s="187"/>
      <c r="R178" s="187"/>
      <c r="S178" s="187"/>
      <c r="T178" s="187"/>
      <c r="U178" s="187"/>
      <c r="V178" s="187"/>
      <c r="W178" s="187"/>
      <c r="X178" s="187"/>
      <c r="Y178" s="187"/>
      <c r="Z178" s="187"/>
      <c r="AA178" s="187"/>
      <c r="AB178" s="187"/>
      <c r="AC178" s="187"/>
      <c r="AD178" s="187"/>
      <c r="AE178" s="187"/>
      <c r="AF178" s="187"/>
      <c r="AG178" s="187"/>
      <c r="AH178" s="187"/>
      <c r="AI178" s="187"/>
      <c r="AJ178" s="187"/>
      <c r="AK178" s="187"/>
      <c r="AL178" s="187"/>
      <c r="AM178" s="187"/>
      <c r="AN178" s="187"/>
      <c r="AO178" s="187"/>
      <c r="AP178" s="187"/>
      <c r="AQ178" s="187"/>
      <c r="AR178" s="187"/>
      <c r="AS178" s="187"/>
      <c r="AT178" s="187"/>
      <c r="AU178" s="187"/>
      <c r="AV178" s="187"/>
      <c r="AW178" s="187"/>
      <c r="AX178" s="187"/>
      <c r="AY178" s="187"/>
      <c r="AZ178" s="187"/>
      <c r="BA178" s="187"/>
      <c r="BB178" s="187"/>
      <c r="BC178" s="187"/>
      <c r="BD178" s="187"/>
      <c r="BE178" s="187"/>
      <c r="BF178" s="239"/>
      <c r="BG178" s="187"/>
      <c r="BH178" s="187"/>
      <c r="BI178" s="187"/>
      <c r="BJ178" s="187"/>
      <c r="BK178" s="187"/>
      <c r="BL178" s="187"/>
      <c r="BM178" s="187"/>
      <c r="BN178" s="187"/>
      <c r="BO178" s="187"/>
      <c r="BP178" s="187"/>
      <c r="BQ178" s="187"/>
      <c r="BR178" s="187"/>
      <c r="BS178" s="187"/>
    </row>
    <row r="179" spans="1:91">
      <c r="A179" s="187"/>
      <c r="B179" s="187"/>
      <c r="C179" s="187"/>
      <c r="D179" s="187"/>
      <c r="E179" s="187"/>
      <c r="F179" s="187"/>
      <c r="G179" s="187"/>
      <c r="H179" s="187"/>
      <c r="I179" s="187"/>
      <c r="J179" s="187"/>
      <c r="K179" s="187"/>
      <c r="L179" s="187"/>
      <c r="M179" s="187"/>
      <c r="N179" s="187"/>
      <c r="O179" s="187"/>
      <c r="P179" s="187"/>
      <c r="Q179" s="187"/>
      <c r="R179" s="187"/>
      <c r="S179" s="187"/>
      <c r="T179" s="187"/>
      <c r="U179" s="187"/>
      <c r="V179" s="187"/>
      <c r="W179" s="187"/>
      <c r="X179" s="187"/>
      <c r="Y179" s="187"/>
      <c r="Z179" s="187"/>
      <c r="AA179" s="187"/>
      <c r="AB179" s="187"/>
      <c r="AC179" s="187"/>
      <c r="AD179" s="187"/>
      <c r="AE179" s="187"/>
      <c r="AF179" s="187"/>
      <c r="AG179" s="187"/>
      <c r="AH179" s="187"/>
      <c r="AI179" s="187"/>
      <c r="AJ179" s="187"/>
      <c r="AK179" s="187"/>
      <c r="AL179" s="187"/>
      <c r="AM179" s="187"/>
      <c r="AN179" s="187"/>
      <c r="AO179" s="187"/>
      <c r="AP179" s="187"/>
      <c r="AQ179" s="187"/>
      <c r="AR179" s="187"/>
      <c r="AS179" s="187"/>
      <c r="AT179" s="187"/>
      <c r="AU179" s="187"/>
      <c r="AV179" s="187"/>
      <c r="AW179" s="187"/>
      <c r="AX179" s="187"/>
      <c r="AY179" s="187"/>
      <c r="AZ179" s="187"/>
      <c r="BA179" s="187"/>
      <c r="BB179" s="187"/>
      <c r="BC179" s="187"/>
      <c r="BD179" s="187"/>
      <c r="BE179" s="187"/>
      <c r="BF179" s="239"/>
      <c r="BG179" s="187"/>
      <c r="BH179" s="187"/>
      <c r="BI179" s="187"/>
      <c r="BJ179" s="187"/>
      <c r="BK179" s="187"/>
      <c r="BL179" s="187"/>
      <c r="BM179" s="187"/>
      <c r="BN179" s="187"/>
      <c r="BO179" s="187"/>
      <c r="BP179" s="187"/>
      <c r="BQ179" s="187"/>
      <c r="BR179" s="187"/>
      <c r="BS179" s="187"/>
    </row>
    <row r="180" spans="1:91" ht="3.75" customHeight="1">
      <c r="A180" s="187"/>
      <c r="B180" s="187"/>
      <c r="C180" s="187"/>
      <c r="D180" s="187"/>
      <c r="E180" s="187"/>
      <c r="F180" s="187"/>
      <c r="G180" s="187"/>
      <c r="H180" s="187"/>
      <c r="I180" s="187"/>
      <c r="J180" s="187"/>
      <c r="K180" s="187"/>
      <c r="L180" s="187"/>
      <c r="M180" s="187"/>
      <c r="N180" s="187"/>
      <c r="O180" s="187"/>
      <c r="P180" s="187"/>
      <c r="Q180" s="187"/>
      <c r="R180" s="187"/>
      <c r="S180" s="187"/>
      <c r="T180" s="187"/>
      <c r="U180" s="187"/>
      <c r="V180" s="187"/>
      <c r="W180" s="187"/>
      <c r="X180" s="187"/>
      <c r="Y180" s="187"/>
      <c r="Z180" s="187"/>
      <c r="AA180" s="187"/>
      <c r="AB180" s="187"/>
      <c r="AC180" s="187"/>
      <c r="AD180" s="187"/>
      <c r="AE180" s="187"/>
      <c r="AF180" s="187"/>
      <c r="AG180" s="187"/>
      <c r="AH180" s="187"/>
      <c r="AI180" s="187"/>
      <c r="AJ180" s="187"/>
      <c r="AK180" s="187"/>
      <c r="AL180" s="187"/>
      <c r="AM180" s="187"/>
      <c r="AN180" s="187"/>
      <c r="AO180" s="187"/>
      <c r="AP180" s="187"/>
      <c r="AQ180" s="187"/>
      <c r="AR180" s="187"/>
      <c r="AS180" s="187"/>
      <c r="AT180" s="187"/>
      <c r="AU180" s="187"/>
      <c r="AV180" s="187"/>
      <c r="AW180" s="187"/>
      <c r="AX180" s="187"/>
      <c r="AY180" s="187"/>
      <c r="AZ180" s="187"/>
      <c r="BA180" s="187"/>
      <c r="BB180" s="187"/>
      <c r="BC180" s="187"/>
      <c r="BD180" s="187"/>
      <c r="BE180" s="187"/>
      <c r="BF180" s="239"/>
      <c r="BG180" s="187"/>
      <c r="BH180" s="187"/>
      <c r="BI180" s="187"/>
      <c r="BJ180" s="187"/>
      <c r="BK180" s="187"/>
      <c r="BL180" s="187"/>
      <c r="BM180" s="187"/>
      <c r="BN180" s="187"/>
      <c r="BO180" s="187"/>
      <c r="BP180" s="187"/>
      <c r="BQ180" s="187"/>
      <c r="BR180" s="187"/>
      <c r="BS180" s="187"/>
    </row>
    <row r="181" spans="1:91">
      <c r="A181" s="187"/>
      <c r="B181" s="187"/>
      <c r="C181" s="187"/>
      <c r="D181" s="187"/>
      <c r="E181" s="187"/>
      <c r="F181" s="187"/>
      <c r="G181" s="187"/>
      <c r="H181" s="187"/>
      <c r="I181" s="187"/>
      <c r="J181" s="187"/>
      <c r="K181" s="187"/>
      <c r="L181" s="187"/>
      <c r="M181" s="187"/>
      <c r="N181" s="187"/>
      <c r="O181" s="187"/>
      <c r="P181" s="187"/>
      <c r="Q181" s="187"/>
      <c r="R181" s="187"/>
      <c r="S181" s="187"/>
      <c r="T181" s="187"/>
      <c r="U181" s="187"/>
      <c r="V181" s="187"/>
      <c r="W181" s="187"/>
      <c r="X181" s="187"/>
      <c r="Y181" s="187"/>
      <c r="Z181" s="187"/>
      <c r="AA181" s="187"/>
      <c r="AB181" s="187"/>
      <c r="AC181" s="187"/>
      <c r="AD181" s="187"/>
      <c r="AE181" s="187"/>
      <c r="AF181" s="187"/>
      <c r="AG181" s="187"/>
      <c r="AH181" s="187"/>
      <c r="AI181" s="187"/>
      <c r="AJ181" s="187"/>
      <c r="AK181" s="187"/>
      <c r="AL181" s="187"/>
      <c r="AM181" s="187"/>
      <c r="AN181" s="187"/>
      <c r="AO181" s="187"/>
      <c r="AP181" s="187"/>
      <c r="AQ181" s="187"/>
      <c r="AR181" s="187"/>
      <c r="AS181" s="187"/>
      <c r="AT181" s="187"/>
      <c r="AU181" s="187"/>
      <c r="AV181" s="187"/>
      <c r="AW181" s="187"/>
      <c r="AX181" s="187"/>
      <c r="AY181" s="187"/>
      <c r="AZ181" s="187"/>
      <c r="BA181" s="187"/>
      <c r="BB181" s="187"/>
      <c r="BC181" s="187"/>
      <c r="BD181" s="187"/>
      <c r="BE181" s="187"/>
      <c r="BF181" s="239"/>
      <c r="BG181" s="187"/>
      <c r="BH181" s="187"/>
      <c r="BI181" s="187"/>
      <c r="BJ181" s="187"/>
      <c r="BK181" s="187"/>
      <c r="BL181" s="187"/>
      <c r="BM181" s="187"/>
      <c r="BN181" s="187"/>
      <c r="BO181" s="187"/>
      <c r="BP181" s="187"/>
      <c r="BQ181" s="187"/>
      <c r="BR181" s="187"/>
      <c r="BS181" s="187"/>
    </row>
    <row r="182" spans="1:91" s="151" customFormat="1">
      <c r="A182" s="187"/>
      <c r="B182" s="187"/>
      <c r="C182" s="187"/>
      <c r="D182" s="187"/>
      <c r="E182" s="187"/>
      <c r="F182" s="187"/>
      <c r="G182" s="187"/>
      <c r="H182" s="187"/>
      <c r="I182" s="187"/>
      <c r="J182" s="187"/>
      <c r="K182" s="187"/>
      <c r="L182" s="187"/>
      <c r="M182" s="187"/>
      <c r="N182" s="187"/>
      <c r="O182" s="187"/>
      <c r="P182" s="187"/>
      <c r="Q182" s="187"/>
      <c r="R182" s="187"/>
      <c r="S182" s="187"/>
      <c r="T182" s="187"/>
      <c r="U182" s="187"/>
      <c r="V182" s="187"/>
      <c r="W182" s="187"/>
      <c r="X182" s="187"/>
      <c r="Y182" s="187"/>
      <c r="Z182" s="187"/>
      <c r="AA182" s="187"/>
      <c r="AB182" s="187"/>
      <c r="AC182" s="187"/>
      <c r="AD182" s="187"/>
      <c r="AE182" s="187"/>
      <c r="AF182" s="187"/>
      <c r="AG182" s="187"/>
      <c r="AH182" s="187"/>
      <c r="AI182" s="187"/>
      <c r="AJ182" s="187"/>
      <c r="AK182" s="187"/>
      <c r="AL182" s="187"/>
      <c r="AM182" s="187"/>
      <c r="AN182" s="187"/>
      <c r="AO182" s="187"/>
      <c r="AP182" s="187"/>
      <c r="AQ182" s="187"/>
      <c r="AR182" s="187"/>
      <c r="AS182" s="187"/>
      <c r="AT182" s="187"/>
      <c r="AU182" s="187"/>
      <c r="AV182" s="187"/>
      <c r="AW182" s="187"/>
      <c r="AX182" s="187"/>
      <c r="AY182" s="187"/>
      <c r="AZ182" s="187"/>
      <c r="BA182" s="187"/>
      <c r="BB182" s="187"/>
      <c r="BC182" s="187"/>
      <c r="BD182" s="187"/>
      <c r="BE182" s="187"/>
      <c r="BF182" s="239"/>
      <c r="BG182" s="187"/>
      <c r="BH182" s="187"/>
      <c r="BI182" s="187"/>
      <c r="BJ182" s="187"/>
      <c r="BK182" s="187"/>
      <c r="BL182" s="187"/>
      <c r="BM182" s="187"/>
      <c r="BN182" s="187"/>
      <c r="BO182" s="187"/>
      <c r="BP182" s="187"/>
      <c r="BQ182" s="187"/>
      <c r="BR182" s="187"/>
      <c r="BS182" s="187"/>
      <c r="BT182" s="159"/>
      <c r="BU182" s="159"/>
      <c r="BV182" s="159"/>
      <c r="BW182" s="159"/>
      <c r="BX182" s="159"/>
      <c r="BY182" s="159"/>
      <c r="BZ182" s="159"/>
      <c r="CA182" s="159"/>
      <c r="CB182" s="159"/>
      <c r="CC182" s="159"/>
      <c r="CD182" s="159"/>
      <c r="CE182" s="159"/>
      <c r="CF182" s="159"/>
      <c r="CG182" s="159"/>
      <c r="CH182" s="159"/>
      <c r="CI182" s="159"/>
      <c r="CJ182" s="159"/>
      <c r="CK182" s="159"/>
      <c r="CL182" s="159"/>
      <c r="CM182" s="159"/>
    </row>
    <row r="183" spans="1:91" s="151" customFormat="1">
      <c r="A183" s="187"/>
      <c r="B183" s="187"/>
      <c r="C183" s="187"/>
      <c r="D183" s="187"/>
      <c r="E183" s="187"/>
      <c r="F183" s="187"/>
      <c r="G183" s="187"/>
      <c r="H183" s="187"/>
      <c r="I183" s="187"/>
      <c r="J183" s="187"/>
      <c r="K183" s="187"/>
      <c r="L183" s="187"/>
      <c r="M183" s="187"/>
      <c r="N183" s="187"/>
      <c r="O183" s="187"/>
      <c r="P183" s="187"/>
      <c r="Q183" s="187"/>
      <c r="R183" s="187"/>
      <c r="S183" s="187"/>
      <c r="T183" s="187"/>
      <c r="U183" s="187"/>
      <c r="V183" s="187"/>
      <c r="W183" s="187"/>
      <c r="X183" s="187"/>
      <c r="Y183" s="187"/>
      <c r="Z183" s="187"/>
      <c r="AA183" s="187"/>
      <c r="AB183" s="187"/>
      <c r="AC183" s="187"/>
      <c r="AD183" s="187"/>
      <c r="AE183" s="187"/>
      <c r="AF183" s="187"/>
      <c r="AG183" s="187"/>
      <c r="AH183" s="187"/>
      <c r="AI183" s="187"/>
      <c r="AJ183" s="187"/>
      <c r="AK183" s="187"/>
      <c r="AL183" s="187"/>
      <c r="AM183" s="187"/>
      <c r="AN183" s="187"/>
      <c r="AO183" s="187"/>
      <c r="AP183" s="187"/>
      <c r="AQ183" s="187"/>
      <c r="AR183" s="187"/>
      <c r="AS183" s="187"/>
      <c r="AT183" s="187"/>
      <c r="AU183" s="187"/>
      <c r="AV183" s="187"/>
      <c r="AW183" s="187"/>
      <c r="AX183" s="187"/>
      <c r="AY183" s="187"/>
      <c r="AZ183" s="187"/>
      <c r="BA183" s="187"/>
      <c r="BB183" s="187"/>
      <c r="BC183" s="187"/>
      <c r="BD183" s="187"/>
      <c r="BE183" s="187"/>
      <c r="BF183" s="239"/>
      <c r="BG183" s="187"/>
      <c r="BH183" s="187"/>
      <c r="BI183" s="187"/>
      <c r="BJ183" s="187"/>
      <c r="BK183" s="187"/>
      <c r="BL183" s="187"/>
      <c r="BM183" s="187"/>
      <c r="BN183" s="187"/>
      <c r="BO183" s="187"/>
      <c r="BP183" s="187"/>
      <c r="BQ183" s="187"/>
      <c r="BR183" s="187"/>
      <c r="BS183" s="187"/>
      <c r="BT183" s="159"/>
      <c r="BU183" s="159"/>
      <c r="BV183" s="159"/>
      <c r="BW183" s="159"/>
      <c r="BX183" s="159"/>
      <c r="BY183" s="159"/>
      <c r="BZ183" s="159"/>
      <c r="CA183" s="159"/>
      <c r="CB183" s="159"/>
      <c r="CC183" s="159"/>
      <c r="CD183" s="159"/>
      <c r="CE183" s="159"/>
      <c r="CF183" s="159"/>
      <c r="CG183" s="159"/>
      <c r="CH183" s="159"/>
      <c r="CI183" s="159"/>
      <c r="CJ183" s="159"/>
      <c r="CK183" s="159"/>
      <c r="CL183" s="159"/>
      <c r="CM183" s="159"/>
    </row>
    <row r="184" spans="1:91" s="151" customFormat="1">
      <c r="A184" s="187"/>
      <c r="B184" s="187"/>
      <c r="C184" s="187"/>
      <c r="D184" s="187"/>
      <c r="E184" s="187"/>
      <c r="F184" s="187"/>
      <c r="G184" s="187"/>
      <c r="H184" s="187"/>
      <c r="I184" s="187"/>
      <c r="J184" s="187"/>
      <c r="K184" s="187"/>
      <c r="L184" s="187"/>
      <c r="M184" s="187"/>
      <c r="N184" s="187"/>
      <c r="O184" s="187"/>
      <c r="P184" s="187"/>
      <c r="Q184" s="187"/>
      <c r="R184" s="187"/>
      <c r="S184" s="187"/>
      <c r="T184" s="187"/>
      <c r="U184" s="187"/>
      <c r="V184" s="187"/>
      <c r="W184" s="187"/>
      <c r="X184" s="187"/>
      <c r="Y184" s="187"/>
      <c r="Z184" s="187"/>
      <c r="AA184" s="187"/>
      <c r="AB184" s="187"/>
      <c r="AC184" s="187"/>
      <c r="AD184" s="187"/>
      <c r="AE184" s="187"/>
      <c r="AF184" s="187"/>
      <c r="AG184" s="187"/>
      <c r="AH184" s="187"/>
      <c r="AI184" s="187"/>
      <c r="AJ184" s="187"/>
      <c r="AK184" s="187"/>
      <c r="AL184" s="187"/>
      <c r="AM184" s="187"/>
      <c r="AN184" s="187"/>
      <c r="AO184" s="187"/>
      <c r="AP184" s="187"/>
      <c r="AQ184" s="187"/>
      <c r="AR184" s="187"/>
      <c r="AS184" s="187"/>
      <c r="AT184" s="187"/>
      <c r="AU184" s="187"/>
      <c r="AV184" s="187"/>
      <c r="AW184" s="187"/>
      <c r="AX184" s="187"/>
      <c r="AY184" s="187"/>
      <c r="AZ184" s="187"/>
      <c r="BA184" s="187"/>
      <c r="BB184" s="187"/>
      <c r="BC184" s="187"/>
      <c r="BD184" s="187"/>
      <c r="BE184" s="187"/>
      <c r="BF184" s="239"/>
      <c r="BG184" s="187"/>
      <c r="BH184" s="187"/>
      <c r="BI184" s="187"/>
      <c r="BJ184" s="187"/>
      <c r="BK184" s="187"/>
      <c r="BL184" s="187"/>
      <c r="BM184" s="187"/>
      <c r="BN184" s="187"/>
      <c r="BO184" s="187"/>
      <c r="BP184" s="187"/>
      <c r="BQ184" s="187"/>
      <c r="BR184" s="187"/>
      <c r="BS184" s="187"/>
      <c r="BT184" s="159"/>
      <c r="BU184" s="159"/>
      <c r="BV184" s="159"/>
      <c r="BW184" s="159"/>
      <c r="BX184" s="159"/>
      <c r="BY184" s="159"/>
      <c r="BZ184" s="159"/>
      <c r="CA184" s="159"/>
      <c r="CB184" s="159"/>
      <c r="CC184" s="159"/>
      <c r="CD184" s="159"/>
      <c r="CE184" s="159"/>
      <c r="CF184" s="159"/>
      <c r="CG184" s="159"/>
      <c r="CH184" s="159"/>
      <c r="CI184" s="159"/>
      <c r="CJ184" s="159"/>
      <c r="CK184" s="159"/>
      <c r="CL184" s="159"/>
      <c r="CM184" s="159"/>
    </row>
    <row r="185" spans="1:91" s="151" customFormat="1">
      <c r="A185" s="187"/>
      <c r="B185" s="187"/>
      <c r="C185" s="187"/>
      <c r="D185" s="187"/>
      <c r="E185" s="187"/>
      <c r="F185" s="187"/>
      <c r="G185" s="187"/>
      <c r="H185" s="187"/>
      <c r="I185" s="187"/>
      <c r="J185" s="187"/>
      <c r="K185" s="187"/>
      <c r="L185" s="187"/>
      <c r="M185" s="187"/>
      <c r="N185" s="187"/>
      <c r="O185" s="187"/>
      <c r="P185" s="187"/>
      <c r="Q185" s="187"/>
      <c r="R185" s="187"/>
      <c r="S185" s="187"/>
      <c r="T185" s="187"/>
      <c r="U185" s="187"/>
      <c r="V185" s="187"/>
      <c r="W185" s="187"/>
      <c r="X185" s="187"/>
      <c r="Y185" s="187"/>
      <c r="Z185" s="187"/>
      <c r="AA185" s="187"/>
      <c r="AB185" s="187"/>
      <c r="AC185" s="187"/>
      <c r="AD185" s="187"/>
      <c r="AE185" s="187"/>
      <c r="AF185" s="187"/>
      <c r="AG185" s="187"/>
      <c r="AH185" s="187"/>
      <c r="AI185" s="187"/>
      <c r="AJ185" s="187"/>
      <c r="AK185" s="187"/>
      <c r="AL185" s="187"/>
      <c r="AM185" s="187"/>
      <c r="AN185" s="187"/>
      <c r="AO185" s="187"/>
      <c r="AP185" s="187"/>
      <c r="AQ185" s="187"/>
      <c r="AR185" s="187"/>
      <c r="AS185" s="187"/>
      <c r="AT185" s="187"/>
      <c r="AU185" s="187"/>
      <c r="AV185" s="187"/>
      <c r="AW185" s="187"/>
      <c r="AX185" s="187"/>
      <c r="AY185" s="187"/>
      <c r="AZ185" s="187"/>
      <c r="BA185" s="187"/>
      <c r="BB185" s="187"/>
      <c r="BC185" s="187"/>
      <c r="BD185" s="187"/>
      <c r="BE185" s="187"/>
      <c r="BF185" s="239"/>
      <c r="BG185" s="187"/>
      <c r="BH185" s="187"/>
      <c r="BI185" s="187"/>
      <c r="BJ185" s="187"/>
      <c r="BK185" s="187"/>
      <c r="BL185" s="187"/>
      <c r="BM185" s="187"/>
      <c r="BN185" s="187"/>
      <c r="BO185" s="187"/>
      <c r="BP185" s="187"/>
      <c r="BQ185" s="187"/>
      <c r="BR185" s="187"/>
      <c r="BS185" s="187"/>
      <c r="BT185" s="159"/>
      <c r="BU185" s="159"/>
      <c r="BV185" s="159"/>
      <c r="BW185" s="159"/>
      <c r="BX185" s="159"/>
      <c r="BY185" s="159"/>
      <c r="BZ185" s="159"/>
      <c r="CA185" s="159"/>
      <c r="CB185" s="159"/>
      <c r="CC185" s="159"/>
      <c r="CD185" s="159"/>
      <c r="CE185" s="159"/>
      <c r="CF185" s="159"/>
      <c r="CG185" s="159"/>
      <c r="CH185" s="159"/>
      <c r="CI185" s="159"/>
      <c r="CJ185" s="159"/>
      <c r="CK185" s="159"/>
      <c r="CL185" s="159"/>
      <c r="CM185" s="159"/>
    </row>
    <row r="186" spans="1:91" s="151" customFormat="1">
      <c r="A186" s="187"/>
      <c r="B186" s="187"/>
      <c r="C186" s="187"/>
      <c r="D186" s="187"/>
      <c r="E186" s="187"/>
      <c r="F186" s="187"/>
      <c r="G186" s="187"/>
      <c r="H186" s="187"/>
      <c r="I186" s="187"/>
      <c r="J186" s="187"/>
      <c r="K186" s="187"/>
      <c r="L186" s="187"/>
      <c r="M186" s="187"/>
      <c r="N186" s="187"/>
      <c r="O186" s="187"/>
      <c r="P186" s="187"/>
      <c r="Q186" s="187"/>
      <c r="R186" s="187"/>
      <c r="S186" s="187"/>
      <c r="T186" s="187"/>
      <c r="U186" s="187"/>
      <c r="V186" s="187"/>
      <c r="W186" s="187"/>
      <c r="X186" s="187"/>
      <c r="Y186" s="187"/>
      <c r="Z186" s="187"/>
      <c r="AA186" s="187"/>
      <c r="AB186" s="187"/>
      <c r="AC186" s="187"/>
      <c r="AD186" s="187"/>
      <c r="AE186" s="187"/>
      <c r="AF186" s="187"/>
      <c r="AG186" s="187"/>
      <c r="AH186" s="187"/>
      <c r="AI186" s="187"/>
      <c r="AJ186" s="187"/>
      <c r="AK186" s="187"/>
      <c r="AL186" s="187"/>
      <c r="AM186" s="187"/>
      <c r="AN186" s="187"/>
      <c r="AO186" s="187"/>
      <c r="AP186" s="187"/>
      <c r="AQ186" s="187"/>
      <c r="AR186" s="187"/>
      <c r="AS186" s="187"/>
      <c r="AT186" s="187"/>
      <c r="AU186" s="187"/>
      <c r="AV186" s="187"/>
      <c r="AW186" s="187"/>
      <c r="AX186" s="187"/>
      <c r="AY186" s="187"/>
      <c r="AZ186" s="187"/>
      <c r="BA186" s="187"/>
      <c r="BB186" s="187"/>
      <c r="BC186" s="187"/>
      <c r="BD186" s="187"/>
      <c r="BE186" s="187"/>
      <c r="BF186" s="239"/>
      <c r="BG186" s="187"/>
      <c r="BH186" s="187"/>
      <c r="BI186" s="187"/>
      <c r="BJ186" s="187"/>
      <c r="BK186" s="187"/>
      <c r="BL186" s="187"/>
      <c r="BM186" s="187"/>
      <c r="BN186" s="187"/>
      <c r="BO186" s="187"/>
      <c r="BP186" s="187"/>
      <c r="BQ186" s="187"/>
      <c r="BR186" s="187"/>
      <c r="BS186" s="187"/>
      <c r="BT186" s="159"/>
      <c r="BU186" s="159"/>
      <c r="BV186" s="159"/>
      <c r="BW186" s="159"/>
      <c r="BX186" s="159"/>
      <c r="BY186" s="159"/>
      <c r="BZ186" s="159"/>
      <c r="CA186" s="159"/>
      <c r="CB186" s="159"/>
      <c r="CC186" s="159"/>
      <c r="CD186" s="159"/>
      <c r="CE186" s="159"/>
      <c r="CF186" s="159"/>
      <c r="CG186" s="159"/>
      <c r="CH186" s="159"/>
      <c r="CI186" s="159"/>
      <c r="CJ186" s="159"/>
      <c r="CK186" s="159"/>
      <c r="CL186" s="159"/>
      <c r="CM186" s="159"/>
    </row>
    <row r="187" spans="1:91" ht="3.75" customHeight="1">
      <c r="A187" s="187"/>
      <c r="B187" s="187"/>
      <c r="C187" s="187"/>
      <c r="D187" s="187"/>
      <c r="E187" s="187"/>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7"/>
      <c r="AY187" s="187"/>
      <c r="AZ187" s="187"/>
      <c r="BA187" s="187"/>
      <c r="BB187" s="187"/>
      <c r="BC187" s="187"/>
      <c r="BD187" s="187"/>
      <c r="BE187" s="187"/>
      <c r="BF187" s="239"/>
      <c r="BG187" s="187"/>
      <c r="BH187" s="187"/>
      <c r="BI187" s="187"/>
      <c r="BJ187" s="187"/>
      <c r="BK187" s="187"/>
      <c r="BL187" s="187"/>
      <c r="BM187" s="187"/>
      <c r="BN187" s="187"/>
      <c r="BO187" s="187"/>
      <c r="BP187" s="187"/>
      <c r="BQ187" s="187"/>
      <c r="BR187" s="187"/>
      <c r="BS187" s="187"/>
    </row>
    <row r="188" spans="1:91">
      <c r="A188" s="187"/>
      <c r="B188" s="187"/>
      <c r="C188" s="187"/>
      <c r="D188" s="187"/>
      <c r="E188" s="187"/>
      <c r="F188" s="187"/>
      <c r="G188" s="187"/>
      <c r="H188" s="187"/>
      <c r="I188" s="187"/>
      <c r="J188" s="187"/>
      <c r="K188" s="187"/>
      <c r="L188" s="187"/>
      <c r="M188" s="187"/>
      <c r="N188" s="187"/>
      <c r="O188" s="187"/>
      <c r="P188" s="187"/>
      <c r="Q188" s="187"/>
      <c r="R188" s="187"/>
      <c r="S188" s="187"/>
      <c r="T188" s="187"/>
      <c r="U188" s="187"/>
      <c r="V188" s="187"/>
      <c r="W188" s="187"/>
      <c r="X188" s="187"/>
      <c r="Y188" s="187"/>
      <c r="Z188" s="187"/>
      <c r="AA188" s="187"/>
      <c r="AB188" s="187"/>
      <c r="AC188" s="187"/>
      <c r="AD188" s="187"/>
      <c r="AE188" s="187"/>
      <c r="AF188" s="187"/>
      <c r="AG188" s="187"/>
      <c r="AH188" s="187"/>
      <c r="AI188" s="187"/>
      <c r="AJ188" s="187"/>
      <c r="AK188" s="187"/>
      <c r="AL188" s="187"/>
      <c r="AM188" s="187"/>
      <c r="AN188" s="187"/>
      <c r="AO188" s="187"/>
      <c r="AP188" s="187"/>
      <c r="AQ188" s="187"/>
      <c r="AR188" s="187"/>
      <c r="AS188" s="187"/>
      <c r="AT188" s="187"/>
      <c r="AU188" s="187"/>
      <c r="AV188" s="187"/>
      <c r="AW188" s="187"/>
      <c r="AX188" s="187"/>
      <c r="AY188" s="187"/>
      <c r="AZ188" s="187"/>
      <c r="BA188" s="187"/>
      <c r="BB188" s="187"/>
      <c r="BC188" s="187"/>
      <c r="BD188" s="187"/>
      <c r="BE188" s="187"/>
      <c r="BF188" s="239"/>
      <c r="BG188" s="187"/>
      <c r="BH188" s="187"/>
      <c r="BI188" s="187"/>
      <c r="BJ188" s="187"/>
      <c r="BK188" s="187"/>
      <c r="BL188" s="187"/>
      <c r="BM188" s="187"/>
      <c r="BN188" s="187"/>
      <c r="BO188" s="187"/>
      <c r="BP188" s="187"/>
      <c r="BQ188" s="187"/>
      <c r="BR188" s="187"/>
      <c r="BS188" s="187"/>
    </row>
    <row r="189" spans="1:91" ht="3.75" customHeight="1">
      <c r="A189" s="187"/>
      <c r="B189" s="187"/>
      <c r="C189" s="187"/>
      <c r="D189" s="187"/>
      <c r="E189" s="187"/>
      <c r="F189" s="187"/>
      <c r="G189" s="187"/>
      <c r="H189" s="187"/>
      <c r="I189" s="187"/>
      <c r="J189" s="187"/>
      <c r="K189" s="187"/>
      <c r="L189" s="187"/>
      <c r="M189" s="187"/>
      <c r="N189" s="187"/>
      <c r="O189" s="187"/>
      <c r="P189" s="187"/>
      <c r="Q189" s="187"/>
      <c r="R189" s="187"/>
      <c r="S189" s="187"/>
      <c r="T189" s="187"/>
      <c r="U189" s="187"/>
      <c r="V189" s="187"/>
      <c r="W189" s="187"/>
      <c r="X189" s="187"/>
      <c r="Y189" s="187"/>
      <c r="Z189" s="187"/>
      <c r="AA189" s="187"/>
      <c r="AB189" s="187"/>
      <c r="AC189" s="187"/>
      <c r="AD189" s="187"/>
      <c r="AE189" s="187"/>
      <c r="AF189" s="187"/>
      <c r="AG189" s="187"/>
      <c r="AH189" s="187"/>
      <c r="AI189" s="187"/>
      <c r="AJ189" s="187"/>
      <c r="AK189" s="187"/>
      <c r="AL189" s="187"/>
      <c r="AM189" s="187"/>
      <c r="AN189" s="187"/>
      <c r="AO189" s="187"/>
      <c r="AP189" s="187"/>
      <c r="AQ189" s="187"/>
      <c r="AR189" s="187"/>
      <c r="AS189" s="187"/>
      <c r="AT189" s="187"/>
      <c r="AU189" s="187"/>
      <c r="AV189" s="187"/>
      <c r="AW189" s="187"/>
      <c r="AX189" s="187"/>
      <c r="AY189" s="187"/>
      <c r="AZ189" s="187"/>
      <c r="BA189" s="187"/>
      <c r="BB189" s="187"/>
      <c r="BC189" s="187"/>
      <c r="BD189" s="187"/>
      <c r="BE189" s="187"/>
      <c r="BF189" s="239"/>
      <c r="BG189" s="187"/>
      <c r="BH189" s="187"/>
      <c r="BI189" s="187"/>
      <c r="BJ189" s="187"/>
      <c r="BK189" s="187"/>
      <c r="BL189" s="187"/>
      <c r="BM189" s="187"/>
      <c r="BN189" s="187"/>
      <c r="BO189" s="187"/>
      <c r="BP189" s="187"/>
      <c r="BQ189" s="187"/>
      <c r="BR189" s="187"/>
      <c r="BS189" s="187"/>
    </row>
    <row r="190" spans="1:91">
      <c r="A190" s="187"/>
      <c r="B190" s="187"/>
      <c r="C190" s="187"/>
      <c r="D190" s="187"/>
      <c r="E190" s="187"/>
      <c r="F190" s="187"/>
      <c r="G190" s="187"/>
      <c r="H190" s="187"/>
      <c r="I190" s="187"/>
      <c r="J190" s="187"/>
      <c r="K190" s="187"/>
      <c r="L190" s="187"/>
      <c r="M190" s="187"/>
      <c r="N190" s="187"/>
      <c r="O190" s="187"/>
      <c r="P190" s="187"/>
      <c r="Q190" s="187"/>
      <c r="R190" s="187"/>
      <c r="S190" s="187"/>
      <c r="T190" s="187"/>
      <c r="U190" s="187"/>
      <c r="V190" s="187"/>
      <c r="W190" s="187"/>
      <c r="X190" s="187"/>
      <c r="Y190" s="187"/>
      <c r="Z190" s="187"/>
      <c r="AA190" s="187"/>
      <c r="AB190" s="187"/>
      <c r="AC190" s="187"/>
      <c r="AD190" s="187"/>
      <c r="AE190" s="187"/>
      <c r="AF190" s="187"/>
      <c r="AG190" s="187"/>
      <c r="AH190" s="187"/>
      <c r="AI190" s="187"/>
      <c r="AJ190" s="187"/>
      <c r="AK190" s="187"/>
      <c r="AL190" s="187"/>
      <c r="AM190" s="187"/>
      <c r="AN190" s="187"/>
      <c r="AO190" s="187"/>
      <c r="AP190" s="187"/>
      <c r="AQ190" s="187"/>
      <c r="AR190" s="187"/>
      <c r="AS190" s="187"/>
      <c r="AT190" s="187"/>
      <c r="AU190" s="187"/>
      <c r="AV190" s="187"/>
      <c r="AW190" s="187"/>
      <c r="AX190" s="187"/>
      <c r="AY190" s="187"/>
      <c r="AZ190" s="187"/>
      <c r="BA190" s="187"/>
      <c r="BB190" s="187"/>
      <c r="BC190" s="187"/>
      <c r="BD190" s="187"/>
      <c r="BE190" s="187"/>
      <c r="BF190" s="239"/>
      <c r="BG190" s="187"/>
      <c r="BH190" s="187"/>
      <c r="BI190" s="187"/>
      <c r="BJ190" s="187"/>
      <c r="BK190" s="187"/>
      <c r="BL190" s="187"/>
      <c r="BM190" s="187"/>
      <c r="BN190" s="187"/>
      <c r="BO190" s="187"/>
      <c r="BP190" s="187"/>
      <c r="BQ190" s="187"/>
      <c r="BR190" s="187"/>
      <c r="BS190" s="187"/>
    </row>
    <row r="191" spans="1:91" ht="3.75" customHeight="1">
      <c r="A191" s="187"/>
      <c r="B191" s="187"/>
      <c r="C191" s="187"/>
      <c r="D191" s="187"/>
      <c r="E191" s="187"/>
      <c r="F191" s="187"/>
      <c r="G191" s="187"/>
      <c r="H191" s="187"/>
      <c r="I191" s="187"/>
      <c r="J191" s="187"/>
      <c r="K191" s="187"/>
      <c r="L191" s="187"/>
      <c r="M191" s="187"/>
      <c r="N191" s="187"/>
      <c r="O191" s="187"/>
      <c r="P191" s="187"/>
      <c r="Q191" s="187"/>
      <c r="R191" s="187"/>
      <c r="S191" s="187"/>
      <c r="T191" s="187"/>
      <c r="U191" s="187"/>
      <c r="V191" s="187"/>
      <c r="W191" s="187"/>
      <c r="X191" s="187"/>
      <c r="Y191" s="187"/>
      <c r="Z191" s="187"/>
      <c r="AA191" s="187"/>
      <c r="AB191" s="187"/>
      <c r="AC191" s="187"/>
      <c r="AD191" s="187"/>
      <c r="AE191" s="187"/>
      <c r="AF191" s="187"/>
      <c r="AG191" s="187"/>
      <c r="AH191" s="187"/>
      <c r="AI191" s="187"/>
      <c r="AJ191" s="187"/>
      <c r="AK191" s="187"/>
      <c r="AL191" s="187"/>
      <c r="AM191" s="187"/>
      <c r="AN191" s="187"/>
      <c r="AO191" s="187"/>
      <c r="AP191" s="187"/>
      <c r="AQ191" s="187"/>
      <c r="AR191" s="187"/>
      <c r="AS191" s="187"/>
      <c r="AT191" s="187"/>
      <c r="AU191" s="187"/>
      <c r="AV191" s="187"/>
      <c r="AW191" s="187"/>
      <c r="AX191" s="187"/>
      <c r="AY191" s="187"/>
      <c r="AZ191" s="187"/>
      <c r="BA191" s="187"/>
      <c r="BB191" s="187"/>
      <c r="BC191" s="187"/>
      <c r="BD191" s="187"/>
      <c r="BE191" s="187"/>
      <c r="BF191" s="239"/>
      <c r="BG191" s="187"/>
      <c r="BH191" s="187"/>
      <c r="BI191" s="187"/>
      <c r="BJ191" s="187"/>
      <c r="BK191" s="187"/>
      <c r="BL191" s="187"/>
      <c r="BM191" s="187"/>
      <c r="BN191" s="187"/>
      <c r="BO191" s="187"/>
      <c r="BP191" s="187"/>
      <c r="BQ191" s="187"/>
      <c r="BR191" s="187"/>
      <c r="BS191" s="187"/>
    </row>
    <row r="192" spans="1:91">
      <c r="A192" s="187"/>
      <c r="B192" s="187"/>
      <c r="C192" s="187"/>
      <c r="D192" s="187"/>
      <c r="E192" s="187"/>
      <c r="F192" s="187"/>
      <c r="G192" s="187"/>
      <c r="H192" s="187"/>
      <c r="I192" s="187"/>
      <c r="J192" s="187"/>
      <c r="K192" s="187"/>
      <c r="L192" s="187"/>
      <c r="M192" s="187"/>
      <c r="N192" s="187"/>
      <c r="O192" s="187"/>
      <c r="P192" s="187"/>
      <c r="Q192" s="187"/>
      <c r="R192" s="187"/>
      <c r="S192" s="187"/>
      <c r="T192" s="187"/>
      <c r="U192" s="187"/>
      <c r="V192" s="187"/>
      <c r="W192" s="187"/>
      <c r="X192" s="187"/>
      <c r="Y192" s="187"/>
      <c r="Z192" s="187"/>
      <c r="AA192" s="187"/>
      <c r="AB192" s="187"/>
      <c r="AC192" s="187"/>
      <c r="AD192" s="187"/>
      <c r="AE192" s="187"/>
      <c r="AF192" s="187"/>
      <c r="AG192" s="187"/>
      <c r="AH192" s="187"/>
      <c r="AI192" s="187"/>
      <c r="AJ192" s="187"/>
      <c r="AK192" s="187"/>
      <c r="AL192" s="187"/>
      <c r="AM192" s="187"/>
      <c r="AN192" s="187"/>
      <c r="AO192" s="187"/>
      <c r="AP192" s="187"/>
      <c r="AQ192" s="187"/>
      <c r="AR192" s="187"/>
      <c r="AS192" s="187"/>
      <c r="AT192" s="187"/>
      <c r="AU192" s="187"/>
      <c r="AV192" s="187"/>
      <c r="AW192" s="187"/>
      <c r="AX192" s="187"/>
      <c r="AY192" s="187"/>
      <c r="AZ192" s="187"/>
      <c r="BA192" s="187"/>
      <c r="BB192" s="187"/>
      <c r="BC192" s="187"/>
      <c r="BD192" s="187"/>
      <c r="BE192" s="187"/>
      <c r="BF192" s="239"/>
      <c r="BG192" s="187"/>
      <c r="BH192" s="187"/>
      <c r="BI192" s="187"/>
      <c r="BJ192" s="187"/>
      <c r="BK192" s="187"/>
      <c r="BL192" s="187"/>
      <c r="BM192" s="187"/>
      <c r="BN192" s="187"/>
      <c r="BO192" s="187"/>
      <c r="BP192" s="187"/>
      <c r="BQ192" s="187"/>
      <c r="BR192" s="187"/>
      <c r="BS192" s="187"/>
    </row>
    <row r="193" spans="1:57">
      <c r="A193" s="233"/>
      <c r="B193" s="59"/>
      <c r="C193" s="59"/>
      <c r="D193" s="234"/>
      <c r="E193" s="235"/>
      <c r="F193" s="235"/>
      <c r="G193" s="235"/>
      <c r="H193" s="235"/>
      <c r="I193" s="235"/>
      <c r="J193" s="235"/>
      <c r="K193" s="235"/>
      <c r="L193" s="235"/>
      <c r="M193" s="235"/>
      <c r="N193" s="235"/>
      <c r="O193" s="235"/>
      <c r="P193" s="235"/>
      <c r="Q193" s="235"/>
      <c r="R193" s="235"/>
      <c r="S193" s="235"/>
      <c r="T193" s="235"/>
      <c r="U193" s="235"/>
      <c r="V193" s="235"/>
      <c r="W193" s="235"/>
      <c r="X193" s="235"/>
      <c r="Y193" s="235"/>
      <c r="Z193" s="235"/>
      <c r="AA193" s="235"/>
      <c r="AB193" s="235"/>
      <c r="AC193" s="235"/>
      <c r="AD193" s="235"/>
      <c r="AE193" s="235"/>
      <c r="AF193" s="235"/>
      <c r="AG193" s="235"/>
      <c r="AH193" s="235"/>
      <c r="AI193" s="235"/>
      <c r="AJ193" s="235"/>
      <c r="AK193" s="235"/>
      <c r="AL193" s="235"/>
      <c r="AM193" s="235"/>
      <c r="AN193" s="235"/>
      <c r="AO193" s="235"/>
      <c r="AP193" s="235"/>
      <c r="AQ193" s="235"/>
      <c r="AR193" s="235"/>
      <c r="AS193" s="235"/>
      <c r="AT193" s="235"/>
      <c r="AU193" s="235"/>
      <c r="AV193" s="235"/>
      <c r="AW193" s="235"/>
      <c r="AX193" s="235"/>
      <c r="AY193" s="235"/>
      <c r="AZ193" s="235"/>
      <c r="BA193" s="235"/>
      <c r="BB193" s="235"/>
      <c r="BC193" s="235"/>
      <c r="BD193" s="235"/>
      <c r="BE193" s="236"/>
    </row>
    <row r="194" spans="1:57">
      <c r="A194" s="233"/>
      <c r="B194" s="235"/>
      <c r="C194" s="235"/>
      <c r="D194" s="237"/>
      <c r="E194" s="237"/>
      <c r="F194" s="237"/>
      <c r="G194" s="237"/>
      <c r="H194" s="237"/>
      <c r="I194" s="237"/>
      <c r="J194" s="237"/>
      <c r="K194" s="237"/>
      <c r="L194" s="237"/>
      <c r="M194" s="237"/>
      <c r="N194" s="237"/>
      <c r="O194" s="237"/>
      <c r="P194" s="237"/>
      <c r="Q194" s="237"/>
      <c r="R194" s="237"/>
      <c r="S194" s="237"/>
      <c r="T194" s="237"/>
      <c r="U194" s="237"/>
      <c r="V194" s="237"/>
      <c r="W194" s="237"/>
      <c r="X194" s="237"/>
      <c r="Y194" s="237"/>
      <c r="Z194" s="237"/>
      <c r="AA194" s="237"/>
      <c r="AB194" s="237"/>
      <c r="AC194" s="237"/>
      <c r="AD194" s="237"/>
      <c r="AE194" s="237"/>
      <c r="AF194" s="237"/>
      <c r="AG194" s="237"/>
      <c r="AH194" s="237"/>
      <c r="AI194" s="237"/>
      <c r="AJ194" s="237"/>
      <c r="AK194" s="237"/>
      <c r="AL194" s="237"/>
      <c r="AM194" s="237"/>
      <c r="AN194" s="237"/>
      <c r="AO194" s="237"/>
      <c r="AP194" s="237"/>
      <c r="AQ194" s="237"/>
      <c r="AR194" s="237"/>
      <c r="AS194" s="237"/>
      <c r="AT194" s="237"/>
      <c r="AU194" s="237"/>
      <c r="AV194" s="237"/>
      <c r="AW194" s="237"/>
      <c r="AX194" s="237"/>
      <c r="AY194" s="237"/>
      <c r="AZ194" s="237"/>
      <c r="BA194" s="237"/>
      <c r="BB194" s="237"/>
      <c r="BC194" s="237"/>
      <c r="BD194" s="237"/>
      <c r="BE194" s="236"/>
    </row>
    <row r="195" spans="1:57">
      <c r="A195" s="233"/>
      <c r="B195" s="237"/>
      <c r="C195" s="237"/>
      <c r="D195" s="237"/>
      <c r="E195" s="237"/>
      <c r="F195" s="237"/>
      <c r="G195" s="237"/>
      <c r="H195" s="237"/>
      <c r="I195" s="237"/>
      <c r="J195" s="237"/>
      <c r="K195" s="237"/>
      <c r="L195" s="237"/>
      <c r="M195" s="237"/>
      <c r="N195" s="237"/>
      <c r="O195" s="237"/>
      <c r="P195" s="237"/>
      <c r="Q195" s="237"/>
      <c r="R195" s="237"/>
      <c r="S195" s="237"/>
      <c r="T195" s="237"/>
      <c r="U195" s="237"/>
      <c r="V195" s="237"/>
      <c r="W195" s="237"/>
      <c r="X195" s="237"/>
      <c r="Y195" s="237"/>
      <c r="Z195" s="237"/>
      <c r="AA195" s="237"/>
      <c r="AB195" s="237"/>
      <c r="AC195" s="237"/>
      <c r="AD195" s="237"/>
      <c r="AE195" s="237"/>
      <c r="AF195" s="237"/>
      <c r="AG195" s="237"/>
      <c r="AH195" s="237"/>
      <c r="AI195" s="237"/>
      <c r="AJ195" s="237"/>
      <c r="AK195" s="237"/>
      <c r="AL195" s="237"/>
      <c r="AM195" s="237"/>
      <c r="AN195" s="237"/>
      <c r="AO195" s="237"/>
      <c r="AP195" s="237"/>
      <c r="AQ195" s="237"/>
      <c r="AR195" s="237"/>
      <c r="AS195" s="237"/>
      <c r="AT195" s="237"/>
      <c r="AU195" s="237"/>
      <c r="AV195" s="237"/>
      <c r="AW195" s="237"/>
      <c r="AX195" s="237"/>
      <c r="AY195" s="237"/>
      <c r="AZ195" s="237"/>
      <c r="BA195" s="237"/>
      <c r="BB195" s="237"/>
      <c r="BC195" s="237"/>
      <c r="BD195" s="237"/>
      <c r="BE195" s="236"/>
    </row>
    <row r="196" spans="1:57">
      <c r="A196" s="233"/>
      <c r="B196" s="237"/>
      <c r="C196" s="237"/>
      <c r="D196" s="237"/>
      <c r="E196" s="237"/>
      <c r="F196" s="237"/>
      <c r="G196" s="237"/>
      <c r="H196" s="237"/>
      <c r="I196" s="237"/>
      <c r="J196" s="237"/>
      <c r="K196" s="237"/>
      <c r="L196" s="237"/>
      <c r="M196" s="237"/>
      <c r="N196" s="237"/>
      <c r="O196" s="237"/>
      <c r="P196" s="237"/>
      <c r="Q196" s="237"/>
      <c r="R196" s="237"/>
      <c r="S196" s="237"/>
      <c r="T196" s="237"/>
      <c r="U196" s="237"/>
      <c r="V196" s="237"/>
      <c r="W196" s="237"/>
      <c r="X196" s="237"/>
      <c r="Y196" s="237"/>
      <c r="Z196" s="237"/>
      <c r="AA196" s="237"/>
      <c r="AB196" s="237"/>
      <c r="AC196" s="237"/>
      <c r="AD196" s="237"/>
      <c r="AE196" s="237"/>
      <c r="AF196" s="237"/>
      <c r="AG196" s="237"/>
      <c r="AH196" s="237"/>
      <c r="AI196" s="237"/>
      <c r="AJ196" s="237"/>
      <c r="AK196" s="237"/>
      <c r="AL196" s="237"/>
      <c r="AM196" s="237"/>
      <c r="AN196" s="237"/>
      <c r="AO196" s="237"/>
      <c r="AP196" s="237"/>
      <c r="AQ196" s="237"/>
      <c r="AR196" s="237"/>
      <c r="AS196" s="237"/>
      <c r="AT196" s="237"/>
      <c r="AU196" s="237"/>
      <c r="AV196" s="237"/>
      <c r="AW196" s="237"/>
      <c r="AX196" s="237"/>
      <c r="AY196" s="237"/>
      <c r="AZ196" s="237"/>
      <c r="BA196" s="237"/>
      <c r="BB196" s="237"/>
      <c r="BC196" s="237"/>
      <c r="BD196" s="237"/>
      <c r="BE196" s="236"/>
    </row>
    <row r="197" spans="1:57">
      <c r="A197" s="233"/>
      <c r="B197" s="237"/>
      <c r="C197" s="237"/>
      <c r="D197" s="237"/>
      <c r="E197" s="237"/>
      <c r="F197" s="237"/>
      <c r="G197" s="237"/>
      <c r="H197" s="237"/>
      <c r="I197" s="237"/>
      <c r="J197" s="237"/>
      <c r="K197" s="237"/>
      <c r="L197" s="237"/>
      <c r="M197" s="237"/>
      <c r="N197" s="237"/>
      <c r="O197" s="237"/>
      <c r="P197" s="237"/>
      <c r="Q197" s="237"/>
      <c r="R197" s="237"/>
      <c r="S197" s="237"/>
      <c r="T197" s="237"/>
      <c r="U197" s="237"/>
      <c r="V197" s="237"/>
      <c r="W197" s="237"/>
      <c r="X197" s="237"/>
      <c r="Y197" s="237"/>
      <c r="Z197" s="237"/>
      <c r="AA197" s="237"/>
      <c r="AB197" s="237"/>
      <c r="AC197" s="237"/>
      <c r="AD197" s="237"/>
      <c r="AE197" s="237"/>
      <c r="AF197" s="237"/>
      <c r="AG197" s="237"/>
      <c r="AH197" s="237"/>
      <c r="AI197" s="237"/>
      <c r="AJ197" s="237"/>
      <c r="AK197" s="237"/>
      <c r="AL197" s="237"/>
      <c r="AM197" s="237"/>
      <c r="AN197" s="237"/>
      <c r="AO197" s="237"/>
      <c r="AP197" s="237"/>
      <c r="AQ197" s="237"/>
      <c r="AR197" s="237"/>
      <c r="AS197" s="237"/>
      <c r="AT197" s="237"/>
      <c r="AU197" s="237"/>
      <c r="AV197" s="237"/>
      <c r="AW197" s="237"/>
      <c r="AX197" s="237"/>
      <c r="AY197" s="237"/>
      <c r="AZ197" s="237"/>
      <c r="BA197" s="237"/>
      <c r="BB197" s="237"/>
      <c r="BC197" s="237"/>
      <c r="BD197" s="237"/>
      <c r="BE197" s="236"/>
    </row>
    <row r="198" spans="1:57">
      <c r="A198" s="233"/>
      <c r="B198" s="237"/>
      <c r="C198" s="237"/>
      <c r="D198" s="237"/>
      <c r="E198" s="237"/>
      <c r="F198" s="237"/>
      <c r="G198" s="237"/>
      <c r="H198" s="237"/>
      <c r="I198" s="237"/>
      <c r="J198" s="237"/>
      <c r="K198" s="237"/>
      <c r="L198" s="237"/>
      <c r="M198" s="237"/>
      <c r="N198" s="237"/>
      <c r="O198" s="237"/>
      <c r="P198" s="237"/>
      <c r="Q198" s="237"/>
      <c r="R198" s="237"/>
      <c r="S198" s="237"/>
      <c r="T198" s="237"/>
      <c r="U198" s="237"/>
      <c r="V198" s="237"/>
      <c r="W198" s="237"/>
      <c r="X198" s="237"/>
      <c r="Y198" s="237"/>
      <c r="Z198" s="237"/>
      <c r="AA198" s="237"/>
      <c r="AB198" s="237"/>
      <c r="AC198" s="237"/>
      <c r="AD198" s="237"/>
      <c r="AE198" s="237"/>
      <c r="AF198" s="237"/>
      <c r="AG198" s="237"/>
      <c r="AH198" s="237"/>
      <c r="AI198" s="237"/>
      <c r="AJ198" s="237"/>
      <c r="AK198" s="237"/>
      <c r="AL198" s="237"/>
      <c r="AM198" s="237"/>
      <c r="AN198" s="237"/>
      <c r="AO198" s="237"/>
      <c r="AP198" s="237"/>
      <c r="AQ198" s="237"/>
      <c r="AR198" s="237"/>
      <c r="AS198" s="237"/>
      <c r="AT198" s="237"/>
      <c r="AU198" s="237"/>
      <c r="AV198" s="237"/>
      <c r="AW198" s="237"/>
      <c r="AX198" s="237"/>
      <c r="AY198" s="237"/>
      <c r="AZ198" s="237"/>
      <c r="BA198" s="237"/>
      <c r="BB198" s="237"/>
      <c r="BC198" s="237"/>
      <c r="BD198" s="237"/>
      <c r="BE198" s="236"/>
    </row>
    <row r="199" spans="1:57">
      <c r="A199" s="233"/>
      <c r="B199" s="237"/>
      <c r="C199" s="237"/>
      <c r="D199" s="237"/>
      <c r="E199" s="237"/>
      <c r="F199" s="237"/>
      <c r="G199" s="237"/>
      <c r="H199" s="237"/>
      <c r="I199" s="237"/>
      <c r="J199" s="237"/>
      <c r="K199" s="237"/>
      <c r="L199" s="237"/>
      <c r="M199" s="237"/>
      <c r="N199" s="237"/>
      <c r="O199" s="237"/>
      <c r="P199" s="237"/>
      <c r="Q199" s="237"/>
      <c r="R199" s="237"/>
      <c r="S199" s="237"/>
      <c r="T199" s="237"/>
      <c r="U199" s="237"/>
      <c r="V199" s="237"/>
      <c r="W199" s="237"/>
      <c r="X199" s="237"/>
      <c r="Y199" s="237"/>
      <c r="Z199" s="237"/>
      <c r="AA199" s="237"/>
      <c r="AB199" s="237"/>
      <c r="AC199" s="237"/>
      <c r="AD199" s="237"/>
      <c r="AE199" s="237"/>
      <c r="AF199" s="237"/>
      <c r="AG199" s="237"/>
      <c r="AH199" s="237"/>
      <c r="AI199" s="237"/>
      <c r="AJ199" s="237"/>
      <c r="AK199" s="237"/>
      <c r="AL199" s="237"/>
      <c r="AM199" s="237"/>
      <c r="AN199" s="237"/>
      <c r="AO199" s="237"/>
      <c r="AP199" s="237"/>
      <c r="AQ199" s="237"/>
      <c r="AR199" s="237"/>
      <c r="AS199" s="237"/>
      <c r="AT199" s="237"/>
      <c r="AU199" s="237"/>
      <c r="AV199" s="237"/>
      <c r="AW199" s="237"/>
      <c r="AX199" s="237"/>
      <c r="AY199" s="237"/>
      <c r="AZ199" s="237"/>
      <c r="BA199" s="237"/>
      <c r="BB199" s="237"/>
      <c r="BC199" s="237"/>
      <c r="BD199" s="237"/>
      <c r="BE199" s="236"/>
    </row>
    <row r="200" spans="1:57">
      <c r="A200" s="233"/>
      <c r="B200" s="237"/>
      <c r="C200" s="237"/>
      <c r="D200" s="237"/>
      <c r="E200" s="237"/>
      <c r="F200" s="237"/>
      <c r="G200" s="237"/>
      <c r="H200" s="237"/>
      <c r="I200" s="237"/>
      <c r="J200" s="237"/>
      <c r="K200" s="237"/>
      <c r="L200" s="237"/>
      <c r="M200" s="237"/>
      <c r="N200" s="237"/>
      <c r="O200" s="237"/>
      <c r="P200" s="237"/>
      <c r="Q200" s="237"/>
      <c r="R200" s="237"/>
      <c r="S200" s="237"/>
      <c r="T200" s="237"/>
      <c r="U200" s="237"/>
      <c r="V200" s="237"/>
      <c r="W200" s="237"/>
      <c r="X200" s="237"/>
      <c r="Y200" s="237"/>
      <c r="Z200" s="237"/>
      <c r="AA200" s="237"/>
      <c r="AB200" s="237"/>
      <c r="AC200" s="237"/>
      <c r="AD200" s="237"/>
      <c r="AE200" s="237"/>
      <c r="AF200" s="237"/>
      <c r="AG200" s="237"/>
      <c r="AH200" s="237"/>
      <c r="AI200" s="237"/>
      <c r="AJ200" s="237"/>
      <c r="AK200" s="237"/>
      <c r="AL200" s="237"/>
      <c r="AM200" s="237"/>
      <c r="AN200" s="237"/>
      <c r="AO200" s="237"/>
      <c r="AP200" s="237"/>
      <c r="AQ200" s="237"/>
      <c r="AR200" s="237"/>
      <c r="AS200" s="237"/>
      <c r="AT200" s="237"/>
      <c r="AU200" s="237"/>
      <c r="AV200" s="237"/>
      <c r="AW200" s="237"/>
      <c r="AX200" s="237"/>
      <c r="AY200" s="237"/>
      <c r="AZ200" s="237"/>
      <c r="BA200" s="237"/>
      <c r="BB200" s="237"/>
      <c r="BC200" s="237"/>
      <c r="BD200" s="237"/>
      <c r="BE200" s="236"/>
    </row>
    <row r="201" spans="1:57">
      <c r="A201" s="233"/>
      <c r="B201" s="237"/>
      <c r="C201" s="237"/>
      <c r="D201" s="237"/>
      <c r="E201" s="237"/>
      <c r="F201" s="237"/>
      <c r="G201" s="237"/>
      <c r="H201" s="237"/>
      <c r="I201" s="237"/>
      <c r="J201" s="237"/>
      <c r="K201" s="237"/>
      <c r="L201" s="237"/>
      <c r="M201" s="237"/>
      <c r="N201" s="237"/>
      <c r="O201" s="237"/>
      <c r="P201" s="237"/>
      <c r="Q201" s="237"/>
      <c r="R201" s="237"/>
      <c r="S201" s="237"/>
      <c r="T201" s="237"/>
      <c r="U201" s="237"/>
      <c r="V201" s="237"/>
      <c r="W201" s="237"/>
      <c r="X201" s="237"/>
      <c r="Y201" s="237"/>
      <c r="Z201" s="237"/>
      <c r="AA201" s="237"/>
      <c r="AB201" s="237"/>
      <c r="AC201" s="237"/>
      <c r="AD201" s="237"/>
      <c r="AE201" s="237"/>
      <c r="AF201" s="237"/>
      <c r="AG201" s="237"/>
      <c r="AH201" s="237"/>
      <c r="AI201" s="237"/>
      <c r="AJ201" s="237"/>
      <c r="AK201" s="237"/>
      <c r="AL201" s="237"/>
      <c r="AM201" s="237"/>
      <c r="AN201" s="237"/>
      <c r="AO201" s="237"/>
      <c r="AP201" s="237"/>
      <c r="AQ201" s="237"/>
      <c r="AR201" s="237"/>
      <c r="AS201" s="237"/>
      <c r="AT201" s="237"/>
      <c r="AU201" s="237"/>
      <c r="AV201" s="237"/>
      <c r="AW201" s="237"/>
      <c r="AX201" s="237"/>
      <c r="AY201" s="237"/>
      <c r="AZ201" s="237"/>
      <c r="BA201" s="237"/>
      <c r="BB201" s="237"/>
      <c r="BC201" s="237"/>
      <c r="BD201" s="237"/>
      <c r="BE201" s="236"/>
    </row>
    <row r="202" spans="1:57">
      <c r="A202" s="233"/>
      <c r="B202" s="237"/>
      <c r="C202" s="237"/>
      <c r="D202" s="237"/>
      <c r="E202" s="237"/>
      <c r="F202" s="237"/>
      <c r="G202" s="237"/>
      <c r="H202" s="237"/>
      <c r="I202" s="237"/>
      <c r="J202" s="237"/>
      <c r="K202" s="237"/>
      <c r="L202" s="237"/>
      <c r="M202" s="237"/>
      <c r="N202" s="237"/>
      <c r="O202" s="237"/>
      <c r="P202" s="237"/>
      <c r="Q202" s="237"/>
      <c r="R202" s="237"/>
      <c r="S202" s="237"/>
      <c r="T202" s="237"/>
      <c r="U202" s="237"/>
      <c r="V202" s="237"/>
      <c r="W202" s="237"/>
      <c r="X202" s="237"/>
      <c r="Y202" s="237"/>
      <c r="Z202" s="237"/>
      <c r="AA202" s="237"/>
      <c r="AB202" s="237"/>
      <c r="AC202" s="237"/>
      <c r="AD202" s="237"/>
      <c r="AE202" s="237"/>
      <c r="AF202" s="237"/>
      <c r="AG202" s="237"/>
      <c r="AH202" s="237"/>
      <c r="AI202" s="237"/>
      <c r="AJ202" s="237"/>
      <c r="AK202" s="237"/>
      <c r="AL202" s="237"/>
      <c r="AM202" s="237"/>
      <c r="AN202" s="237"/>
      <c r="AO202" s="237"/>
      <c r="AP202" s="237"/>
      <c r="AQ202" s="237"/>
      <c r="AR202" s="237"/>
      <c r="AS202" s="237"/>
      <c r="AT202" s="237"/>
      <c r="AU202" s="237"/>
      <c r="AV202" s="237"/>
      <c r="AW202" s="237"/>
      <c r="AX202" s="237"/>
      <c r="AY202" s="237"/>
      <c r="AZ202" s="237"/>
      <c r="BA202" s="237"/>
      <c r="BB202" s="237"/>
      <c r="BC202" s="237"/>
      <c r="BD202" s="237"/>
      <c r="BE202" s="236"/>
    </row>
    <row r="203" spans="1:57">
      <c r="A203" s="233"/>
      <c r="B203" s="237"/>
      <c r="C203" s="237"/>
      <c r="D203" s="237"/>
      <c r="E203" s="237"/>
      <c r="F203" s="237"/>
      <c r="G203" s="237"/>
      <c r="H203" s="237"/>
      <c r="I203" s="237"/>
      <c r="J203" s="237"/>
      <c r="K203" s="237"/>
      <c r="L203" s="237"/>
      <c r="M203" s="237"/>
      <c r="N203" s="237"/>
      <c r="O203" s="237"/>
      <c r="P203" s="237"/>
      <c r="Q203" s="237"/>
      <c r="R203" s="237"/>
      <c r="S203" s="237"/>
      <c r="T203" s="237"/>
      <c r="U203" s="237"/>
      <c r="V203" s="237"/>
      <c r="W203" s="237"/>
      <c r="X203" s="237"/>
      <c r="Y203" s="237"/>
      <c r="Z203" s="237"/>
      <c r="AA203" s="237"/>
      <c r="AB203" s="237"/>
      <c r="AC203" s="237"/>
      <c r="AD203" s="237"/>
      <c r="AE203" s="237"/>
      <c r="AF203" s="237"/>
      <c r="AG203" s="237"/>
      <c r="AH203" s="237"/>
      <c r="AI203" s="237"/>
      <c r="AJ203" s="237"/>
      <c r="AK203" s="237"/>
      <c r="AL203" s="237"/>
      <c r="AM203" s="237"/>
      <c r="AN203" s="237"/>
      <c r="AO203" s="237"/>
      <c r="AP203" s="237"/>
      <c r="AQ203" s="237"/>
      <c r="AR203" s="237"/>
      <c r="AS203" s="237"/>
      <c r="AT203" s="237"/>
      <c r="AU203" s="237"/>
      <c r="AV203" s="237"/>
      <c r="AW203" s="237"/>
      <c r="AX203" s="237"/>
      <c r="AY203" s="237"/>
      <c r="AZ203" s="237"/>
      <c r="BA203" s="237"/>
      <c r="BB203" s="237"/>
      <c r="BC203" s="237"/>
      <c r="BD203" s="237"/>
      <c r="BE203" s="236"/>
    </row>
    <row r="204" spans="1:57">
      <c r="A204" s="233"/>
      <c r="B204" s="237"/>
      <c r="C204" s="237"/>
      <c r="D204" s="237"/>
      <c r="E204" s="237"/>
      <c r="F204" s="237"/>
      <c r="G204" s="237"/>
      <c r="H204" s="237"/>
      <c r="I204" s="237"/>
      <c r="J204" s="237"/>
      <c r="K204" s="237"/>
      <c r="L204" s="237"/>
      <c r="M204" s="237"/>
      <c r="N204" s="237"/>
      <c r="O204" s="237"/>
      <c r="P204" s="237"/>
      <c r="Q204" s="237"/>
      <c r="R204" s="237"/>
      <c r="S204" s="237"/>
      <c r="T204" s="237"/>
      <c r="U204" s="237"/>
      <c r="V204" s="237"/>
      <c r="W204" s="237"/>
      <c r="X204" s="237"/>
      <c r="Y204" s="237"/>
      <c r="Z204" s="237"/>
      <c r="AA204" s="237"/>
      <c r="AB204" s="237"/>
      <c r="AC204" s="237"/>
      <c r="AD204" s="237"/>
      <c r="AE204" s="237"/>
      <c r="AF204" s="237"/>
      <c r="AG204" s="237"/>
      <c r="AH204" s="237"/>
      <c r="AI204" s="237"/>
      <c r="AJ204" s="237"/>
      <c r="AK204" s="237"/>
      <c r="AL204" s="237"/>
      <c r="AM204" s="237"/>
      <c r="AN204" s="237"/>
      <c r="AO204" s="237"/>
      <c r="AP204" s="237"/>
      <c r="AQ204" s="237"/>
      <c r="AR204" s="237"/>
      <c r="AS204" s="237"/>
      <c r="AT204" s="237"/>
      <c r="AU204" s="237"/>
      <c r="AV204" s="237"/>
      <c r="AW204" s="237"/>
      <c r="AX204" s="237"/>
      <c r="AY204" s="237"/>
      <c r="AZ204" s="237"/>
      <c r="BA204" s="237"/>
      <c r="BB204" s="237"/>
      <c r="BC204" s="237"/>
      <c r="BD204" s="237"/>
      <c r="BE204" s="236"/>
    </row>
    <row r="205" spans="1:57">
      <c r="A205" s="233"/>
      <c r="B205" s="237"/>
      <c r="C205" s="237"/>
      <c r="D205" s="237"/>
      <c r="E205" s="237"/>
      <c r="F205" s="237"/>
      <c r="G205" s="237"/>
      <c r="H205" s="237"/>
      <c r="I205" s="237"/>
      <c r="J205" s="237"/>
      <c r="K205" s="237"/>
      <c r="L205" s="237"/>
      <c r="M205" s="237"/>
      <c r="N205" s="237"/>
      <c r="O205" s="237"/>
      <c r="P205" s="237"/>
      <c r="Q205" s="237"/>
      <c r="R205" s="237"/>
      <c r="S205" s="237"/>
      <c r="T205" s="237"/>
      <c r="U205" s="237"/>
      <c r="V205" s="237"/>
      <c r="W205" s="237"/>
      <c r="X205" s="237"/>
      <c r="Y205" s="237"/>
      <c r="Z205" s="237"/>
      <c r="AA205" s="237"/>
      <c r="AB205" s="237"/>
      <c r="AC205" s="237"/>
      <c r="AD205" s="237"/>
      <c r="AE205" s="237"/>
      <c r="AF205" s="237"/>
      <c r="AG205" s="237"/>
      <c r="AH205" s="237"/>
      <c r="AI205" s="237"/>
      <c r="AJ205" s="237"/>
      <c r="AK205" s="237"/>
      <c r="AL205" s="237"/>
      <c r="AM205" s="237"/>
      <c r="AN205" s="237"/>
      <c r="AO205" s="237"/>
      <c r="AP205" s="237"/>
      <c r="AQ205" s="237"/>
      <c r="AR205" s="237"/>
      <c r="AS205" s="237"/>
      <c r="AT205" s="237"/>
      <c r="AU205" s="237"/>
      <c r="AV205" s="237"/>
      <c r="AW205" s="237"/>
      <c r="AX205" s="237"/>
      <c r="AY205" s="237"/>
      <c r="AZ205" s="237"/>
      <c r="BA205" s="237"/>
      <c r="BB205" s="237"/>
      <c r="BC205" s="237"/>
      <c r="BD205" s="237"/>
      <c r="BE205" s="236"/>
    </row>
    <row r="206" spans="1:57">
      <c r="A206" s="233"/>
      <c r="B206" s="237"/>
      <c r="C206" s="237"/>
      <c r="D206" s="237"/>
      <c r="E206" s="237"/>
      <c r="F206" s="237"/>
      <c r="G206" s="237"/>
      <c r="H206" s="237"/>
      <c r="I206" s="237"/>
      <c r="J206" s="237"/>
      <c r="K206" s="237"/>
      <c r="L206" s="237"/>
      <c r="M206" s="237"/>
      <c r="N206" s="237"/>
      <c r="O206" s="237"/>
      <c r="P206" s="237"/>
      <c r="Q206" s="237"/>
      <c r="R206" s="237"/>
      <c r="S206" s="237"/>
      <c r="T206" s="237"/>
      <c r="U206" s="237"/>
      <c r="V206" s="237"/>
      <c r="W206" s="237"/>
      <c r="X206" s="237"/>
      <c r="Y206" s="237"/>
      <c r="Z206" s="237"/>
      <c r="AA206" s="237"/>
      <c r="AB206" s="237"/>
      <c r="AC206" s="237"/>
      <c r="AD206" s="237"/>
      <c r="AE206" s="237"/>
      <c r="AF206" s="237"/>
      <c r="AG206" s="237"/>
      <c r="AH206" s="237"/>
      <c r="AI206" s="237"/>
      <c r="AJ206" s="237"/>
      <c r="AK206" s="237"/>
      <c r="AL206" s="237"/>
      <c r="AM206" s="237"/>
      <c r="AN206" s="237"/>
      <c r="AO206" s="237"/>
      <c r="AP206" s="237"/>
      <c r="AQ206" s="237"/>
      <c r="AR206" s="237"/>
      <c r="AS206" s="237"/>
      <c r="AT206" s="237"/>
      <c r="AU206" s="237"/>
      <c r="AV206" s="237"/>
      <c r="AW206" s="237"/>
      <c r="AX206" s="237"/>
      <c r="AY206" s="237"/>
      <c r="AZ206" s="237"/>
      <c r="BA206" s="237"/>
      <c r="BB206" s="237"/>
      <c r="BC206" s="237"/>
      <c r="BD206" s="237"/>
      <c r="BE206" s="236"/>
    </row>
    <row r="207" spans="1:57">
      <c r="A207" s="233"/>
      <c r="B207" s="237"/>
      <c r="C207" s="237"/>
      <c r="D207" s="237"/>
      <c r="E207" s="237"/>
      <c r="F207" s="237"/>
      <c r="G207" s="237"/>
      <c r="H207" s="237"/>
      <c r="I207" s="237"/>
      <c r="J207" s="237"/>
      <c r="K207" s="237"/>
      <c r="L207" s="237"/>
      <c r="M207" s="237"/>
      <c r="N207" s="237"/>
      <c r="O207" s="237"/>
      <c r="P207" s="237"/>
      <c r="Q207" s="237"/>
      <c r="R207" s="237"/>
      <c r="S207" s="237"/>
      <c r="T207" s="237"/>
      <c r="U207" s="237"/>
      <c r="V207" s="237"/>
      <c r="W207" s="237"/>
      <c r="X207" s="237"/>
      <c r="Y207" s="237"/>
      <c r="Z207" s="237"/>
      <c r="AA207" s="237"/>
      <c r="AB207" s="237"/>
      <c r="AC207" s="237"/>
      <c r="AD207" s="237"/>
      <c r="AE207" s="237"/>
      <c r="AF207" s="237"/>
      <c r="AG207" s="237"/>
      <c r="AH207" s="237"/>
      <c r="AI207" s="237"/>
      <c r="AJ207" s="237"/>
      <c r="AK207" s="237"/>
      <c r="AL207" s="237"/>
      <c r="AM207" s="237"/>
      <c r="AN207" s="237"/>
      <c r="AO207" s="237"/>
      <c r="AP207" s="237"/>
      <c r="AQ207" s="237"/>
      <c r="AR207" s="237"/>
      <c r="AS207" s="237"/>
      <c r="AT207" s="237"/>
      <c r="AU207" s="237"/>
      <c r="AV207" s="237"/>
      <c r="AW207" s="237"/>
      <c r="AX207" s="237"/>
      <c r="AY207" s="237"/>
      <c r="AZ207" s="237"/>
      <c r="BA207" s="237"/>
      <c r="BB207" s="237"/>
      <c r="BC207" s="237"/>
      <c r="BD207" s="237"/>
      <c r="BE207" s="236"/>
    </row>
    <row r="208" spans="1:57">
      <c r="A208" s="233"/>
      <c r="B208" s="237"/>
      <c r="C208" s="237"/>
      <c r="D208" s="237"/>
      <c r="E208" s="237"/>
      <c r="F208" s="237"/>
      <c r="G208" s="237"/>
      <c r="H208" s="237"/>
      <c r="I208" s="237"/>
      <c r="J208" s="237"/>
      <c r="K208" s="237"/>
      <c r="L208" s="237"/>
      <c r="M208" s="237"/>
      <c r="N208" s="237"/>
      <c r="O208" s="237"/>
      <c r="P208" s="237"/>
      <c r="Q208" s="237"/>
      <c r="R208" s="237"/>
      <c r="S208" s="237"/>
      <c r="T208" s="237"/>
      <c r="U208" s="237"/>
      <c r="V208" s="237"/>
      <c r="W208" s="237"/>
      <c r="X208" s="237"/>
      <c r="Y208" s="237"/>
      <c r="Z208" s="237"/>
      <c r="AA208" s="237"/>
      <c r="AB208" s="237"/>
      <c r="AC208" s="237"/>
      <c r="AD208" s="237"/>
      <c r="AE208" s="237"/>
      <c r="AF208" s="237"/>
      <c r="AG208" s="237"/>
      <c r="AH208" s="237"/>
      <c r="AI208" s="237"/>
      <c r="AJ208" s="237"/>
      <c r="AK208" s="237"/>
      <c r="AL208" s="237"/>
      <c r="AM208" s="237"/>
      <c r="AN208" s="237"/>
      <c r="AO208" s="237"/>
      <c r="AP208" s="237"/>
      <c r="AQ208" s="237"/>
      <c r="AR208" s="237"/>
      <c r="AS208" s="237"/>
      <c r="AT208" s="237"/>
      <c r="AU208" s="237"/>
      <c r="AV208" s="237"/>
      <c r="AW208" s="237"/>
      <c r="AX208" s="237"/>
      <c r="AY208" s="237"/>
      <c r="AZ208" s="237"/>
      <c r="BA208" s="237"/>
      <c r="BB208" s="237"/>
      <c r="BC208" s="237"/>
      <c r="BD208" s="237"/>
      <c r="BE208" s="236"/>
    </row>
    <row r="209" spans="1:57">
      <c r="A209" s="233"/>
      <c r="B209" s="237"/>
      <c r="C209" s="237"/>
      <c r="D209" s="237"/>
      <c r="E209" s="237"/>
      <c r="F209" s="237"/>
      <c r="G209" s="237"/>
      <c r="H209" s="237"/>
      <c r="I209" s="237"/>
      <c r="J209" s="237"/>
      <c r="K209" s="237"/>
      <c r="L209" s="237"/>
      <c r="M209" s="237"/>
      <c r="N209" s="237"/>
      <c r="O209" s="237"/>
      <c r="P209" s="237"/>
      <c r="Q209" s="237"/>
      <c r="R209" s="237"/>
      <c r="S209" s="237"/>
      <c r="T209" s="237"/>
      <c r="U209" s="237"/>
      <c r="V209" s="237"/>
      <c r="W209" s="237"/>
      <c r="X209" s="237"/>
      <c r="Y209" s="237"/>
      <c r="Z209" s="237"/>
      <c r="AA209" s="237"/>
      <c r="AB209" s="237"/>
      <c r="AC209" s="237"/>
      <c r="AD209" s="237"/>
      <c r="AE209" s="237"/>
      <c r="AF209" s="237"/>
      <c r="AG209" s="237"/>
      <c r="AH209" s="237"/>
      <c r="AI209" s="237"/>
      <c r="AJ209" s="237"/>
      <c r="AK209" s="237"/>
      <c r="AL209" s="237"/>
      <c r="AM209" s="237"/>
      <c r="AN209" s="237"/>
      <c r="AO209" s="237"/>
      <c r="AP209" s="237"/>
      <c r="AQ209" s="237"/>
      <c r="AR209" s="237"/>
      <c r="AS209" s="237"/>
      <c r="AT209" s="237"/>
      <c r="AU209" s="237"/>
      <c r="AV209" s="237"/>
      <c r="AW209" s="237"/>
      <c r="AX209" s="237"/>
      <c r="AY209" s="237"/>
      <c r="AZ209" s="237"/>
      <c r="BA209" s="237"/>
      <c r="BB209" s="237"/>
      <c r="BC209" s="237"/>
      <c r="BD209" s="237"/>
      <c r="BE209" s="236"/>
    </row>
    <row r="210" spans="1:57">
      <c r="A210" s="233"/>
      <c r="B210" s="237"/>
      <c r="C210" s="237"/>
      <c r="D210" s="237"/>
      <c r="E210" s="237"/>
      <c r="F210" s="237"/>
      <c r="G210" s="237"/>
      <c r="H210" s="237"/>
      <c r="I210" s="237"/>
      <c r="J210" s="237"/>
      <c r="K210" s="237"/>
      <c r="L210" s="237"/>
      <c r="M210" s="237"/>
      <c r="N210" s="237"/>
      <c r="O210" s="237"/>
      <c r="P210" s="237"/>
      <c r="Q210" s="237"/>
      <c r="R210" s="237"/>
      <c r="S210" s="237"/>
      <c r="T210" s="237"/>
      <c r="U210" s="237"/>
      <c r="V210" s="237"/>
      <c r="W210" s="237"/>
      <c r="X210" s="237"/>
      <c r="Y210" s="237"/>
      <c r="Z210" s="237"/>
      <c r="AA210" s="237"/>
      <c r="AB210" s="237"/>
      <c r="AC210" s="237"/>
      <c r="AD210" s="237"/>
      <c r="AE210" s="237"/>
      <c r="AF210" s="237"/>
      <c r="AG210" s="237"/>
      <c r="AH210" s="237"/>
      <c r="AI210" s="237"/>
      <c r="AJ210" s="237"/>
      <c r="AK210" s="237"/>
      <c r="AL210" s="237"/>
      <c r="AM210" s="237"/>
      <c r="AN210" s="237"/>
      <c r="AO210" s="237"/>
      <c r="AP210" s="237"/>
      <c r="AQ210" s="237"/>
      <c r="AR210" s="237"/>
      <c r="AS210" s="237"/>
      <c r="AT210" s="237"/>
      <c r="AU210" s="237"/>
      <c r="AV210" s="237"/>
      <c r="AW210" s="237"/>
      <c r="AX210" s="237"/>
      <c r="AY210" s="237"/>
      <c r="AZ210" s="237"/>
      <c r="BA210" s="237"/>
      <c r="BB210" s="237"/>
      <c r="BC210" s="237"/>
      <c r="BD210" s="237"/>
      <c r="BE210" s="236"/>
    </row>
    <row r="211" spans="1:57">
      <c r="A211" s="233"/>
      <c r="B211" s="237"/>
      <c r="C211" s="237"/>
      <c r="D211" s="237"/>
      <c r="E211" s="237"/>
      <c r="F211" s="237"/>
      <c r="G211" s="237"/>
      <c r="H211" s="237"/>
      <c r="I211" s="237"/>
      <c r="J211" s="237"/>
      <c r="K211" s="237"/>
      <c r="L211" s="237"/>
      <c r="M211" s="237"/>
      <c r="N211" s="237"/>
      <c r="O211" s="237"/>
      <c r="P211" s="237"/>
      <c r="Q211" s="237"/>
      <c r="R211" s="237"/>
      <c r="S211" s="237"/>
      <c r="T211" s="237"/>
      <c r="U211" s="237"/>
      <c r="V211" s="237"/>
      <c r="W211" s="237"/>
      <c r="X211" s="237"/>
      <c r="Y211" s="237"/>
      <c r="Z211" s="237"/>
      <c r="AA211" s="237"/>
      <c r="AB211" s="237"/>
      <c r="AC211" s="237"/>
      <c r="AD211" s="237"/>
      <c r="AE211" s="237"/>
      <c r="AF211" s="237"/>
      <c r="AG211" s="237"/>
      <c r="AH211" s="237"/>
      <c r="AI211" s="237"/>
      <c r="AJ211" s="237"/>
      <c r="AK211" s="237"/>
      <c r="AL211" s="237"/>
      <c r="AM211" s="237"/>
      <c r="AN211" s="237"/>
      <c r="AO211" s="237"/>
      <c r="AP211" s="237"/>
      <c r="AQ211" s="237"/>
      <c r="AR211" s="237"/>
      <c r="AS211" s="237"/>
      <c r="AT211" s="237"/>
      <c r="AU211" s="237"/>
      <c r="AV211" s="237"/>
      <c r="AW211" s="237"/>
      <c r="AX211" s="237"/>
      <c r="AY211" s="237"/>
      <c r="AZ211" s="237"/>
      <c r="BA211" s="237"/>
      <c r="BB211" s="237"/>
      <c r="BC211" s="237"/>
      <c r="BD211" s="237"/>
      <c r="BE211" s="236"/>
    </row>
    <row r="212" spans="1:57">
      <c r="A212" s="233"/>
      <c r="B212" s="237"/>
      <c r="C212" s="237"/>
      <c r="D212" s="237"/>
      <c r="E212" s="237"/>
      <c r="F212" s="237"/>
      <c r="G212" s="237"/>
      <c r="H212" s="237"/>
      <c r="I212" s="237"/>
      <c r="J212" s="237"/>
      <c r="K212" s="237"/>
      <c r="L212" s="237"/>
      <c r="M212" s="237"/>
      <c r="N212" s="237"/>
      <c r="O212" s="237"/>
      <c r="P212" s="237"/>
      <c r="Q212" s="237"/>
      <c r="R212" s="237"/>
      <c r="S212" s="237"/>
      <c r="T212" s="237"/>
      <c r="U212" s="237"/>
      <c r="V212" s="237"/>
      <c r="W212" s="237"/>
      <c r="X212" s="237"/>
      <c r="Y212" s="237"/>
      <c r="Z212" s="237"/>
      <c r="AA212" s="237"/>
      <c r="AB212" s="237"/>
      <c r="AC212" s="237"/>
      <c r="AD212" s="237"/>
      <c r="AE212" s="237"/>
      <c r="AF212" s="237"/>
      <c r="AG212" s="237"/>
      <c r="AH212" s="237"/>
      <c r="AI212" s="237"/>
      <c r="AJ212" s="237"/>
      <c r="AK212" s="237"/>
      <c r="AL212" s="237"/>
      <c r="AM212" s="237"/>
      <c r="AN212" s="237"/>
      <c r="AO212" s="237"/>
      <c r="AP212" s="237"/>
      <c r="AQ212" s="237"/>
      <c r="AR212" s="237"/>
      <c r="AS212" s="237"/>
      <c r="AT212" s="237"/>
      <c r="AU212" s="237"/>
      <c r="AV212" s="237"/>
      <c r="AW212" s="237"/>
      <c r="AX212" s="237"/>
      <c r="AY212" s="237"/>
      <c r="AZ212" s="237"/>
      <c r="BA212" s="237"/>
      <c r="BB212" s="237"/>
      <c r="BC212" s="237"/>
      <c r="BD212" s="237"/>
      <c r="BE212" s="236"/>
    </row>
    <row r="213" spans="1:57">
      <c r="A213" s="233"/>
      <c r="B213" s="237"/>
      <c r="C213" s="237"/>
      <c r="D213" s="237"/>
      <c r="E213" s="237"/>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37"/>
      <c r="AK213" s="237"/>
      <c r="AL213" s="237"/>
      <c r="AM213" s="237"/>
      <c r="AN213" s="237"/>
      <c r="AO213" s="237"/>
      <c r="AP213" s="237"/>
      <c r="AQ213" s="237"/>
      <c r="AR213" s="237"/>
      <c r="AS213" s="237"/>
      <c r="AT213" s="237"/>
      <c r="AU213" s="237"/>
      <c r="AV213" s="237"/>
      <c r="AW213" s="237"/>
      <c r="AX213" s="237"/>
      <c r="AY213" s="237"/>
      <c r="AZ213" s="237"/>
      <c r="BA213" s="237"/>
      <c r="BB213" s="237"/>
      <c r="BC213" s="237"/>
      <c r="BD213" s="237"/>
      <c r="BE213" s="236"/>
    </row>
    <row r="214" spans="1:57">
      <c r="A214" s="233"/>
      <c r="B214" s="237"/>
      <c r="C214" s="237"/>
      <c r="D214" s="237"/>
      <c r="E214" s="237"/>
      <c r="F214" s="237"/>
      <c r="G214" s="237"/>
      <c r="H214" s="237"/>
      <c r="I214" s="237"/>
      <c r="J214" s="237"/>
      <c r="K214" s="237"/>
      <c r="L214" s="237"/>
      <c r="M214" s="237"/>
      <c r="N214" s="237"/>
      <c r="O214" s="237"/>
      <c r="P214" s="237"/>
      <c r="Q214" s="237"/>
      <c r="R214" s="237"/>
      <c r="S214" s="237"/>
      <c r="T214" s="237"/>
      <c r="U214" s="237"/>
      <c r="V214" s="237"/>
      <c r="W214" s="237"/>
      <c r="X214" s="237"/>
      <c r="Y214" s="237"/>
      <c r="Z214" s="237"/>
      <c r="AA214" s="237"/>
      <c r="AB214" s="237"/>
      <c r="AC214" s="237"/>
      <c r="AD214" s="237"/>
      <c r="AE214" s="237"/>
      <c r="AF214" s="237"/>
      <c r="AG214" s="237"/>
      <c r="AH214" s="237"/>
      <c r="AI214" s="237"/>
      <c r="AJ214" s="237"/>
      <c r="AK214" s="237"/>
      <c r="AL214" s="237"/>
      <c r="AM214" s="237"/>
      <c r="AN214" s="237"/>
      <c r="AO214" s="237"/>
      <c r="AP214" s="237"/>
      <c r="AQ214" s="237"/>
      <c r="AR214" s="237"/>
      <c r="AS214" s="237"/>
      <c r="AT214" s="237"/>
      <c r="AU214" s="237"/>
      <c r="AV214" s="237"/>
      <c r="AW214" s="237"/>
      <c r="AX214" s="237"/>
      <c r="AY214" s="237"/>
      <c r="AZ214" s="237"/>
      <c r="BA214" s="237"/>
      <c r="BB214" s="237"/>
      <c r="BC214" s="237"/>
      <c r="BD214" s="237"/>
      <c r="BE214" s="236"/>
    </row>
    <row r="215" spans="1:57">
      <c r="A215" s="233"/>
      <c r="B215" s="237"/>
      <c r="C215" s="237"/>
      <c r="D215" s="237"/>
      <c r="E215" s="237"/>
      <c r="F215" s="237"/>
      <c r="G215" s="237"/>
      <c r="H215" s="237"/>
      <c r="I215" s="237"/>
      <c r="J215" s="237"/>
      <c r="K215" s="237"/>
      <c r="L215" s="237"/>
      <c r="M215" s="237"/>
      <c r="N215" s="237"/>
      <c r="O215" s="237"/>
      <c r="P215" s="237"/>
      <c r="Q215" s="237"/>
      <c r="R215" s="237"/>
      <c r="S215" s="237"/>
      <c r="T215" s="237"/>
      <c r="U215" s="237"/>
      <c r="V215" s="237"/>
      <c r="W215" s="237"/>
      <c r="X215" s="237"/>
      <c r="Y215" s="237"/>
      <c r="Z215" s="237"/>
      <c r="AA215" s="237"/>
      <c r="AB215" s="237"/>
      <c r="AC215" s="237"/>
      <c r="AD215" s="237"/>
      <c r="AE215" s="237"/>
      <c r="AF215" s="237"/>
      <c r="AG215" s="237"/>
      <c r="AH215" s="237"/>
      <c r="AI215" s="237"/>
      <c r="AJ215" s="237"/>
      <c r="AK215" s="237"/>
      <c r="AL215" s="237"/>
      <c r="AM215" s="237"/>
      <c r="AN215" s="237"/>
      <c r="AO215" s="237"/>
      <c r="AP215" s="237"/>
      <c r="AQ215" s="237"/>
      <c r="AR215" s="237"/>
      <c r="AS215" s="237"/>
      <c r="AT215" s="237"/>
      <c r="AU215" s="237"/>
      <c r="AV215" s="237"/>
      <c r="AW215" s="237"/>
      <c r="AX215" s="237"/>
      <c r="AY215" s="237"/>
      <c r="AZ215" s="237"/>
      <c r="BA215" s="237"/>
      <c r="BB215" s="237"/>
      <c r="BC215" s="237"/>
      <c r="BD215" s="237"/>
      <c r="BE215" s="236"/>
    </row>
    <row r="216" spans="1:57">
      <c r="A216" s="233"/>
      <c r="B216" s="237"/>
      <c r="C216" s="237"/>
      <c r="D216" s="237"/>
      <c r="E216" s="237"/>
      <c r="F216" s="237"/>
      <c r="G216" s="237"/>
      <c r="H216" s="237"/>
      <c r="I216" s="237"/>
      <c r="J216" s="237"/>
      <c r="K216" s="237"/>
      <c r="L216" s="237"/>
      <c r="M216" s="237"/>
      <c r="N216" s="237"/>
      <c r="O216" s="237"/>
      <c r="P216" s="237"/>
      <c r="Q216" s="237"/>
      <c r="R216" s="237"/>
      <c r="S216" s="237"/>
      <c r="T216" s="237"/>
      <c r="U216" s="237"/>
      <c r="V216" s="237"/>
      <c r="W216" s="237"/>
      <c r="X216" s="237"/>
      <c r="Y216" s="237"/>
      <c r="Z216" s="237"/>
      <c r="AA216" s="237"/>
      <c r="AB216" s="237"/>
      <c r="AC216" s="237"/>
      <c r="AD216" s="237"/>
      <c r="AE216" s="237"/>
      <c r="AF216" s="237"/>
      <c r="AG216" s="237"/>
      <c r="AH216" s="237"/>
      <c r="AI216" s="237"/>
      <c r="AJ216" s="237"/>
      <c r="AK216" s="237"/>
      <c r="AL216" s="237"/>
      <c r="AM216" s="237"/>
      <c r="AN216" s="237"/>
      <c r="AO216" s="237"/>
      <c r="AP216" s="237"/>
      <c r="AQ216" s="237"/>
      <c r="AR216" s="237"/>
      <c r="AS216" s="237"/>
      <c r="AT216" s="237"/>
      <c r="AU216" s="237"/>
      <c r="AV216" s="237"/>
      <c r="AW216" s="237"/>
      <c r="AX216" s="237"/>
      <c r="AY216" s="237"/>
      <c r="AZ216" s="237"/>
      <c r="BA216" s="237"/>
      <c r="BB216" s="237"/>
      <c r="BC216" s="237"/>
      <c r="BD216" s="237"/>
      <c r="BE216" s="236"/>
    </row>
    <row r="217" spans="1:57">
      <c r="A217" s="233"/>
      <c r="B217" s="237"/>
      <c r="C217" s="237"/>
      <c r="D217" s="237"/>
      <c r="E217" s="237"/>
      <c r="F217" s="237"/>
      <c r="G217" s="237"/>
      <c r="H217" s="237"/>
      <c r="I217" s="237"/>
      <c r="J217" s="237"/>
      <c r="K217" s="237"/>
      <c r="L217" s="237"/>
      <c r="M217" s="237"/>
      <c r="N217" s="237"/>
      <c r="O217" s="237"/>
      <c r="P217" s="237"/>
      <c r="Q217" s="237"/>
      <c r="R217" s="237"/>
      <c r="S217" s="237"/>
      <c r="T217" s="237"/>
      <c r="U217" s="237"/>
      <c r="V217" s="237"/>
      <c r="W217" s="237"/>
      <c r="X217" s="237"/>
      <c r="Y217" s="237"/>
      <c r="Z217" s="237"/>
      <c r="AA217" s="237"/>
      <c r="AB217" s="237"/>
      <c r="AC217" s="237"/>
      <c r="AD217" s="237"/>
      <c r="AE217" s="237"/>
      <c r="AF217" s="237"/>
      <c r="AG217" s="237"/>
      <c r="AH217" s="237"/>
      <c r="AI217" s="237"/>
      <c r="AJ217" s="237"/>
      <c r="AK217" s="237"/>
      <c r="AL217" s="237"/>
      <c r="AM217" s="237"/>
      <c r="AN217" s="237"/>
      <c r="AO217" s="237"/>
      <c r="AP217" s="237"/>
      <c r="AQ217" s="237"/>
      <c r="AR217" s="237"/>
      <c r="AS217" s="237"/>
      <c r="AT217" s="237"/>
      <c r="AU217" s="237"/>
      <c r="AV217" s="237"/>
      <c r="AW217" s="237"/>
      <c r="AX217" s="237"/>
      <c r="AY217" s="237"/>
      <c r="AZ217" s="237"/>
      <c r="BA217" s="237"/>
      <c r="BB217" s="237"/>
      <c r="BC217" s="237"/>
      <c r="BD217" s="237"/>
      <c r="BE217" s="236"/>
    </row>
    <row r="218" spans="1:57">
      <c r="A218" s="233"/>
      <c r="B218" s="237"/>
      <c r="C218" s="237"/>
      <c r="D218" s="237"/>
      <c r="E218" s="237"/>
      <c r="F218" s="237"/>
      <c r="G218" s="237"/>
      <c r="H218" s="237"/>
      <c r="I218" s="237"/>
      <c r="J218" s="237"/>
      <c r="K218" s="237"/>
      <c r="L218" s="237"/>
      <c r="M218" s="237"/>
      <c r="N218" s="237"/>
      <c r="O218" s="237"/>
      <c r="P218" s="237"/>
      <c r="Q218" s="237"/>
      <c r="R218" s="237"/>
      <c r="S218" s="237"/>
      <c r="T218" s="237"/>
      <c r="U218" s="237"/>
      <c r="V218" s="237"/>
      <c r="W218" s="237"/>
      <c r="X218" s="237"/>
      <c r="Y218" s="237"/>
      <c r="Z218" s="237"/>
      <c r="AA218" s="237"/>
      <c r="AB218" s="237"/>
      <c r="AC218" s="237"/>
      <c r="AD218" s="237"/>
      <c r="AE218" s="237"/>
      <c r="AF218" s="237"/>
      <c r="AG218" s="237"/>
      <c r="AH218" s="237"/>
      <c r="AI218" s="237"/>
      <c r="AJ218" s="237"/>
      <c r="AK218" s="237"/>
      <c r="AL218" s="237"/>
      <c r="AM218" s="237"/>
      <c r="AN218" s="237"/>
      <c r="AO218" s="237"/>
      <c r="AP218" s="237"/>
      <c r="AQ218" s="237"/>
      <c r="AR218" s="237"/>
      <c r="AS218" s="237"/>
      <c r="AT218" s="237"/>
      <c r="AU218" s="237"/>
      <c r="AV218" s="237"/>
      <c r="AW218" s="237"/>
      <c r="AX218" s="237"/>
      <c r="AY218" s="237"/>
      <c r="AZ218" s="237"/>
      <c r="BA218" s="237"/>
      <c r="BB218" s="237"/>
      <c r="BC218" s="237"/>
      <c r="BD218" s="237"/>
      <c r="BE218" s="236"/>
    </row>
    <row r="219" spans="1:57">
      <c r="A219" s="233"/>
      <c r="B219" s="237"/>
      <c r="C219" s="237"/>
      <c r="D219" s="237"/>
      <c r="E219" s="237"/>
      <c r="F219" s="237"/>
      <c r="G219" s="237"/>
      <c r="H219" s="237"/>
      <c r="I219" s="237"/>
      <c r="J219" s="237"/>
      <c r="K219" s="237"/>
      <c r="L219" s="237"/>
      <c r="M219" s="237"/>
      <c r="N219" s="237"/>
      <c r="O219" s="237"/>
      <c r="P219" s="237"/>
      <c r="Q219" s="237"/>
      <c r="R219" s="237"/>
      <c r="S219" s="237"/>
      <c r="T219" s="237"/>
      <c r="U219" s="237"/>
      <c r="V219" s="237"/>
      <c r="W219" s="237"/>
      <c r="X219" s="237"/>
      <c r="Y219" s="237"/>
      <c r="Z219" s="237"/>
      <c r="AA219" s="237"/>
      <c r="AB219" s="237"/>
      <c r="AC219" s="237"/>
      <c r="AD219" s="237"/>
      <c r="AE219" s="237"/>
      <c r="AF219" s="237"/>
      <c r="AG219" s="237"/>
      <c r="AH219" s="237"/>
      <c r="AI219" s="237"/>
      <c r="AJ219" s="237"/>
      <c r="AK219" s="237"/>
      <c r="AL219" s="237"/>
      <c r="AM219" s="237"/>
      <c r="AN219" s="237"/>
      <c r="AO219" s="237"/>
      <c r="AP219" s="237"/>
      <c r="AQ219" s="237"/>
      <c r="AR219" s="237"/>
      <c r="AS219" s="237"/>
      <c r="AT219" s="237"/>
      <c r="AU219" s="237"/>
      <c r="AV219" s="237"/>
      <c r="AW219" s="237"/>
      <c r="AX219" s="237"/>
      <c r="AY219" s="237"/>
      <c r="AZ219" s="237"/>
      <c r="BA219" s="237"/>
      <c r="BB219" s="237"/>
      <c r="BC219" s="237"/>
      <c r="BD219" s="237"/>
      <c r="BE219" s="236"/>
    </row>
    <row r="220" spans="1:57">
      <c r="A220" s="233"/>
      <c r="B220" s="237"/>
      <c r="C220" s="237"/>
      <c r="D220" s="237"/>
      <c r="E220" s="237"/>
      <c r="F220" s="237"/>
      <c r="G220" s="237"/>
      <c r="H220" s="237"/>
      <c r="I220" s="237"/>
      <c r="J220" s="237"/>
      <c r="K220" s="237"/>
      <c r="L220" s="237"/>
      <c r="M220" s="237"/>
      <c r="N220" s="237"/>
      <c r="O220" s="237"/>
      <c r="P220" s="237"/>
      <c r="Q220" s="237"/>
      <c r="R220" s="237"/>
      <c r="S220" s="237"/>
      <c r="T220" s="237"/>
      <c r="U220" s="237"/>
      <c r="V220" s="237"/>
      <c r="W220" s="237"/>
      <c r="X220" s="237"/>
      <c r="Y220" s="237"/>
      <c r="Z220" s="237"/>
      <c r="AA220" s="237"/>
      <c r="AB220" s="237"/>
      <c r="AC220" s="237"/>
      <c r="AD220" s="237"/>
      <c r="AE220" s="237"/>
      <c r="AF220" s="237"/>
      <c r="AG220" s="237"/>
      <c r="AH220" s="237"/>
      <c r="AI220" s="237"/>
      <c r="AJ220" s="237"/>
      <c r="AK220" s="237"/>
      <c r="AL220" s="237"/>
      <c r="AM220" s="237"/>
      <c r="AN220" s="237"/>
      <c r="AO220" s="237"/>
      <c r="AP220" s="237"/>
      <c r="AQ220" s="237"/>
      <c r="AR220" s="237"/>
      <c r="AS220" s="237"/>
      <c r="AT220" s="237"/>
      <c r="AU220" s="237"/>
      <c r="AV220" s="237"/>
      <c r="AW220" s="237"/>
      <c r="AX220" s="237"/>
      <c r="AY220" s="237"/>
      <c r="AZ220" s="237"/>
      <c r="BA220" s="237"/>
      <c r="BB220" s="237"/>
      <c r="BC220" s="237"/>
      <c r="BD220" s="237"/>
      <c r="BE220" s="236"/>
    </row>
    <row r="221" spans="1:57">
      <c r="A221" s="233"/>
      <c r="B221" s="237"/>
      <c r="C221" s="237"/>
      <c r="D221" s="237"/>
      <c r="E221" s="237"/>
      <c r="F221" s="237"/>
      <c r="G221" s="237"/>
      <c r="H221" s="237"/>
      <c r="I221" s="237"/>
      <c r="J221" s="237"/>
      <c r="K221" s="237"/>
      <c r="L221" s="237"/>
      <c r="M221" s="237"/>
      <c r="N221" s="237"/>
      <c r="O221" s="237"/>
      <c r="P221" s="237"/>
      <c r="Q221" s="237"/>
      <c r="R221" s="237"/>
      <c r="S221" s="237"/>
      <c r="T221" s="237"/>
      <c r="U221" s="237"/>
      <c r="V221" s="237"/>
      <c r="W221" s="237"/>
      <c r="X221" s="237"/>
      <c r="Y221" s="237"/>
      <c r="Z221" s="237"/>
      <c r="AA221" s="237"/>
      <c r="AB221" s="237"/>
      <c r="AC221" s="237"/>
      <c r="AD221" s="237"/>
      <c r="AE221" s="237"/>
      <c r="AF221" s="237"/>
      <c r="AG221" s="237"/>
      <c r="AH221" s="237"/>
      <c r="AI221" s="237"/>
      <c r="AJ221" s="237"/>
      <c r="AK221" s="237"/>
      <c r="AL221" s="237"/>
      <c r="AM221" s="237"/>
      <c r="AN221" s="237"/>
      <c r="AO221" s="237"/>
      <c r="AP221" s="237"/>
      <c r="AQ221" s="237"/>
      <c r="AR221" s="237"/>
      <c r="AS221" s="237"/>
      <c r="AT221" s="237"/>
      <c r="AU221" s="237"/>
      <c r="AV221" s="237"/>
      <c r="AW221" s="237"/>
      <c r="AX221" s="237"/>
      <c r="AY221" s="237"/>
      <c r="AZ221" s="237"/>
      <c r="BA221" s="237"/>
      <c r="BB221" s="237"/>
      <c r="BC221" s="237"/>
      <c r="BD221" s="237"/>
      <c r="BE221" s="236"/>
    </row>
    <row r="222" spans="1:57">
      <c r="A222" s="233"/>
      <c r="B222" s="237"/>
      <c r="C222" s="237"/>
      <c r="D222" s="237"/>
      <c r="E222" s="237"/>
      <c r="F222" s="237"/>
      <c r="G222" s="237"/>
      <c r="H222" s="237"/>
      <c r="I222" s="237"/>
      <c r="J222" s="237"/>
      <c r="K222" s="237"/>
      <c r="L222" s="237"/>
      <c r="M222" s="237"/>
      <c r="N222" s="237"/>
      <c r="O222" s="237"/>
      <c r="P222" s="237"/>
      <c r="Q222" s="237"/>
      <c r="R222" s="237"/>
      <c r="S222" s="237"/>
      <c r="T222" s="237"/>
      <c r="U222" s="237"/>
      <c r="V222" s="237"/>
      <c r="W222" s="237"/>
      <c r="X222" s="237"/>
      <c r="Y222" s="237"/>
      <c r="Z222" s="237"/>
      <c r="AA222" s="237"/>
      <c r="AB222" s="237"/>
      <c r="AC222" s="237"/>
      <c r="AD222" s="237"/>
      <c r="AE222" s="237"/>
      <c r="AF222" s="237"/>
      <c r="AG222" s="237"/>
      <c r="AH222" s="237"/>
      <c r="AI222" s="237"/>
      <c r="AJ222" s="237"/>
      <c r="AK222" s="237"/>
      <c r="AL222" s="237"/>
      <c r="AM222" s="237"/>
      <c r="AN222" s="237"/>
      <c r="AO222" s="237"/>
      <c r="AP222" s="237"/>
      <c r="AQ222" s="237"/>
      <c r="AR222" s="237"/>
      <c r="AS222" s="237"/>
      <c r="AT222" s="237"/>
      <c r="AU222" s="237"/>
      <c r="AV222" s="237"/>
      <c r="AW222" s="237"/>
      <c r="AX222" s="237"/>
      <c r="AY222" s="237"/>
      <c r="AZ222" s="237"/>
      <c r="BA222" s="237"/>
      <c r="BB222" s="237"/>
      <c r="BC222" s="237"/>
      <c r="BD222" s="237"/>
      <c r="BE222" s="236"/>
    </row>
    <row r="223" spans="1:57">
      <c r="A223" s="233"/>
      <c r="B223" s="237"/>
      <c r="C223" s="237"/>
      <c r="D223" s="237"/>
      <c r="E223" s="237"/>
      <c r="F223" s="237"/>
      <c r="G223" s="237"/>
      <c r="H223" s="237"/>
      <c r="I223" s="237"/>
      <c r="J223" s="237"/>
      <c r="K223" s="237"/>
      <c r="L223" s="237"/>
      <c r="M223" s="237"/>
      <c r="N223" s="237"/>
      <c r="O223" s="237"/>
      <c r="P223" s="237"/>
      <c r="Q223" s="237"/>
      <c r="R223" s="237"/>
      <c r="S223" s="237"/>
      <c r="T223" s="237"/>
      <c r="U223" s="237"/>
      <c r="V223" s="237"/>
      <c r="W223" s="237"/>
      <c r="X223" s="237"/>
      <c r="Y223" s="237"/>
      <c r="Z223" s="237"/>
      <c r="AA223" s="237"/>
      <c r="AB223" s="237"/>
      <c r="AC223" s="237"/>
      <c r="AD223" s="237"/>
      <c r="AE223" s="237"/>
      <c r="AF223" s="237"/>
      <c r="AG223" s="237"/>
      <c r="AH223" s="237"/>
      <c r="AI223" s="237"/>
      <c r="AJ223" s="237"/>
      <c r="AK223" s="237"/>
      <c r="AL223" s="237"/>
      <c r="AM223" s="237"/>
      <c r="AN223" s="237"/>
      <c r="AO223" s="237"/>
      <c r="AP223" s="237"/>
      <c r="AQ223" s="237"/>
      <c r="AR223" s="237"/>
      <c r="AS223" s="237"/>
      <c r="AT223" s="237"/>
      <c r="AU223" s="237"/>
      <c r="AV223" s="237"/>
      <c r="AW223" s="237"/>
      <c r="AX223" s="237"/>
      <c r="AY223" s="237"/>
      <c r="AZ223" s="237"/>
      <c r="BA223" s="237"/>
      <c r="BB223" s="237"/>
      <c r="BC223" s="237"/>
      <c r="BD223" s="237"/>
      <c r="BE223" s="236"/>
    </row>
    <row r="224" spans="1:57">
      <c r="A224" s="233"/>
      <c r="B224" s="237"/>
      <c r="C224" s="237"/>
      <c r="D224" s="237"/>
      <c r="E224" s="237"/>
      <c r="F224" s="237"/>
      <c r="G224" s="237"/>
      <c r="H224" s="237"/>
      <c r="I224" s="237"/>
      <c r="J224" s="237"/>
      <c r="K224" s="237"/>
      <c r="L224" s="237"/>
      <c r="M224" s="237"/>
      <c r="N224" s="237"/>
      <c r="O224" s="237"/>
      <c r="P224" s="237"/>
      <c r="Q224" s="237"/>
      <c r="R224" s="237"/>
      <c r="S224" s="237"/>
      <c r="T224" s="237"/>
      <c r="U224" s="237"/>
      <c r="V224" s="237"/>
      <c r="W224" s="237"/>
      <c r="X224" s="237"/>
      <c r="Y224" s="237"/>
      <c r="Z224" s="237"/>
      <c r="AA224" s="237"/>
      <c r="AB224" s="237"/>
      <c r="AC224" s="237"/>
      <c r="AD224" s="237"/>
      <c r="AE224" s="237"/>
      <c r="AF224" s="237"/>
      <c r="AG224" s="237"/>
      <c r="AH224" s="237"/>
      <c r="AI224" s="237"/>
      <c r="AJ224" s="237"/>
      <c r="AK224" s="237"/>
      <c r="AL224" s="237"/>
      <c r="AM224" s="237"/>
      <c r="AN224" s="237"/>
      <c r="AO224" s="237"/>
      <c r="AP224" s="237"/>
      <c r="AQ224" s="237"/>
      <c r="AR224" s="237"/>
      <c r="AS224" s="237"/>
      <c r="AT224" s="237"/>
      <c r="AU224" s="237"/>
      <c r="AV224" s="237"/>
      <c r="AW224" s="237"/>
      <c r="AX224" s="237"/>
      <c r="AY224" s="237"/>
      <c r="AZ224" s="237"/>
      <c r="BA224" s="237"/>
      <c r="BB224" s="237"/>
      <c r="BC224" s="237"/>
      <c r="BD224" s="237"/>
      <c r="BE224" s="236"/>
    </row>
    <row r="225" spans="1:57">
      <c r="A225" s="233"/>
      <c r="B225" s="237"/>
      <c r="C225" s="237"/>
      <c r="D225" s="237"/>
      <c r="E225" s="237"/>
      <c r="F225" s="237"/>
      <c r="G225" s="237"/>
      <c r="H225" s="237"/>
      <c r="I225" s="237"/>
      <c r="J225" s="237"/>
      <c r="K225" s="237"/>
      <c r="L225" s="237"/>
      <c r="M225" s="237"/>
      <c r="N225" s="237"/>
      <c r="O225" s="237"/>
      <c r="P225" s="237"/>
      <c r="Q225" s="237"/>
      <c r="R225" s="237"/>
      <c r="S225" s="237"/>
      <c r="T225" s="237"/>
      <c r="U225" s="237"/>
      <c r="V225" s="237"/>
      <c r="W225" s="237"/>
      <c r="X225" s="237"/>
      <c r="Y225" s="237"/>
      <c r="Z225" s="237"/>
      <c r="AA225" s="237"/>
      <c r="AB225" s="237"/>
      <c r="AC225" s="237"/>
      <c r="AD225" s="237"/>
      <c r="AE225" s="237"/>
      <c r="AF225" s="237"/>
      <c r="AG225" s="237"/>
      <c r="AH225" s="237"/>
      <c r="AI225" s="237"/>
      <c r="AJ225" s="237"/>
      <c r="AK225" s="237"/>
      <c r="AL225" s="237"/>
      <c r="AM225" s="237"/>
      <c r="AN225" s="237"/>
      <c r="AO225" s="237"/>
      <c r="AP225" s="237"/>
      <c r="AQ225" s="237"/>
      <c r="AR225" s="237"/>
      <c r="AS225" s="237"/>
      <c r="AT225" s="237"/>
      <c r="AU225" s="237"/>
      <c r="AV225" s="237"/>
      <c r="AW225" s="237"/>
      <c r="AX225" s="237"/>
      <c r="AY225" s="237"/>
      <c r="AZ225" s="237"/>
      <c r="BA225" s="237"/>
      <c r="BB225" s="237"/>
      <c r="BC225" s="237"/>
      <c r="BD225" s="237"/>
      <c r="BE225" s="236"/>
    </row>
    <row r="226" spans="1:57">
      <c r="A226" s="233"/>
      <c r="B226" s="237"/>
      <c r="C226" s="237"/>
      <c r="D226" s="237"/>
      <c r="E226" s="237"/>
      <c r="F226" s="237"/>
      <c r="G226" s="237"/>
      <c r="H226" s="237"/>
      <c r="I226" s="237"/>
      <c r="J226" s="237"/>
      <c r="K226" s="237"/>
      <c r="L226" s="237"/>
      <c r="M226" s="237"/>
      <c r="N226" s="237"/>
      <c r="O226" s="237"/>
      <c r="P226" s="237"/>
      <c r="Q226" s="237"/>
      <c r="R226" s="237"/>
      <c r="S226" s="237"/>
      <c r="T226" s="237"/>
      <c r="U226" s="237"/>
      <c r="V226" s="237"/>
      <c r="W226" s="237"/>
      <c r="X226" s="237"/>
      <c r="Y226" s="237"/>
      <c r="Z226" s="237"/>
      <c r="AA226" s="237"/>
      <c r="AB226" s="237"/>
      <c r="AC226" s="237"/>
      <c r="AD226" s="237"/>
      <c r="AE226" s="237"/>
      <c r="AF226" s="237"/>
      <c r="AG226" s="237"/>
      <c r="AH226" s="237"/>
      <c r="AI226" s="237"/>
      <c r="AJ226" s="237"/>
      <c r="AK226" s="237"/>
      <c r="AL226" s="237"/>
      <c r="AM226" s="237"/>
      <c r="AN226" s="237"/>
      <c r="AO226" s="237"/>
      <c r="AP226" s="237"/>
      <c r="AQ226" s="237"/>
      <c r="AR226" s="237"/>
      <c r="AS226" s="237"/>
      <c r="AT226" s="237"/>
      <c r="AU226" s="237"/>
      <c r="AV226" s="237"/>
      <c r="AW226" s="237"/>
      <c r="AX226" s="237"/>
      <c r="AY226" s="237"/>
      <c r="AZ226" s="237"/>
      <c r="BA226" s="237"/>
      <c r="BB226" s="237"/>
      <c r="BC226" s="237"/>
      <c r="BD226" s="237"/>
      <c r="BE226" s="236"/>
    </row>
    <row r="227" spans="1:57">
      <c r="A227" s="233"/>
      <c r="B227" s="237"/>
      <c r="C227" s="237"/>
      <c r="D227" s="237"/>
      <c r="E227" s="237"/>
      <c r="F227" s="237"/>
      <c r="G227" s="237"/>
      <c r="H227" s="237"/>
      <c r="I227" s="237"/>
      <c r="J227" s="237"/>
      <c r="K227" s="237"/>
      <c r="L227" s="237"/>
      <c r="M227" s="237"/>
      <c r="N227" s="237"/>
      <c r="O227" s="237"/>
      <c r="P227" s="237"/>
      <c r="Q227" s="237"/>
      <c r="R227" s="237"/>
      <c r="S227" s="237"/>
      <c r="T227" s="237"/>
      <c r="U227" s="237"/>
      <c r="V227" s="237"/>
      <c r="W227" s="237"/>
      <c r="X227" s="237"/>
      <c r="Y227" s="237"/>
      <c r="Z227" s="237"/>
      <c r="AA227" s="237"/>
      <c r="AB227" s="237"/>
      <c r="AC227" s="237"/>
      <c r="AD227" s="237"/>
      <c r="AE227" s="237"/>
      <c r="AF227" s="237"/>
      <c r="AG227" s="237"/>
      <c r="AH227" s="237"/>
      <c r="AI227" s="237"/>
      <c r="AJ227" s="237"/>
      <c r="AK227" s="237"/>
      <c r="AL227" s="237"/>
      <c r="AM227" s="237"/>
      <c r="AN227" s="237"/>
      <c r="AO227" s="237"/>
      <c r="AP227" s="237"/>
      <c r="AQ227" s="237"/>
      <c r="AR227" s="237"/>
      <c r="AS227" s="237"/>
      <c r="AT227" s="237"/>
      <c r="AU227" s="237"/>
      <c r="AV227" s="237"/>
      <c r="AW227" s="237"/>
      <c r="AX227" s="237"/>
      <c r="AY227" s="237"/>
      <c r="AZ227" s="237"/>
      <c r="BA227" s="237"/>
      <c r="BB227" s="237"/>
      <c r="BC227" s="237"/>
      <c r="BD227" s="237"/>
      <c r="BE227" s="236"/>
    </row>
    <row r="228" spans="1:57">
      <c r="A228" s="233"/>
      <c r="B228" s="237"/>
      <c r="C228" s="237"/>
      <c r="D228" s="237"/>
      <c r="E228" s="237"/>
      <c r="F228" s="237"/>
      <c r="G228" s="237"/>
      <c r="H228" s="237"/>
      <c r="I228" s="237"/>
      <c r="J228" s="237"/>
      <c r="K228" s="237"/>
      <c r="L228" s="237"/>
      <c r="M228" s="237"/>
      <c r="N228" s="237"/>
      <c r="O228" s="237"/>
      <c r="P228" s="237"/>
      <c r="Q228" s="237"/>
      <c r="R228" s="237"/>
      <c r="S228" s="237"/>
      <c r="T228" s="237"/>
      <c r="U228" s="237"/>
      <c r="V228" s="237"/>
      <c r="W228" s="237"/>
      <c r="X228" s="237"/>
      <c r="Y228" s="237"/>
      <c r="Z228" s="237"/>
      <c r="AA228" s="237"/>
      <c r="AB228" s="237"/>
      <c r="AC228" s="237"/>
      <c r="AD228" s="237"/>
      <c r="AE228" s="237"/>
      <c r="AF228" s="237"/>
      <c r="AG228" s="237"/>
      <c r="AH228" s="237"/>
      <c r="AI228" s="237"/>
      <c r="AJ228" s="237"/>
      <c r="AK228" s="237"/>
      <c r="AL228" s="237"/>
      <c r="AM228" s="237"/>
      <c r="AN228" s="237"/>
      <c r="AO228" s="237"/>
      <c r="AP228" s="237"/>
      <c r="AQ228" s="237"/>
      <c r="AR228" s="237"/>
      <c r="AS228" s="237"/>
      <c r="AT228" s="237"/>
      <c r="AU228" s="237"/>
      <c r="AV228" s="237"/>
      <c r="AW228" s="237"/>
      <c r="AX228" s="237"/>
      <c r="AY228" s="237"/>
      <c r="AZ228" s="237"/>
      <c r="BA228" s="237"/>
      <c r="BB228" s="237"/>
      <c r="BC228" s="237"/>
      <c r="BD228" s="237"/>
      <c r="BE228" s="236"/>
    </row>
    <row r="229" spans="1:57">
      <c r="A229" s="233"/>
      <c r="B229" s="237"/>
      <c r="C229" s="237"/>
      <c r="D229" s="237"/>
      <c r="E229" s="237"/>
      <c r="F229" s="237"/>
      <c r="G229" s="237"/>
      <c r="H229" s="237"/>
      <c r="I229" s="237"/>
      <c r="J229" s="237"/>
      <c r="K229" s="237"/>
      <c r="L229" s="237"/>
      <c r="M229" s="237"/>
      <c r="N229" s="237"/>
      <c r="O229" s="237"/>
      <c r="P229" s="237"/>
      <c r="Q229" s="237"/>
      <c r="R229" s="237"/>
      <c r="S229" s="237"/>
      <c r="T229" s="237"/>
      <c r="U229" s="237"/>
      <c r="V229" s="237"/>
      <c r="W229" s="237"/>
      <c r="X229" s="237"/>
      <c r="Y229" s="237"/>
      <c r="Z229" s="237"/>
      <c r="AA229" s="237"/>
      <c r="AB229" s="237"/>
      <c r="AC229" s="237"/>
      <c r="AD229" s="237"/>
      <c r="AE229" s="237"/>
      <c r="AF229" s="237"/>
      <c r="AG229" s="237"/>
      <c r="AH229" s="237"/>
      <c r="AI229" s="237"/>
      <c r="AJ229" s="237"/>
      <c r="AK229" s="237"/>
      <c r="AL229" s="237"/>
      <c r="AM229" s="237"/>
      <c r="AN229" s="237"/>
      <c r="AO229" s="237"/>
      <c r="AP229" s="237"/>
      <c r="AQ229" s="237"/>
      <c r="AR229" s="237"/>
      <c r="AS229" s="237"/>
      <c r="AT229" s="237"/>
      <c r="AU229" s="237"/>
      <c r="AV229" s="237"/>
      <c r="AW229" s="237"/>
      <c r="AX229" s="237"/>
      <c r="AY229" s="237"/>
      <c r="AZ229" s="237"/>
      <c r="BA229" s="237"/>
      <c r="BB229" s="237"/>
      <c r="BC229" s="237"/>
      <c r="BD229" s="237"/>
      <c r="BE229" s="236"/>
    </row>
    <row r="230" spans="1:57">
      <c r="A230" s="233"/>
      <c r="B230" s="237"/>
      <c r="C230" s="237"/>
      <c r="D230" s="237"/>
      <c r="E230" s="237"/>
      <c r="F230" s="237"/>
      <c r="G230" s="237"/>
      <c r="H230" s="237"/>
      <c r="I230" s="237"/>
      <c r="J230" s="237"/>
      <c r="K230" s="237"/>
      <c r="L230" s="237"/>
      <c r="M230" s="237"/>
      <c r="N230" s="237"/>
      <c r="O230" s="237"/>
      <c r="P230" s="237"/>
      <c r="Q230" s="237"/>
      <c r="R230" s="237"/>
      <c r="S230" s="237"/>
      <c r="T230" s="237"/>
      <c r="U230" s="237"/>
      <c r="V230" s="237"/>
      <c r="W230" s="237"/>
      <c r="X230" s="237"/>
      <c r="Y230" s="237"/>
      <c r="Z230" s="237"/>
      <c r="AA230" s="237"/>
      <c r="AB230" s="237"/>
      <c r="AC230" s="237"/>
      <c r="AD230" s="237"/>
      <c r="AE230" s="237"/>
      <c r="AF230" s="237"/>
      <c r="AG230" s="237"/>
      <c r="AH230" s="237"/>
      <c r="AI230" s="237"/>
      <c r="AJ230" s="237"/>
      <c r="AK230" s="237"/>
      <c r="AL230" s="237"/>
      <c r="AM230" s="237"/>
      <c r="AN230" s="237"/>
      <c r="AO230" s="237"/>
      <c r="AP230" s="237"/>
      <c r="AQ230" s="237"/>
      <c r="AR230" s="237"/>
      <c r="AS230" s="237"/>
      <c r="AT230" s="237"/>
      <c r="AU230" s="237"/>
      <c r="AV230" s="237"/>
      <c r="AW230" s="237"/>
      <c r="AX230" s="237"/>
      <c r="AY230" s="237"/>
      <c r="AZ230" s="237"/>
      <c r="BA230" s="237"/>
      <c r="BB230" s="237"/>
      <c r="BC230" s="237"/>
      <c r="BD230" s="237"/>
      <c r="BE230" s="236"/>
    </row>
    <row r="231" spans="1:57">
      <c r="A231" s="233"/>
      <c r="B231" s="237"/>
      <c r="C231" s="237"/>
      <c r="D231" s="237"/>
      <c r="E231" s="237"/>
      <c r="F231" s="237"/>
      <c r="G231" s="237"/>
      <c r="H231" s="237"/>
      <c r="I231" s="237"/>
      <c r="J231" s="237"/>
      <c r="K231" s="237"/>
      <c r="L231" s="237"/>
      <c r="M231" s="237"/>
      <c r="N231" s="237"/>
      <c r="O231" s="237"/>
      <c r="P231" s="237"/>
      <c r="Q231" s="237"/>
      <c r="R231" s="237"/>
      <c r="S231" s="237"/>
      <c r="T231" s="237"/>
      <c r="U231" s="237"/>
      <c r="V231" s="237"/>
      <c r="W231" s="237"/>
      <c r="X231" s="237"/>
      <c r="Y231" s="237"/>
      <c r="Z231" s="237"/>
      <c r="AA231" s="237"/>
      <c r="AB231" s="237"/>
      <c r="AC231" s="237"/>
      <c r="AD231" s="237"/>
      <c r="AE231" s="237"/>
      <c r="AF231" s="237"/>
      <c r="AG231" s="237"/>
      <c r="AH231" s="237"/>
      <c r="AI231" s="237"/>
      <c r="AJ231" s="237"/>
      <c r="AK231" s="237"/>
      <c r="AL231" s="237"/>
      <c r="AM231" s="237"/>
      <c r="AN231" s="237"/>
      <c r="AO231" s="237"/>
      <c r="AP231" s="237"/>
      <c r="AQ231" s="237"/>
      <c r="AR231" s="237"/>
      <c r="AS231" s="237"/>
      <c r="AT231" s="237"/>
      <c r="AU231" s="237"/>
      <c r="AV231" s="237"/>
      <c r="AW231" s="237"/>
      <c r="AX231" s="237"/>
      <c r="AY231" s="237"/>
      <c r="AZ231" s="237"/>
      <c r="BA231" s="237"/>
      <c r="BB231" s="237"/>
      <c r="BC231" s="237"/>
      <c r="BD231" s="237"/>
      <c r="BE231" s="236"/>
    </row>
    <row r="232" spans="1:57">
      <c r="A232" s="233"/>
      <c r="B232" s="237"/>
      <c r="C232" s="237"/>
      <c r="D232" s="237"/>
      <c r="E232" s="237"/>
      <c r="F232" s="237"/>
      <c r="G232" s="237"/>
      <c r="H232" s="237"/>
      <c r="I232" s="237"/>
      <c r="J232" s="237"/>
      <c r="K232" s="237"/>
      <c r="L232" s="237"/>
      <c r="M232" s="237"/>
      <c r="N232" s="237"/>
      <c r="O232" s="237"/>
      <c r="P232" s="237"/>
      <c r="Q232" s="237"/>
      <c r="R232" s="237"/>
      <c r="S232" s="237"/>
      <c r="T232" s="237"/>
      <c r="U232" s="237"/>
      <c r="V232" s="237"/>
      <c r="W232" s="237"/>
      <c r="X232" s="237"/>
      <c r="Y232" s="237"/>
      <c r="Z232" s="237"/>
      <c r="AA232" s="237"/>
      <c r="AB232" s="237"/>
      <c r="AC232" s="237"/>
      <c r="AD232" s="237"/>
      <c r="AE232" s="237"/>
      <c r="AF232" s="237"/>
      <c r="AG232" s="237"/>
      <c r="AH232" s="237"/>
      <c r="AI232" s="237"/>
      <c r="AJ232" s="237"/>
      <c r="AK232" s="237"/>
      <c r="AL232" s="237"/>
      <c r="AM232" s="237"/>
      <c r="AN232" s="237"/>
      <c r="AO232" s="237"/>
      <c r="AP232" s="237"/>
      <c r="AQ232" s="237"/>
      <c r="AR232" s="237"/>
      <c r="AS232" s="237"/>
      <c r="AT232" s="237"/>
      <c r="AU232" s="237"/>
      <c r="AV232" s="237"/>
      <c r="AW232" s="237"/>
      <c r="AX232" s="237"/>
      <c r="AY232" s="237"/>
      <c r="AZ232" s="237"/>
      <c r="BA232" s="237"/>
      <c r="BB232" s="237"/>
      <c r="BC232" s="237"/>
      <c r="BD232" s="237"/>
      <c r="BE232" s="236"/>
    </row>
    <row r="233" spans="1:57">
      <c r="A233" s="233"/>
      <c r="B233" s="237"/>
      <c r="C233" s="237"/>
      <c r="D233" s="237"/>
      <c r="E233" s="237"/>
      <c r="F233" s="237"/>
      <c r="G233" s="237"/>
      <c r="H233" s="237"/>
      <c r="I233" s="237"/>
      <c r="J233" s="237"/>
      <c r="K233" s="237"/>
      <c r="L233" s="237"/>
      <c r="M233" s="237"/>
      <c r="N233" s="237"/>
      <c r="O233" s="237"/>
      <c r="P233" s="237"/>
      <c r="Q233" s="237"/>
      <c r="R233" s="237"/>
      <c r="S233" s="237"/>
      <c r="T233" s="237"/>
      <c r="U233" s="237"/>
      <c r="V233" s="237"/>
      <c r="W233" s="237"/>
      <c r="X233" s="237"/>
      <c r="Y233" s="237"/>
      <c r="Z233" s="237"/>
      <c r="AA233" s="237"/>
      <c r="AB233" s="237"/>
      <c r="AC233" s="237"/>
      <c r="AD233" s="237"/>
      <c r="AE233" s="237"/>
      <c r="AF233" s="237"/>
      <c r="AG233" s="237"/>
      <c r="AH233" s="237"/>
      <c r="AI233" s="237"/>
      <c r="AJ233" s="237"/>
      <c r="AK233" s="237"/>
      <c r="AL233" s="237"/>
      <c r="AM233" s="237"/>
      <c r="AN233" s="237"/>
      <c r="AO233" s="237"/>
      <c r="AP233" s="237"/>
      <c r="AQ233" s="237"/>
      <c r="AR233" s="237"/>
      <c r="AS233" s="237"/>
      <c r="AT233" s="237"/>
      <c r="AU233" s="237"/>
      <c r="AV233" s="237"/>
      <c r="AW233" s="237"/>
      <c r="AX233" s="237"/>
      <c r="AY233" s="237"/>
      <c r="AZ233" s="237"/>
      <c r="BA233" s="237"/>
      <c r="BB233" s="237"/>
      <c r="BC233" s="237"/>
      <c r="BD233" s="237"/>
      <c r="BE233" s="236"/>
    </row>
    <row r="234" spans="1:57">
      <c r="A234" s="233"/>
      <c r="B234" s="237"/>
      <c r="C234" s="237"/>
      <c r="D234" s="237"/>
      <c r="E234" s="237"/>
      <c r="F234" s="237"/>
      <c r="G234" s="237"/>
      <c r="H234" s="237"/>
      <c r="I234" s="237"/>
      <c r="J234" s="237"/>
      <c r="K234" s="237"/>
      <c r="L234" s="237"/>
      <c r="M234" s="237"/>
      <c r="N234" s="237"/>
      <c r="O234" s="237"/>
      <c r="P234" s="237"/>
      <c r="Q234" s="237"/>
      <c r="R234" s="237"/>
      <c r="S234" s="237"/>
      <c r="T234" s="237"/>
      <c r="U234" s="237"/>
      <c r="V234" s="237"/>
      <c r="W234" s="237"/>
      <c r="X234" s="237"/>
      <c r="Y234" s="237"/>
      <c r="Z234" s="237"/>
      <c r="AA234" s="237"/>
      <c r="AB234" s="237"/>
      <c r="AC234" s="237"/>
      <c r="AD234" s="237"/>
      <c r="AE234" s="237"/>
      <c r="AF234" s="237"/>
      <c r="AG234" s="237"/>
      <c r="AH234" s="237"/>
      <c r="AI234" s="237"/>
      <c r="AJ234" s="237"/>
      <c r="AK234" s="237"/>
      <c r="AL234" s="237"/>
      <c r="AM234" s="237"/>
      <c r="AN234" s="237"/>
      <c r="AO234" s="237"/>
      <c r="AP234" s="237"/>
      <c r="AQ234" s="237"/>
      <c r="AR234" s="237"/>
      <c r="AS234" s="237"/>
      <c r="AT234" s="237"/>
      <c r="AU234" s="237"/>
      <c r="AV234" s="237"/>
      <c r="AW234" s="237"/>
      <c r="AX234" s="237"/>
      <c r="AY234" s="237"/>
      <c r="AZ234" s="237"/>
      <c r="BA234" s="237"/>
      <c r="BB234" s="237"/>
      <c r="BC234" s="237"/>
      <c r="BD234" s="237"/>
      <c r="BE234" s="236"/>
    </row>
    <row r="235" spans="1:57">
      <c r="A235" s="233"/>
      <c r="B235" s="237"/>
      <c r="C235" s="237"/>
      <c r="D235" s="237"/>
      <c r="E235" s="237"/>
      <c r="F235" s="237"/>
      <c r="G235" s="237"/>
      <c r="H235" s="237"/>
      <c r="I235" s="237"/>
      <c r="J235" s="237"/>
      <c r="K235" s="237"/>
      <c r="L235" s="237"/>
      <c r="M235" s="237"/>
      <c r="N235" s="237"/>
      <c r="O235" s="237"/>
      <c r="P235" s="237"/>
      <c r="Q235" s="237"/>
      <c r="R235" s="237"/>
      <c r="S235" s="237"/>
      <c r="T235" s="237"/>
      <c r="U235" s="237"/>
      <c r="V235" s="237"/>
      <c r="W235" s="237"/>
      <c r="X235" s="237"/>
      <c r="Y235" s="237"/>
      <c r="Z235" s="237"/>
      <c r="AA235" s="237"/>
      <c r="AB235" s="237"/>
      <c r="AC235" s="237"/>
      <c r="AD235" s="237"/>
      <c r="AE235" s="237"/>
      <c r="AF235" s="237"/>
      <c r="AG235" s="237"/>
      <c r="AH235" s="237"/>
      <c r="AI235" s="237"/>
      <c r="AJ235" s="237"/>
      <c r="AK235" s="237"/>
      <c r="AL235" s="237"/>
      <c r="AM235" s="237"/>
      <c r="AN235" s="237"/>
      <c r="AO235" s="237"/>
      <c r="AP235" s="237"/>
      <c r="AQ235" s="237"/>
      <c r="AR235" s="237"/>
      <c r="AS235" s="237"/>
      <c r="AT235" s="237"/>
      <c r="AU235" s="237"/>
      <c r="AV235" s="237"/>
      <c r="AW235" s="237"/>
      <c r="AX235" s="237"/>
      <c r="AY235" s="237"/>
      <c r="AZ235" s="237"/>
      <c r="BA235" s="237"/>
      <c r="BB235" s="237"/>
      <c r="BC235" s="237"/>
      <c r="BD235" s="237"/>
      <c r="BE235" s="236"/>
    </row>
    <row r="236" spans="1:57">
      <c r="A236" s="233"/>
      <c r="B236" s="237"/>
      <c r="C236" s="237"/>
      <c r="D236" s="237"/>
      <c r="E236" s="237"/>
      <c r="F236" s="237"/>
      <c r="G236" s="237"/>
      <c r="H236" s="237"/>
      <c r="I236" s="237"/>
      <c r="J236" s="237"/>
      <c r="K236" s="237"/>
      <c r="L236" s="237"/>
      <c r="M236" s="237"/>
      <c r="N236" s="237"/>
      <c r="O236" s="237"/>
      <c r="P236" s="237"/>
      <c r="Q236" s="237"/>
      <c r="R236" s="237"/>
      <c r="S236" s="237"/>
      <c r="T236" s="237"/>
      <c r="U236" s="237"/>
      <c r="V236" s="237"/>
      <c r="W236" s="237"/>
      <c r="X236" s="237"/>
      <c r="Y236" s="237"/>
      <c r="Z236" s="237"/>
      <c r="AA236" s="237"/>
      <c r="AB236" s="237"/>
      <c r="AC236" s="237"/>
      <c r="AD236" s="237"/>
      <c r="AE236" s="237"/>
      <c r="AF236" s="237"/>
      <c r="AG236" s="237"/>
      <c r="AH236" s="237"/>
      <c r="AI236" s="237"/>
      <c r="AJ236" s="237"/>
      <c r="AK236" s="237"/>
      <c r="AL236" s="237"/>
      <c r="AM236" s="237"/>
      <c r="AN236" s="237"/>
      <c r="AO236" s="237"/>
      <c r="AP236" s="237"/>
      <c r="AQ236" s="237"/>
      <c r="AR236" s="237"/>
      <c r="AS236" s="237"/>
      <c r="AT236" s="237"/>
      <c r="AU236" s="237"/>
      <c r="AV236" s="237"/>
      <c r="AW236" s="237"/>
      <c r="AX236" s="237"/>
      <c r="AY236" s="237"/>
      <c r="AZ236" s="237"/>
      <c r="BA236" s="237"/>
      <c r="BB236" s="237"/>
      <c r="BC236" s="237"/>
      <c r="BD236" s="237"/>
      <c r="BE236" s="236"/>
    </row>
    <row r="237" spans="1:57">
      <c r="A237" s="233"/>
      <c r="B237" s="237"/>
      <c r="C237" s="237"/>
      <c r="D237" s="237"/>
      <c r="E237" s="237"/>
      <c r="F237" s="237"/>
      <c r="G237" s="237"/>
      <c r="H237" s="237"/>
      <c r="I237" s="237"/>
      <c r="J237" s="237"/>
      <c r="K237" s="237"/>
      <c r="L237" s="237"/>
      <c r="M237" s="237"/>
      <c r="N237" s="237"/>
      <c r="O237" s="237"/>
      <c r="P237" s="237"/>
      <c r="Q237" s="237"/>
      <c r="R237" s="237"/>
      <c r="S237" s="237"/>
      <c r="T237" s="237"/>
      <c r="U237" s="237"/>
      <c r="V237" s="237"/>
      <c r="W237" s="237"/>
      <c r="X237" s="237"/>
      <c r="Y237" s="237"/>
      <c r="Z237" s="237"/>
      <c r="AA237" s="237"/>
      <c r="AB237" s="237"/>
      <c r="AC237" s="237"/>
      <c r="AD237" s="237"/>
      <c r="AE237" s="237"/>
      <c r="AF237" s="237"/>
      <c r="AG237" s="237"/>
      <c r="AH237" s="237"/>
      <c r="AI237" s="237"/>
      <c r="AJ237" s="237"/>
      <c r="AK237" s="237"/>
      <c r="AL237" s="237"/>
      <c r="AM237" s="237"/>
      <c r="AN237" s="237"/>
      <c r="AO237" s="237"/>
      <c r="AP237" s="237"/>
      <c r="AQ237" s="237"/>
      <c r="AR237" s="237"/>
      <c r="AS237" s="237"/>
      <c r="AT237" s="237"/>
      <c r="AU237" s="237"/>
      <c r="AV237" s="237"/>
      <c r="AW237" s="237"/>
      <c r="AX237" s="237"/>
      <c r="AY237" s="237"/>
      <c r="AZ237" s="237"/>
      <c r="BA237" s="237"/>
      <c r="BB237" s="237"/>
      <c r="BC237" s="237"/>
      <c r="BD237" s="237"/>
      <c r="BE237" s="236"/>
    </row>
    <row r="238" spans="1:57">
      <c r="A238" s="233"/>
      <c r="B238" s="237"/>
      <c r="C238" s="237"/>
      <c r="D238" s="237"/>
      <c r="E238" s="237"/>
      <c r="F238" s="237"/>
      <c r="G238" s="237"/>
      <c r="H238" s="237"/>
      <c r="I238" s="237"/>
      <c r="J238" s="237"/>
      <c r="K238" s="237"/>
      <c r="L238" s="237"/>
      <c r="M238" s="237"/>
      <c r="N238" s="237"/>
      <c r="O238" s="237"/>
      <c r="P238" s="237"/>
      <c r="Q238" s="237"/>
      <c r="R238" s="237"/>
      <c r="S238" s="237"/>
      <c r="T238" s="237"/>
      <c r="U238" s="237"/>
      <c r="V238" s="237"/>
      <c r="W238" s="237"/>
      <c r="X238" s="237"/>
      <c r="Y238" s="237"/>
      <c r="Z238" s="237"/>
      <c r="AA238" s="237"/>
      <c r="AB238" s="237"/>
      <c r="AC238" s="237"/>
      <c r="AD238" s="237"/>
      <c r="AE238" s="237"/>
      <c r="AF238" s="237"/>
      <c r="AG238" s="237"/>
      <c r="AH238" s="237"/>
      <c r="AI238" s="237"/>
      <c r="AJ238" s="237"/>
      <c r="AK238" s="237"/>
      <c r="AL238" s="237"/>
      <c r="AM238" s="237"/>
      <c r="AN238" s="237"/>
      <c r="AO238" s="237"/>
      <c r="AP238" s="237"/>
      <c r="AQ238" s="237"/>
      <c r="AR238" s="237"/>
      <c r="AS238" s="237"/>
      <c r="AT238" s="237"/>
      <c r="AU238" s="237"/>
      <c r="AV238" s="237"/>
      <c r="AW238" s="237"/>
      <c r="AX238" s="237"/>
      <c r="AY238" s="237"/>
      <c r="AZ238" s="237"/>
      <c r="BA238" s="237"/>
      <c r="BB238" s="237"/>
      <c r="BC238" s="237"/>
      <c r="BD238" s="237"/>
      <c r="BE238" s="236"/>
    </row>
    <row r="239" spans="1:57">
      <c r="A239" s="233"/>
      <c r="B239" s="237"/>
      <c r="C239" s="237"/>
      <c r="D239" s="237"/>
      <c r="E239" s="237"/>
      <c r="F239" s="237"/>
      <c r="G239" s="237"/>
      <c r="H239" s="237"/>
      <c r="I239" s="237"/>
      <c r="J239" s="237"/>
      <c r="K239" s="237"/>
      <c r="L239" s="237"/>
      <c r="M239" s="237"/>
      <c r="N239" s="237"/>
      <c r="O239" s="237"/>
      <c r="P239" s="237"/>
      <c r="Q239" s="237"/>
      <c r="R239" s="237"/>
      <c r="S239" s="237"/>
      <c r="T239" s="237"/>
      <c r="U239" s="237"/>
      <c r="V239" s="237"/>
      <c r="W239" s="237"/>
      <c r="X239" s="237"/>
      <c r="Y239" s="237"/>
      <c r="Z239" s="237"/>
      <c r="AA239" s="237"/>
      <c r="AB239" s="237"/>
      <c r="AC239" s="237"/>
      <c r="AD239" s="237"/>
      <c r="AE239" s="237"/>
      <c r="AF239" s="237"/>
      <c r="AG239" s="237"/>
      <c r="AH239" s="237"/>
      <c r="AI239" s="237"/>
      <c r="AJ239" s="237"/>
      <c r="AK239" s="237"/>
      <c r="AL239" s="237"/>
      <c r="AM239" s="237"/>
      <c r="AN239" s="237"/>
      <c r="AO239" s="237"/>
      <c r="AP239" s="237"/>
      <c r="AQ239" s="237"/>
      <c r="AR239" s="237"/>
      <c r="AS239" s="237"/>
      <c r="AT239" s="237"/>
      <c r="AU239" s="237"/>
      <c r="AV239" s="237"/>
      <c r="AW239" s="237"/>
      <c r="AX239" s="237"/>
      <c r="AY239" s="237"/>
      <c r="AZ239" s="237"/>
      <c r="BA239" s="237"/>
      <c r="BB239" s="237"/>
      <c r="BC239" s="237"/>
      <c r="BD239" s="237"/>
      <c r="BE239" s="236"/>
    </row>
    <row r="240" spans="1:57">
      <c r="A240" s="233"/>
      <c r="B240" s="237"/>
      <c r="C240" s="237"/>
      <c r="D240" s="237"/>
      <c r="E240" s="237"/>
      <c r="F240" s="237"/>
      <c r="G240" s="237"/>
      <c r="H240" s="237"/>
      <c r="I240" s="237"/>
      <c r="J240" s="237"/>
      <c r="K240" s="237"/>
      <c r="L240" s="237"/>
      <c r="M240" s="237"/>
      <c r="N240" s="237"/>
      <c r="O240" s="237"/>
      <c r="P240" s="237"/>
      <c r="Q240" s="237"/>
      <c r="R240" s="237"/>
      <c r="S240" s="237"/>
      <c r="T240" s="237"/>
      <c r="U240" s="237"/>
      <c r="V240" s="237"/>
      <c r="W240" s="237"/>
      <c r="X240" s="237"/>
      <c r="Y240" s="237"/>
      <c r="Z240" s="237"/>
      <c r="AA240" s="237"/>
      <c r="AB240" s="237"/>
      <c r="AC240" s="237"/>
      <c r="AD240" s="237"/>
      <c r="AE240" s="237"/>
      <c r="AF240" s="237"/>
      <c r="AG240" s="237"/>
      <c r="AH240" s="237"/>
      <c r="AI240" s="237"/>
      <c r="AJ240" s="237"/>
      <c r="AK240" s="237"/>
      <c r="AL240" s="237"/>
      <c r="AM240" s="237"/>
      <c r="AN240" s="237"/>
      <c r="AO240" s="237"/>
      <c r="AP240" s="237"/>
      <c r="AQ240" s="237"/>
      <c r="AR240" s="237"/>
      <c r="AS240" s="237"/>
      <c r="AT240" s="237"/>
      <c r="AU240" s="237"/>
      <c r="AV240" s="237"/>
      <c r="AW240" s="237"/>
      <c r="AX240" s="237"/>
      <c r="AY240" s="237"/>
      <c r="AZ240" s="237"/>
      <c r="BA240" s="237"/>
      <c r="BB240" s="237"/>
      <c r="BC240" s="237"/>
      <c r="BD240" s="237"/>
      <c r="BE240" s="236"/>
    </row>
    <row r="241" spans="1:57">
      <c r="A241" s="233"/>
      <c r="B241" s="237"/>
      <c r="C241" s="237"/>
      <c r="D241" s="237"/>
      <c r="E241" s="237"/>
      <c r="F241" s="237"/>
      <c r="G241" s="237"/>
      <c r="H241" s="237"/>
      <c r="I241" s="237"/>
      <c r="J241" s="237"/>
      <c r="K241" s="237"/>
      <c r="L241" s="237"/>
      <c r="M241" s="237"/>
      <c r="N241" s="237"/>
      <c r="O241" s="237"/>
      <c r="P241" s="237"/>
      <c r="Q241" s="237"/>
      <c r="R241" s="237"/>
      <c r="S241" s="237"/>
      <c r="T241" s="237"/>
      <c r="U241" s="237"/>
      <c r="V241" s="237"/>
      <c r="W241" s="237"/>
      <c r="X241" s="237"/>
      <c r="Y241" s="237"/>
      <c r="Z241" s="237"/>
      <c r="AA241" s="237"/>
      <c r="AB241" s="237"/>
      <c r="AC241" s="237"/>
      <c r="AD241" s="237"/>
      <c r="AE241" s="237"/>
      <c r="AF241" s="237"/>
      <c r="AG241" s="237"/>
      <c r="AH241" s="237"/>
      <c r="AI241" s="237"/>
      <c r="AJ241" s="237"/>
      <c r="AK241" s="237"/>
      <c r="AL241" s="237"/>
      <c r="AM241" s="237"/>
      <c r="AN241" s="237"/>
      <c r="AO241" s="237"/>
      <c r="AP241" s="237"/>
      <c r="AQ241" s="237"/>
      <c r="AR241" s="237"/>
      <c r="AS241" s="237"/>
      <c r="AT241" s="237"/>
      <c r="AU241" s="237"/>
      <c r="AV241" s="237"/>
      <c r="AW241" s="237"/>
      <c r="AX241" s="237"/>
      <c r="AY241" s="237"/>
      <c r="AZ241" s="237"/>
      <c r="BA241" s="237"/>
      <c r="BB241" s="237"/>
      <c r="BC241" s="237"/>
      <c r="BD241" s="237"/>
      <c r="BE241" s="236"/>
    </row>
    <row r="242" spans="1:57">
      <c r="A242" s="233"/>
      <c r="B242" s="237"/>
      <c r="C242" s="237"/>
      <c r="D242" s="237"/>
      <c r="E242" s="237"/>
      <c r="F242" s="237"/>
      <c r="G242" s="237"/>
      <c r="H242" s="237"/>
      <c r="I242" s="237"/>
      <c r="J242" s="237"/>
      <c r="K242" s="237"/>
      <c r="L242" s="237"/>
      <c r="M242" s="237"/>
      <c r="N242" s="237"/>
      <c r="O242" s="237"/>
      <c r="P242" s="237"/>
      <c r="Q242" s="237"/>
      <c r="R242" s="237"/>
      <c r="S242" s="237"/>
      <c r="T242" s="237"/>
      <c r="U242" s="237"/>
      <c r="V242" s="237"/>
      <c r="W242" s="237"/>
      <c r="X242" s="237"/>
      <c r="Y242" s="237"/>
      <c r="Z242" s="237"/>
      <c r="AA242" s="237"/>
      <c r="AB242" s="237"/>
      <c r="AC242" s="237"/>
      <c r="AD242" s="237"/>
      <c r="AE242" s="237"/>
      <c r="AF242" s="237"/>
      <c r="AG242" s="237"/>
      <c r="AH242" s="237"/>
      <c r="AI242" s="237"/>
      <c r="AJ242" s="237"/>
      <c r="AK242" s="237"/>
      <c r="AL242" s="237"/>
      <c r="AM242" s="237"/>
      <c r="AN242" s="237"/>
      <c r="AO242" s="237"/>
      <c r="AP242" s="237"/>
      <c r="AQ242" s="237"/>
      <c r="AR242" s="237"/>
      <c r="AS242" s="237"/>
      <c r="AT242" s="237"/>
      <c r="AU242" s="237"/>
      <c r="AV242" s="237"/>
      <c r="AW242" s="237"/>
      <c r="AX242" s="237"/>
      <c r="AY242" s="237"/>
      <c r="AZ242" s="237"/>
      <c r="BA242" s="237"/>
      <c r="BB242" s="237"/>
      <c r="BC242" s="237"/>
      <c r="BD242" s="237"/>
      <c r="BE242" s="236"/>
    </row>
    <row r="243" spans="1:57">
      <c r="A243" s="233"/>
      <c r="B243" s="237"/>
      <c r="C243" s="237"/>
      <c r="D243" s="237"/>
      <c r="E243" s="237"/>
      <c r="F243" s="237"/>
      <c r="G243" s="237"/>
      <c r="H243" s="237"/>
      <c r="I243" s="237"/>
      <c r="J243" s="237"/>
      <c r="K243" s="237"/>
      <c r="L243" s="237"/>
      <c r="M243" s="237"/>
      <c r="N243" s="237"/>
      <c r="O243" s="237"/>
      <c r="P243" s="237"/>
      <c r="Q243" s="237"/>
      <c r="R243" s="237"/>
      <c r="S243" s="237"/>
      <c r="T243" s="237"/>
      <c r="U243" s="237"/>
      <c r="V243" s="237"/>
      <c r="W243" s="237"/>
      <c r="X243" s="237"/>
      <c r="Y243" s="237"/>
      <c r="Z243" s="237"/>
      <c r="AA243" s="237"/>
      <c r="AB243" s="237"/>
      <c r="AC243" s="237"/>
      <c r="AD243" s="237"/>
      <c r="AE243" s="237"/>
      <c r="AF243" s="237"/>
      <c r="AG243" s="237"/>
      <c r="AH243" s="237"/>
      <c r="AI243" s="237"/>
      <c r="AJ243" s="237"/>
      <c r="AK243" s="237"/>
      <c r="AL243" s="237"/>
      <c r="AM243" s="237"/>
      <c r="AN243" s="237"/>
      <c r="AO243" s="237"/>
      <c r="AP243" s="237"/>
      <c r="AQ243" s="237"/>
      <c r="AR243" s="237"/>
      <c r="AS243" s="237"/>
      <c r="AT243" s="237"/>
      <c r="AU243" s="237"/>
      <c r="AV243" s="237"/>
      <c r="AW243" s="237"/>
      <c r="AX243" s="237"/>
      <c r="AY243" s="237"/>
      <c r="AZ243" s="237"/>
      <c r="BA243" s="237"/>
      <c r="BB243" s="237"/>
      <c r="BC243" s="237"/>
      <c r="BD243" s="237"/>
      <c r="BE243" s="236"/>
    </row>
    <row r="244" spans="1:57">
      <c r="A244" s="233"/>
      <c r="B244" s="237"/>
      <c r="C244" s="237"/>
      <c r="D244" s="237"/>
      <c r="E244" s="237"/>
      <c r="F244" s="237"/>
      <c r="G244" s="237"/>
      <c r="H244" s="237"/>
      <c r="I244" s="237"/>
      <c r="J244" s="237"/>
      <c r="K244" s="237"/>
      <c r="L244" s="237"/>
      <c r="M244" s="237"/>
      <c r="N244" s="237"/>
      <c r="O244" s="237"/>
      <c r="P244" s="237"/>
      <c r="Q244" s="237"/>
      <c r="R244" s="237"/>
      <c r="S244" s="237"/>
      <c r="T244" s="237"/>
      <c r="U244" s="237"/>
      <c r="V244" s="237"/>
      <c r="W244" s="237"/>
      <c r="X244" s="237"/>
      <c r="Y244" s="237"/>
      <c r="Z244" s="237"/>
      <c r="AA244" s="237"/>
      <c r="AB244" s="237"/>
      <c r="AC244" s="237"/>
      <c r="AD244" s="237"/>
      <c r="AE244" s="237"/>
      <c r="AF244" s="237"/>
      <c r="AG244" s="237"/>
      <c r="AH244" s="237"/>
      <c r="AI244" s="237"/>
      <c r="AJ244" s="237"/>
      <c r="AK244" s="237"/>
      <c r="AL244" s="237"/>
      <c r="AM244" s="237"/>
      <c r="AN244" s="237"/>
      <c r="AO244" s="237"/>
      <c r="AP244" s="237"/>
      <c r="AQ244" s="237"/>
      <c r="AR244" s="237"/>
      <c r="AS244" s="237"/>
      <c r="AT244" s="237"/>
      <c r="AU244" s="237"/>
      <c r="AV244" s="237"/>
      <c r="AW244" s="237"/>
      <c r="AX244" s="237"/>
      <c r="AY244" s="237"/>
      <c r="AZ244" s="237"/>
      <c r="BA244" s="237"/>
      <c r="BB244" s="237"/>
      <c r="BC244" s="237"/>
      <c r="BD244" s="237"/>
      <c r="BE244" s="236"/>
    </row>
    <row r="245" spans="1:57">
      <c r="A245" s="233"/>
      <c r="B245" s="237"/>
      <c r="C245" s="237"/>
      <c r="D245" s="237"/>
      <c r="E245" s="237"/>
      <c r="F245" s="237"/>
      <c r="G245" s="237"/>
      <c r="H245" s="237"/>
      <c r="I245" s="237"/>
      <c r="J245" s="237"/>
      <c r="K245" s="237"/>
      <c r="L245" s="237"/>
      <c r="M245" s="237"/>
      <c r="N245" s="237"/>
      <c r="O245" s="237"/>
      <c r="P245" s="237"/>
      <c r="Q245" s="237"/>
      <c r="R245" s="237"/>
      <c r="S245" s="237"/>
      <c r="T245" s="237"/>
      <c r="U245" s="237"/>
      <c r="V245" s="237"/>
      <c r="W245" s="237"/>
      <c r="X245" s="237"/>
      <c r="Y245" s="237"/>
      <c r="Z245" s="237"/>
      <c r="AA245" s="237"/>
      <c r="AB245" s="237"/>
      <c r="AC245" s="237"/>
      <c r="AD245" s="237"/>
      <c r="AE245" s="237"/>
      <c r="AF245" s="237"/>
      <c r="AG245" s="237"/>
      <c r="AH245" s="237"/>
      <c r="AI245" s="237"/>
      <c r="AJ245" s="237"/>
      <c r="AK245" s="237"/>
      <c r="AL245" s="237"/>
      <c r="AM245" s="237"/>
      <c r="AN245" s="237"/>
      <c r="AO245" s="237"/>
      <c r="AP245" s="237"/>
      <c r="AQ245" s="237"/>
      <c r="AR245" s="237"/>
      <c r="AS245" s="237"/>
      <c r="AT245" s="237"/>
      <c r="AU245" s="237"/>
      <c r="AV245" s="237"/>
      <c r="AW245" s="237"/>
      <c r="AX245" s="237"/>
      <c r="AY245" s="237"/>
      <c r="AZ245" s="237"/>
      <c r="BA245" s="237"/>
      <c r="BB245" s="237"/>
      <c r="BC245" s="237"/>
      <c r="BD245" s="237"/>
      <c r="BE245" s="236"/>
    </row>
    <row r="246" spans="1:57">
      <c r="A246" s="233"/>
      <c r="B246" s="237"/>
      <c r="C246" s="237"/>
      <c r="D246" s="237"/>
      <c r="E246" s="237"/>
      <c r="F246" s="237"/>
      <c r="G246" s="237"/>
      <c r="H246" s="237"/>
      <c r="I246" s="237"/>
      <c r="J246" s="237"/>
      <c r="K246" s="237"/>
      <c r="L246" s="237"/>
      <c r="M246" s="237"/>
      <c r="N246" s="237"/>
      <c r="O246" s="237"/>
      <c r="P246" s="237"/>
      <c r="Q246" s="237"/>
      <c r="R246" s="237"/>
      <c r="S246" s="237"/>
      <c r="T246" s="237"/>
      <c r="U246" s="237"/>
      <c r="V246" s="237"/>
      <c r="W246" s="237"/>
      <c r="X246" s="237"/>
      <c r="Y246" s="237"/>
      <c r="Z246" s="237"/>
      <c r="AA246" s="237"/>
      <c r="AB246" s="237"/>
      <c r="AC246" s="237"/>
      <c r="AD246" s="237"/>
      <c r="AE246" s="237"/>
      <c r="AF246" s="237"/>
      <c r="AG246" s="237"/>
      <c r="AH246" s="237"/>
      <c r="AI246" s="237"/>
      <c r="AJ246" s="237"/>
      <c r="AK246" s="237"/>
      <c r="AL246" s="237"/>
      <c r="AM246" s="237"/>
      <c r="AN246" s="237"/>
      <c r="AO246" s="237"/>
      <c r="AP246" s="237"/>
      <c r="AQ246" s="237"/>
      <c r="AR246" s="237"/>
      <c r="AS246" s="237"/>
      <c r="AT246" s="237"/>
      <c r="AU246" s="237"/>
      <c r="AV246" s="237"/>
      <c r="AW246" s="237"/>
      <c r="AX246" s="237"/>
      <c r="AY246" s="237"/>
      <c r="AZ246" s="237"/>
      <c r="BA246" s="237"/>
      <c r="BB246" s="237"/>
      <c r="BC246" s="237"/>
      <c r="BD246" s="237"/>
      <c r="BE246" s="236"/>
    </row>
    <row r="247" spans="1:57">
      <c r="A247" s="233"/>
      <c r="B247" s="237"/>
      <c r="C247" s="237"/>
      <c r="D247" s="237"/>
      <c r="E247" s="237"/>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237"/>
      <c r="AY247" s="237"/>
      <c r="AZ247" s="237"/>
      <c r="BA247" s="237"/>
      <c r="BB247" s="237"/>
      <c r="BC247" s="237"/>
      <c r="BD247" s="237"/>
      <c r="BE247" s="236"/>
    </row>
    <row r="248" spans="1:57">
      <c r="A248" s="233"/>
      <c r="B248" s="237"/>
      <c r="C248" s="237"/>
      <c r="D248" s="237"/>
      <c r="E248" s="237"/>
      <c r="F248" s="237"/>
      <c r="G248" s="237"/>
      <c r="H248" s="237"/>
      <c r="I248" s="237"/>
      <c r="J248" s="237"/>
      <c r="K248" s="237"/>
      <c r="L248" s="237"/>
      <c r="M248" s="237"/>
      <c r="N248" s="237"/>
      <c r="O248" s="237"/>
      <c r="P248" s="237"/>
      <c r="Q248" s="237"/>
      <c r="R248" s="237"/>
      <c r="S248" s="237"/>
      <c r="T248" s="237"/>
      <c r="U248" s="237"/>
      <c r="V248" s="237"/>
      <c r="W248" s="237"/>
      <c r="X248" s="237"/>
      <c r="Y248" s="237"/>
      <c r="Z248" s="237"/>
      <c r="AA248" s="237"/>
      <c r="AB248" s="237"/>
      <c r="AC248" s="237"/>
      <c r="AD248" s="237"/>
      <c r="AE248" s="237"/>
      <c r="AF248" s="237"/>
      <c r="AG248" s="237"/>
      <c r="AH248" s="237"/>
      <c r="AI248" s="237"/>
      <c r="AJ248" s="237"/>
      <c r="AK248" s="237"/>
      <c r="AL248" s="237"/>
      <c r="AM248" s="237"/>
      <c r="AN248" s="237"/>
      <c r="AO248" s="237"/>
      <c r="AP248" s="237"/>
      <c r="AQ248" s="237"/>
      <c r="AR248" s="237"/>
      <c r="AS248" s="237"/>
      <c r="AT248" s="237"/>
      <c r="AU248" s="237"/>
      <c r="AV248" s="237"/>
      <c r="AW248" s="237"/>
      <c r="AX248" s="237"/>
      <c r="AY248" s="237"/>
      <c r="AZ248" s="237"/>
      <c r="BA248" s="237"/>
      <c r="BB248" s="237"/>
      <c r="BC248" s="237"/>
      <c r="BD248" s="237"/>
      <c r="BE248" s="236"/>
    </row>
    <row r="249" spans="1:57">
      <c r="A249" s="233"/>
      <c r="B249" s="237"/>
      <c r="C249" s="237"/>
      <c r="D249" s="237"/>
      <c r="E249" s="237"/>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237"/>
      <c r="AY249" s="237"/>
      <c r="AZ249" s="237"/>
      <c r="BA249" s="237"/>
      <c r="BB249" s="237"/>
      <c r="BC249" s="237"/>
      <c r="BD249" s="237"/>
      <c r="BE249" s="236"/>
    </row>
    <row r="250" spans="1:57">
      <c r="A250" s="233"/>
      <c r="B250" s="237"/>
      <c r="C250" s="237"/>
      <c r="D250" s="237"/>
      <c r="E250" s="237"/>
      <c r="F250" s="237"/>
      <c r="G250" s="237"/>
      <c r="H250" s="237"/>
      <c r="I250" s="237"/>
      <c r="J250" s="237"/>
      <c r="K250" s="237"/>
      <c r="L250" s="237"/>
      <c r="M250" s="237"/>
      <c r="N250" s="237"/>
      <c r="O250" s="237"/>
      <c r="P250" s="237"/>
      <c r="Q250" s="237"/>
      <c r="R250" s="237"/>
      <c r="S250" s="237"/>
      <c r="T250" s="237"/>
      <c r="U250" s="237"/>
      <c r="V250" s="237"/>
      <c r="W250" s="237"/>
      <c r="X250" s="237"/>
      <c r="Y250" s="237"/>
      <c r="Z250" s="237"/>
      <c r="AA250" s="237"/>
      <c r="AB250" s="237"/>
      <c r="AC250" s="237"/>
      <c r="AD250" s="237"/>
      <c r="AE250" s="237"/>
      <c r="AF250" s="237"/>
      <c r="AG250" s="237"/>
      <c r="AH250" s="237"/>
      <c r="AI250" s="237"/>
      <c r="AJ250" s="237"/>
      <c r="AK250" s="237"/>
      <c r="AL250" s="237"/>
      <c r="AM250" s="237"/>
      <c r="AN250" s="237"/>
      <c r="AO250" s="237"/>
      <c r="AP250" s="237"/>
      <c r="AQ250" s="237"/>
      <c r="AR250" s="237"/>
      <c r="AS250" s="237"/>
      <c r="AT250" s="237"/>
      <c r="AU250" s="237"/>
      <c r="AV250" s="237"/>
      <c r="AW250" s="237"/>
      <c r="AX250" s="237"/>
      <c r="AY250" s="237"/>
      <c r="AZ250" s="237"/>
      <c r="BA250" s="237"/>
      <c r="BB250" s="237"/>
      <c r="BC250" s="237"/>
      <c r="BD250" s="237"/>
      <c r="BE250" s="236"/>
    </row>
    <row r="251" spans="1:57">
      <c r="A251" s="233"/>
      <c r="B251" s="237"/>
      <c r="C251" s="237"/>
      <c r="D251" s="237"/>
      <c r="E251" s="237"/>
      <c r="F251" s="237"/>
      <c r="G251" s="237"/>
      <c r="H251" s="237"/>
      <c r="I251" s="237"/>
      <c r="J251" s="237"/>
      <c r="K251" s="237"/>
      <c r="L251" s="237"/>
      <c r="M251" s="237"/>
      <c r="N251" s="237"/>
      <c r="O251" s="237"/>
      <c r="P251" s="237"/>
      <c r="Q251" s="237"/>
      <c r="R251" s="237"/>
      <c r="S251" s="237"/>
      <c r="T251" s="237"/>
      <c r="U251" s="237"/>
      <c r="V251" s="237"/>
      <c r="W251" s="237"/>
      <c r="X251" s="237"/>
      <c r="Y251" s="237"/>
      <c r="Z251" s="237"/>
      <c r="AA251" s="237"/>
      <c r="AB251" s="237"/>
      <c r="AC251" s="237"/>
      <c r="AD251" s="237"/>
      <c r="AE251" s="237"/>
      <c r="AF251" s="237"/>
      <c r="AG251" s="237"/>
      <c r="AH251" s="237"/>
      <c r="AI251" s="237"/>
      <c r="AJ251" s="237"/>
      <c r="AK251" s="237"/>
      <c r="AL251" s="237"/>
      <c r="AM251" s="237"/>
      <c r="AN251" s="237"/>
      <c r="AO251" s="237"/>
      <c r="AP251" s="237"/>
      <c r="AQ251" s="237"/>
      <c r="AR251" s="237"/>
      <c r="AS251" s="237"/>
      <c r="AT251" s="237"/>
      <c r="AU251" s="237"/>
      <c r="AV251" s="237"/>
      <c r="AW251" s="237"/>
      <c r="AX251" s="237"/>
      <c r="AY251" s="237"/>
      <c r="AZ251" s="237"/>
      <c r="BA251" s="237"/>
      <c r="BB251" s="237"/>
      <c r="BC251" s="237"/>
      <c r="BD251" s="237"/>
      <c r="BE251" s="236"/>
    </row>
    <row r="252" spans="1:57">
      <c r="A252" s="233"/>
      <c r="B252" s="237"/>
      <c r="C252" s="237"/>
      <c r="D252" s="237"/>
      <c r="E252" s="237"/>
      <c r="F252" s="237"/>
      <c r="G252" s="237"/>
      <c r="H252" s="237"/>
      <c r="I252" s="237"/>
      <c r="J252" s="237"/>
      <c r="K252" s="237"/>
      <c r="L252" s="237"/>
      <c r="M252" s="237"/>
      <c r="N252" s="237"/>
      <c r="O252" s="237"/>
      <c r="P252" s="237"/>
      <c r="Q252" s="237"/>
      <c r="R252" s="237"/>
      <c r="S252" s="237"/>
      <c r="T252" s="237"/>
      <c r="U252" s="237"/>
      <c r="V252" s="237"/>
      <c r="W252" s="237"/>
      <c r="X252" s="237"/>
      <c r="Y252" s="237"/>
      <c r="Z252" s="237"/>
      <c r="AA252" s="237"/>
      <c r="AB252" s="237"/>
      <c r="AC252" s="237"/>
      <c r="AD252" s="237"/>
      <c r="AE252" s="237"/>
      <c r="AF252" s="237"/>
      <c r="AG252" s="237"/>
      <c r="AH252" s="237"/>
      <c r="AI252" s="237"/>
      <c r="AJ252" s="237"/>
      <c r="AK252" s="237"/>
      <c r="AL252" s="237"/>
      <c r="AM252" s="237"/>
      <c r="AN252" s="237"/>
      <c r="AO252" s="237"/>
      <c r="AP252" s="237"/>
      <c r="AQ252" s="237"/>
      <c r="AR252" s="237"/>
      <c r="AS252" s="237"/>
      <c r="AT252" s="237"/>
      <c r="AU252" s="237"/>
      <c r="AV252" s="237"/>
      <c r="AW252" s="237"/>
      <c r="AX252" s="237"/>
      <c r="AY252" s="237"/>
      <c r="AZ252" s="237"/>
      <c r="BA252" s="237"/>
      <c r="BB252" s="237"/>
      <c r="BC252" s="237"/>
      <c r="BD252" s="237"/>
      <c r="BE252" s="236"/>
    </row>
    <row r="253" spans="1:57">
      <c r="A253" s="233"/>
      <c r="B253" s="237"/>
      <c r="C253" s="237"/>
      <c r="D253" s="237"/>
      <c r="E253" s="237"/>
      <c r="F253" s="237"/>
      <c r="G253" s="237"/>
      <c r="H253" s="237"/>
      <c r="I253" s="237"/>
      <c r="J253" s="237"/>
      <c r="K253" s="237"/>
      <c r="L253" s="237"/>
      <c r="M253" s="237"/>
      <c r="N253" s="237"/>
      <c r="O253" s="237"/>
      <c r="P253" s="237"/>
      <c r="Q253" s="237"/>
      <c r="R253" s="237"/>
      <c r="S253" s="237"/>
      <c r="T253" s="237"/>
      <c r="U253" s="237"/>
      <c r="V253" s="237"/>
      <c r="W253" s="237"/>
      <c r="X253" s="237"/>
      <c r="Y253" s="237"/>
      <c r="Z253" s="237"/>
      <c r="AA253" s="237"/>
      <c r="AB253" s="237"/>
      <c r="AC253" s="237"/>
      <c r="AD253" s="237"/>
      <c r="AE253" s="237"/>
      <c r="AF253" s="237"/>
      <c r="AG253" s="237"/>
      <c r="AH253" s="237"/>
      <c r="AI253" s="237"/>
      <c r="AJ253" s="237"/>
      <c r="AK253" s="237"/>
      <c r="AL253" s="237"/>
      <c r="AM253" s="237"/>
      <c r="AN253" s="237"/>
      <c r="AO253" s="237"/>
      <c r="AP253" s="237"/>
      <c r="AQ253" s="237"/>
      <c r="AR253" s="237"/>
      <c r="AS253" s="237"/>
      <c r="AT253" s="237"/>
      <c r="AU253" s="237"/>
      <c r="AV253" s="237"/>
      <c r="AW253" s="237"/>
      <c r="AX253" s="237"/>
      <c r="AY253" s="237"/>
      <c r="AZ253" s="237"/>
      <c r="BA253" s="237"/>
      <c r="BB253" s="237"/>
      <c r="BC253" s="237"/>
      <c r="BD253" s="237"/>
      <c r="BE253" s="236"/>
    </row>
    <row r="254" spans="1:57">
      <c r="A254" s="233"/>
      <c r="B254" s="237"/>
      <c r="C254" s="237"/>
      <c r="D254" s="237"/>
      <c r="E254" s="237"/>
      <c r="F254" s="237"/>
      <c r="G254" s="237"/>
      <c r="H254" s="237"/>
      <c r="I254" s="237"/>
      <c r="J254" s="237"/>
      <c r="K254" s="237"/>
      <c r="L254" s="237"/>
      <c r="M254" s="237"/>
      <c r="N254" s="237"/>
      <c r="O254" s="237"/>
      <c r="P254" s="237"/>
      <c r="Q254" s="237"/>
      <c r="R254" s="237"/>
      <c r="S254" s="237"/>
      <c r="T254" s="237"/>
      <c r="U254" s="237"/>
      <c r="V254" s="237"/>
      <c r="W254" s="237"/>
      <c r="X254" s="237"/>
      <c r="Y254" s="237"/>
      <c r="Z254" s="237"/>
      <c r="AA254" s="237"/>
      <c r="AB254" s="237"/>
      <c r="AC254" s="237"/>
      <c r="AD254" s="237"/>
      <c r="AE254" s="237"/>
      <c r="AF254" s="237"/>
      <c r="AG254" s="237"/>
      <c r="AH254" s="237"/>
      <c r="AI254" s="237"/>
      <c r="AJ254" s="237"/>
      <c r="AK254" s="237"/>
      <c r="AL254" s="237"/>
      <c r="AM254" s="237"/>
      <c r="AN254" s="237"/>
      <c r="AO254" s="237"/>
      <c r="AP254" s="237"/>
      <c r="AQ254" s="237"/>
      <c r="AR254" s="237"/>
      <c r="AS254" s="237"/>
      <c r="AT254" s="237"/>
      <c r="AU254" s="237"/>
      <c r="AV254" s="237"/>
      <c r="AW254" s="237"/>
      <c r="AX254" s="237"/>
      <c r="AY254" s="237"/>
      <c r="AZ254" s="237"/>
      <c r="BA254" s="237"/>
      <c r="BB254" s="237"/>
      <c r="BC254" s="237"/>
      <c r="BD254" s="237"/>
      <c r="BE254" s="236"/>
    </row>
  </sheetData>
  <sheetProtection password="FAE0" sheet="1" selectLockedCells="1"/>
  <mergeCells count="119">
    <mergeCell ref="AP129:AY129"/>
    <mergeCell ref="G129:AO129"/>
    <mergeCell ref="BA158:BC158"/>
    <mergeCell ref="BA156:BC156"/>
    <mergeCell ref="BA149:BC149"/>
    <mergeCell ref="BA147:BC147"/>
    <mergeCell ref="AZ145:BD145"/>
    <mergeCell ref="G145:AY145"/>
    <mergeCell ref="BA142:BC142"/>
    <mergeCell ref="BA140:BC140"/>
    <mergeCell ref="BA133:BC133"/>
    <mergeCell ref="BA131:BC131"/>
    <mergeCell ref="AZ129:BD129"/>
    <mergeCell ref="B23:E23"/>
    <mergeCell ref="F23:AY23"/>
    <mergeCell ref="AZ23:BD23"/>
    <mergeCell ref="B24:E24"/>
    <mergeCell ref="F24:AY24"/>
    <mergeCell ref="AZ24:BD24"/>
    <mergeCell ref="G65:AO65"/>
    <mergeCell ref="AP65:AY65"/>
    <mergeCell ref="AZ65:BD65"/>
    <mergeCell ref="G49:AO49"/>
    <mergeCell ref="AP49:AY49"/>
    <mergeCell ref="BA67:BC67"/>
    <mergeCell ref="BA69:BC69"/>
    <mergeCell ref="BA35:BC35"/>
    <mergeCell ref="BA60:BC60"/>
    <mergeCell ref="BA62:BC62"/>
    <mergeCell ref="BA83:BC83"/>
    <mergeCell ref="BA85:BC85"/>
    <mergeCell ref="BA76:BC76"/>
    <mergeCell ref="BA78:BC78"/>
    <mergeCell ref="BA37:BC37"/>
    <mergeCell ref="BA44:BC44"/>
    <mergeCell ref="BA53:BC53"/>
    <mergeCell ref="AZ49:BD49"/>
    <mergeCell ref="BA46:BC46"/>
    <mergeCell ref="BA51:BC51"/>
    <mergeCell ref="BA124:BC124"/>
    <mergeCell ref="BA126:BC126"/>
    <mergeCell ref="BA99:BC99"/>
    <mergeCell ref="BA108:BC108"/>
    <mergeCell ref="BA110:BC110"/>
    <mergeCell ref="AZ113:BD113"/>
    <mergeCell ref="BA101:BC101"/>
    <mergeCell ref="BA115:BC115"/>
    <mergeCell ref="BA117:BC117"/>
    <mergeCell ref="G113:AO113"/>
    <mergeCell ref="AP113:AY113"/>
    <mergeCell ref="BA92:BC92"/>
    <mergeCell ref="BA94:BC94"/>
    <mergeCell ref="G81:AO81"/>
    <mergeCell ref="AP81:AY81"/>
    <mergeCell ref="AZ81:BD81"/>
    <mergeCell ref="G97:AO97"/>
    <mergeCell ref="AP97:AY97"/>
    <mergeCell ref="AZ97:BD97"/>
    <mergeCell ref="AE11:AN12"/>
    <mergeCell ref="K11:Z12"/>
    <mergeCell ref="K9:Z10"/>
    <mergeCell ref="F19:AY19"/>
    <mergeCell ref="AS11:AU12"/>
    <mergeCell ref="AO11:AR12"/>
    <mergeCell ref="B11:J12"/>
    <mergeCell ref="AV11:AX12"/>
    <mergeCell ref="B17:E17"/>
    <mergeCell ref="AA11:AD12"/>
    <mergeCell ref="B14:BD14"/>
    <mergeCell ref="AY11:BD12"/>
    <mergeCell ref="F18:AY18"/>
    <mergeCell ref="AY7:BC7"/>
    <mergeCell ref="AY3:BC3"/>
    <mergeCell ref="BP30:BR30"/>
    <mergeCell ref="G33:AO33"/>
    <mergeCell ref="AP33:AY33"/>
    <mergeCell ref="BJ30:BN30"/>
    <mergeCell ref="E31:AU31"/>
    <mergeCell ref="AZ31:BD31"/>
    <mergeCell ref="F22:AY22"/>
    <mergeCell ref="AZ33:BD33"/>
    <mergeCell ref="BP15:BR15"/>
    <mergeCell ref="F15:AY16"/>
    <mergeCell ref="AZ15:BD16"/>
    <mergeCell ref="F17:AY17"/>
    <mergeCell ref="AZ17:BD17"/>
    <mergeCell ref="V28:W28"/>
    <mergeCell ref="Z28:AA28"/>
    <mergeCell ref="C28:H28"/>
    <mergeCell ref="K28:S28"/>
    <mergeCell ref="AZ19:BD19"/>
    <mergeCell ref="F20:AY20"/>
    <mergeCell ref="AO9:AR10"/>
    <mergeCell ref="AS9:BD10"/>
    <mergeCell ref="AZ20:BD20"/>
    <mergeCell ref="B21:E21"/>
    <mergeCell ref="BJ5:BO5"/>
    <mergeCell ref="AE28:AL28"/>
    <mergeCell ref="AO28:AQ28"/>
    <mergeCell ref="AU28:AX28"/>
    <mergeCell ref="BA28:BC28"/>
    <mergeCell ref="B25:AY25"/>
    <mergeCell ref="AZ25:BD25"/>
    <mergeCell ref="AZ21:BD21"/>
    <mergeCell ref="Q3:AP5"/>
    <mergeCell ref="AA9:AF10"/>
    <mergeCell ref="AG9:AN10"/>
    <mergeCell ref="AZ22:BD22"/>
    <mergeCell ref="F21:AY21"/>
    <mergeCell ref="B20:E20"/>
    <mergeCell ref="B15:E16"/>
    <mergeCell ref="B19:E19"/>
    <mergeCell ref="B18:E18"/>
    <mergeCell ref="B22:E22"/>
    <mergeCell ref="AY5:BC5"/>
    <mergeCell ref="Q6:AP7"/>
    <mergeCell ref="B9:J10"/>
    <mergeCell ref="AZ18:BD18"/>
    <mergeCell ref="J7:K7"/>
  </mergeCells>
  <phoneticPr fontId="9" type="noConversion"/>
  <conditionalFormatting sqref="BK35:BO35 BK83:BO83 BK99:BO99 BK51:BO51 BK115:BO115 BK67:BO67">
    <cfRule type="cellIs" dxfId="314" priority="36" stopIfTrue="1" operator="equal">
      <formula>""</formula>
    </cfRule>
  </conditionalFormatting>
  <conditionalFormatting sqref="AZ32:BD32 AZ33 AZ97 AZ81 AZ49 AZ65 AZ113">
    <cfRule type="cellIs" dxfId="313" priority="37" stopIfTrue="1" operator="equal">
      <formula>"Green"</formula>
    </cfRule>
    <cfRule type="cellIs" dxfId="312" priority="38" stopIfTrue="1" operator="equal">
      <formula>"Yellow"</formula>
    </cfRule>
    <cfRule type="cellIs" dxfId="311" priority="39" stopIfTrue="1" operator="equal">
      <formula>"Red"</formula>
    </cfRule>
  </conditionalFormatting>
  <conditionalFormatting sqref="AS7">
    <cfRule type="cellIs" dxfId="310" priority="40" stopIfTrue="1" operator="equal">
      <formula>"X"</formula>
    </cfRule>
  </conditionalFormatting>
  <conditionalFormatting sqref="BP5">
    <cfRule type="expression" dxfId="309" priority="41" stopIfTrue="1">
      <formula>IF(AND(BP5="",#REF!&gt;""),TRUE,FALSE)</formula>
    </cfRule>
  </conditionalFormatting>
  <conditionalFormatting sqref="BA115:BC115 BA99:BC99 BA83:BC83 BA67:BC67 BA51:BC51 BA35:BC35">
    <cfRule type="expression" dxfId="308" priority="42" stopIfTrue="1">
      <formula>IF(BJ35="No",TRUE,FALSE)</formula>
    </cfRule>
    <cfRule type="expression" dxfId="307" priority="43" stopIfTrue="1">
      <formula>IF(OR(I35="",BA35="x",BR35=0),TRUE,FALSE)</formula>
    </cfRule>
    <cfRule type="expression" dxfId="306" priority="44" stopIfTrue="1">
      <formula>IF(AND(BA35&lt;&gt;"Y",BA35&lt;&gt;"N",BA35&lt;&gt;""),TRUE,FALSE)</formula>
    </cfRule>
  </conditionalFormatting>
  <conditionalFormatting sqref="BA117:BC117 BA101:BC101 BA85:BC85 BA69:BC69 BA53:BC53 BA37:BC37">
    <cfRule type="expression" dxfId="305" priority="45" stopIfTrue="1">
      <formula>IF(OR(BR35=0,BJ35="No"),TRUE,FALSE)</formula>
    </cfRule>
    <cfRule type="expression" dxfId="304" priority="46" stopIfTrue="1">
      <formula>IF(BA35="x",TRUE,FALSE)</formula>
    </cfRule>
    <cfRule type="cellIs" dxfId="303" priority="47" stopIfTrue="1" operator="greaterThan">
      <formula>2</formula>
    </cfRule>
  </conditionalFormatting>
  <conditionalFormatting sqref="BA124:BC124 BA108:BC108 BA92:BC92 BA76:BC76 BA60:BC60 BA44:BC44">
    <cfRule type="expression" dxfId="302" priority="48" stopIfTrue="1">
      <formula>IF(OR(BR35=0,BJ35="No"),TRUE,FALSE)</formula>
    </cfRule>
    <cfRule type="expression" dxfId="301" priority="49" stopIfTrue="1">
      <formula>IF(BA35="x",TRUE,FALSE)</formula>
    </cfRule>
    <cfRule type="cellIs" dxfId="300" priority="50" stopIfTrue="1" operator="greaterThan">
      <formula>2</formula>
    </cfRule>
  </conditionalFormatting>
  <conditionalFormatting sqref="BA126:BC126 BA110:BC110 BA94:BC94 BA78:BC78 BA62:BC62 BA46:BC46">
    <cfRule type="expression" dxfId="299" priority="51" stopIfTrue="1">
      <formula>IF(OR(BR35=0,BJ35="No"),TRUE,FALSE)</formula>
    </cfRule>
    <cfRule type="expression" dxfId="298" priority="52" stopIfTrue="1">
      <formula>IF(BA35="x",TRUE,FALSE)</formula>
    </cfRule>
    <cfRule type="cellIs" dxfId="297" priority="53" stopIfTrue="1" operator="greaterThan">
      <formula>2</formula>
    </cfRule>
  </conditionalFormatting>
  <conditionalFormatting sqref="AY5:BC5">
    <cfRule type="cellIs" dxfId="296" priority="54" stopIfTrue="1" operator="between">
      <formula>0.85</formula>
      <formula>1.1</formula>
    </cfRule>
    <cfRule type="cellIs" dxfId="295" priority="55" stopIfTrue="1" operator="between">
      <formula>0.75</formula>
      <formula>0.8499</formula>
    </cfRule>
    <cfRule type="cellIs" dxfId="294" priority="56" stopIfTrue="1" operator="between">
      <formula>0</formula>
      <formula>0.7499</formula>
    </cfRule>
  </conditionalFormatting>
  <conditionalFormatting sqref="AZ17:BD17 AZ19:BD25">
    <cfRule type="cellIs" dxfId="293" priority="57" stopIfTrue="1" operator="between">
      <formula>0.85</formula>
      <formula>1.1</formula>
    </cfRule>
    <cfRule type="cellIs" dxfId="292" priority="58" stopIfTrue="1" operator="between">
      <formula>0.75</formula>
      <formula>0.8499</formula>
    </cfRule>
    <cfRule type="cellIs" dxfId="291" priority="59" stopIfTrue="1" operator="between">
      <formula>0</formula>
      <formula>0.7499</formula>
    </cfRule>
  </conditionalFormatting>
  <conditionalFormatting sqref="AZ18:BD18">
    <cfRule type="cellIs" dxfId="290" priority="60" stopIfTrue="1" operator="between">
      <formula>0.78</formula>
      <formula>1.1</formula>
    </cfRule>
    <cfRule type="cellIs" dxfId="289" priority="61" stopIfTrue="1" operator="between">
      <formula>0.75</formula>
      <formula>0.8499</formula>
    </cfRule>
    <cfRule type="cellIs" dxfId="288" priority="62" stopIfTrue="1" operator="between">
      <formula>0</formula>
      <formula>0.7499</formula>
    </cfRule>
  </conditionalFormatting>
  <conditionalFormatting sqref="BK131:BO131">
    <cfRule type="cellIs" dxfId="287" priority="17" stopIfTrue="1" operator="equal">
      <formula>""</formula>
    </cfRule>
  </conditionalFormatting>
  <conditionalFormatting sqref="AZ129">
    <cfRule type="cellIs" dxfId="286" priority="18" stopIfTrue="1" operator="equal">
      <formula>"Green"</formula>
    </cfRule>
    <cfRule type="cellIs" dxfId="285" priority="19" stopIfTrue="1" operator="equal">
      <formula>"Yellow"</formula>
    </cfRule>
    <cfRule type="cellIs" dxfId="284" priority="20" stopIfTrue="1" operator="equal">
      <formula>"Red"</formula>
    </cfRule>
  </conditionalFormatting>
  <conditionalFormatting sqref="BA131:BC131">
    <cfRule type="expression" dxfId="283" priority="21" stopIfTrue="1">
      <formula>IF(BJ131="No",TRUE,FALSE)</formula>
    </cfRule>
    <cfRule type="expression" dxfId="282" priority="22" stopIfTrue="1">
      <formula>IF(OR(I131="",BA131="x",BR131=0),TRUE,FALSE)</formula>
    </cfRule>
    <cfRule type="expression" dxfId="281" priority="23" stopIfTrue="1">
      <formula>IF(AND(BA131&lt;&gt;"Y",BA131&lt;&gt;"N",BA131&lt;&gt;""),TRUE,FALSE)</formula>
    </cfRule>
  </conditionalFormatting>
  <conditionalFormatting sqref="BA133:BC133">
    <cfRule type="expression" dxfId="280" priority="24" stopIfTrue="1">
      <formula>IF(OR(BR131=0,BJ131="No"),TRUE,FALSE)</formula>
    </cfRule>
    <cfRule type="expression" dxfId="279" priority="25" stopIfTrue="1">
      <formula>IF(BA131="x",TRUE,FALSE)</formula>
    </cfRule>
    <cfRule type="cellIs" dxfId="278" priority="26" stopIfTrue="1" operator="greaterThan">
      <formula>2</formula>
    </cfRule>
  </conditionalFormatting>
  <conditionalFormatting sqref="BA140:BC140">
    <cfRule type="expression" dxfId="277" priority="27" stopIfTrue="1">
      <formula>IF(OR(BR131=0,BJ131="No"),TRUE,FALSE)</formula>
    </cfRule>
    <cfRule type="expression" dxfId="276" priority="28" stopIfTrue="1">
      <formula>IF(BA131="x",TRUE,FALSE)</formula>
    </cfRule>
    <cfRule type="cellIs" dxfId="275" priority="29" stopIfTrue="1" operator="greaterThan">
      <formula>2</formula>
    </cfRule>
  </conditionalFormatting>
  <conditionalFormatting sqref="BA142:BC142">
    <cfRule type="expression" dxfId="274" priority="30" stopIfTrue="1">
      <formula>IF(OR(BR131=0,BJ131="No"),TRUE,FALSE)</formula>
    </cfRule>
    <cfRule type="expression" dxfId="273" priority="31" stopIfTrue="1">
      <formula>IF(BA131="x",TRUE,FALSE)</formula>
    </cfRule>
    <cfRule type="cellIs" dxfId="272" priority="32" stopIfTrue="1" operator="greaterThan">
      <formula>2</formula>
    </cfRule>
  </conditionalFormatting>
  <conditionalFormatting sqref="BK147:BO147">
    <cfRule type="cellIs" dxfId="271" priority="1" stopIfTrue="1" operator="equal">
      <formula>""</formula>
    </cfRule>
  </conditionalFormatting>
  <conditionalFormatting sqref="AZ145">
    <cfRule type="cellIs" dxfId="270" priority="2" stopIfTrue="1" operator="equal">
      <formula>"Green"</formula>
    </cfRule>
    <cfRule type="cellIs" dxfId="269" priority="3" stopIfTrue="1" operator="equal">
      <formula>"Yellow"</formula>
    </cfRule>
    <cfRule type="cellIs" dxfId="268" priority="4" stopIfTrue="1" operator="equal">
      <formula>"Red"</formula>
    </cfRule>
  </conditionalFormatting>
  <conditionalFormatting sqref="BA147:BC147">
    <cfRule type="expression" dxfId="267" priority="5" stopIfTrue="1">
      <formula>IF(BJ147="No",TRUE,FALSE)</formula>
    </cfRule>
    <cfRule type="expression" dxfId="266" priority="6" stopIfTrue="1">
      <formula>IF(OR(I147="",BA147="x",BR147=0),TRUE,FALSE)</formula>
    </cfRule>
    <cfRule type="expression" dxfId="265" priority="7" stopIfTrue="1">
      <formula>IF(AND(BA147&lt;&gt;"Y",BA147&lt;&gt;"N",BA147&lt;&gt;""),TRUE,FALSE)</formula>
    </cfRule>
  </conditionalFormatting>
  <conditionalFormatting sqref="BA149:BC149">
    <cfRule type="expression" dxfId="264" priority="8" stopIfTrue="1">
      <formula>IF(OR(BR147=0,BJ147="No"),TRUE,FALSE)</formula>
    </cfRule>
    <cfRule type="expression" dxfId="263" priority="9" stopIfTrue="1">
      <formula>IF(BA147="x",TRUE,FALSE)</formula>
    </cfRule>
    <cfRule type="cellIs" dxfId="262" priority="10" stopIfTrue="1" operator="greaterThan">
      <formula>2</formula>
    </cfRule>
  </conditionalFormatting>
  <conditionalFormatting sqref="BA156:BC156">
    <cfRule type="expression" dxfId="261" priority="11" stopIfTrue="1">
      <formula>IF(OR(BR147=0,BJ147="No"),TRUE,FALSE)</formula>
    </cfRule>
    <cfRule type="expression" dxfId="260" priority="12" stopIfTrue="1">
      <formula>IF(BA147="x",TRUE,FALSE)</formula>
    </cfRule>
    <cfRule type="cellIs" dxfId="259" priority="13" stopIfTrue="1" operator="greaterThan">
      <formula>2</formula>
    </cfRule>
  </conditionalFormatting>
  <conditionalFormatting sqref="BA158:BC158">
    <cfRule type="expression" dxfId="258" priority="14" stopIfTrue="1">
      <formula>IF(OR(BR147=0,BJ147="No"),TRUE,FALSE)</formula>
    </cfRule>
    <cfRule type="expression" dxfId="257" priority="15" stopIfTrue="1">
      <formula>IF(BA147="x",TRUE,FALSE)</formula>
    </cfRule>
    <cfRule type="cellIs" dxfId="256" priority="16" stopIfTrue="1" operator="greaterThan">
      <formula>2</formula>
    </cfRule>
  </conditionalFormatting>
  <printOptions horizontalCentered="1"/>
  <pageMargins left="0.5" right="0.5" top="0.5" bottom="0.75" header="0.5" footer="0.5"/>
  <pageSetup scale="94" orientation="portrait" r:id="rId1"/>
  <headerFooter alignWithMargins="0">
    <oddFooter xml:space="preserve">&amp;L&amp;8&amp;A&amp;C&amp;8PAGE &amp;P OF &amp;N&amp;R&amp;8Printed : &amp;D &amp;T </oddFooter>
  </headerFooter>
  <rowBreaks count="2" manualBreakCount="2">
    <brk id="64" max="16383" man="1"/>
    <brk id="127" min="1" max="55" man="1"/>
  </rowBreaks>
  <ignoredErrors>
    <ignoredError sqref="BP23:BQ23" formula="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53"/>
  </sheetPr>
  <dimension ref="A1:CP272"/>
  <sheetViews>
    <sheetView zoomScaleNormal="100" workbookViewId="0">
      <selection activeCell="BA44" sqref="BA44:BC44"/>
    </sheetView>
  </sheetViews>
  <sheetFormatPr baseColWidth="10" defaultColWidth="9.140625" defaultRowHeight="12.75"/>
  <cols>
    <col min="1" max="1" width="1" style="99" customWidth="1"/>
    <col min="2" max="2" width="0.85546875" style="19" customWidth="1"/>
    <col min="3" max="3" width="2.7109375" style="19" customWidth="1"/>
    <col min="4" max="4" width="0.85546875" style="19" customWidth="1"/>
    <col min="5" max="5" width="2.7109375" style="19" customWidth="1"/>
    <col min="6" max="6" width="0.85546875" style="19" customWidth="1"/>
    <col min="7" max="7" width="2.7109375" style="19" customWidth="1"/>
    <col min="8" max="8" width="0.85546875" style="19" customWidth="1"/>
    <col min="9" max="9" width="2.7109375" style="19" customWidth="1"/>
    <col min="10" max="10" width="0.85546875" style="19" customWidth="1"/>
    <col min="11" max="11" width="2.7109375" style="19" customWidth="1"/>
    <col min="12" max="12" width="0.85546875" style="19" customWidth="1"/>
    <col min="13" max="13" width="2.7109375" style="19" customWidth="1"/>
    <col min="14" max="14" width="0.85546875" style="19" customWidth="1"/>
    <col min="15" max="15" width="2.7109375" style="19" customWidth="1"/>
    <col min="16" max="16" width="0.85546875" style="19" customWidth="1"/>
    <col min="17" max="17" width="2.7109375" style="19" customWidth="1"/>
    <col min="18" max="18" width="0.85546875" style="19" customWidth="1"/>
    <col min="19" max="19" width="2.7109375" style="19" customWidth="1"/>
    <col min="20" max="20" width="0.85546875" style="19" customWidth="1"/>
    <col min="21" max="21" width="2.7109375" style="19" customWidth="1"/>
    <col min="22" max="22" width="0.85546875" style="19" customWidth="1"/>
    <col min="23" max="23" width="2.7109375" style="19" customWidth="1"/>
    <col min="24" max="24" width="0.85546875" style="19" customWidth="1"/>
    <col min="25" max="25" width="2.7109375" style="19" customWidth="1"/>
    <col min="26" max="26" width="0.85546875" style="19" customWidth="1"/>
    <col min="27" max="27" width="2.7109375" style="19" customWidth="1"/>
    <col min="28" max="28" width="0.85546875" style="19" customWidth="1"/>
    <col min="29" max="29" width="2.7109375" style="19" customWidth="1"/>
    <col min="30" max="30" width="0.85546875" style="19" customWidth="1"/>
    <col min="31" max="31" width="2.7109375" style="19" customWidth="1"/>
    <col min="32" max="32" width="0.85546875" style="19" customWidth="1"/>
    <col min="33" max="33" width="2.7109375" style="19" customWidth="1"/>
    <col min="34" max="34" width="0.85546875" style="19" customWidth="1"/>
    <col min="35" max="35" width="2.7109375" style="19" customWidth="1"/>
    <col min="36" max="36" width="0.85546875" style="19" customWidth="1"/>
    <col min="37" max="37" width="2.7109375" style="19" customWidth="1"/>
    <col min="38" max="38" width="0.85546875" style="19" customWidth="1"/>
    <col min="39" max="39" width="2.7109375" style="19" customWidth="1"/>
    <col min="40" max="40" width="0.85546875" style="19" customWidth="1"/>
    <col min="41" max="41" width="2.7109375" style="19" customWidth="1"/>
    <col min="42" max="42" width="0.85546875" style="19" customWidth="1"/>
    <col min="43" max="43" width="2.7109375" style="19" customWidth="1"/>
    <col min="44" max="44" width="0.85546875" style="19" customWidth="1"/>
    <col min="45" max="45" width="2.7109375" style="19" customWidth="1"/>
    <col min="46" max="46" width="0.85546875" style="19" customWidth="1"/>
    <col min="47" max="47" width="2.7109375" style="19" customWidth="1"/>
    <col min="48" max="48" width="0.85546875" style="19" customWidth="1"/>
    <col min="49" max="49" width="2.7109375" style="19" customWidth="1"/>
    <col min="50" max="50" width="0.85546875" style="19" customWidth="1"/>
    <col min="51" max="51" width="2.7109375" style="19" customWidth="1"/>
    <col min="52" max="52" width="0.85546875" style="19" customWidth="1"/>
    <col min="53" max="53" width="2.7109375" style="19" customWidth="1"/>
    <col min="54" max="54" width="0.85546875" style="19" customWidth="1"/>
    <col min="55" max="55" width="2.7109375" style="19" customWidth="1"/>
    <col min="56" max="56" width="0.85546875" style="19" customWidth="1"/>
    <col min="57" max="57" width="0.85546875" style="46" customWidth="1"/>
    <col min="58" max="64" width="11.5703125" style="59" hidden="1" customWidth="1"/>
    <col min="65" max="67" width="11.5703125" style="60" hidden="1" customWidth="1"/>
    <col min="68" max="68" width="11.5703125" style="59" hidden="1" customWidth="1"/>
    <col min="69" max="70" width="11.5703125" style="63" hidden="1" customWidth="1"/>
    <col min="71" max="71" width="11.5703125" style="59" hidden="1" customWidth="1"/>
    <col min="72" max="74" width="11.5703125" style="59" customWidth="1"/>
    <col min="75" max="91" width="9.140625" style="59"/>
    <col min="92" max="16384" width="9.140625" style="19"/>
  </cols>
  <sheetData>
    <row r="1" spans="1:94" ht="4.5" customHeight="1">
      <c r="A1" s="204"/>
      <c r="B1" s="169"/>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32"/>
      <c r="AT1" s="32"/>
      <c r="AU1" s="32"/>
      <c r="AV1" s="32"/>
      <c r="AW1" s="32"/>
      <c r="AX1" s="32"/>
      <c r="AY1" s="32"/>
      <c r="AZ1" s="32"/>
      <c r="BA1" s="32"/>
      <c r="BB1" s="42"/>
      <c r="BC1" s="42"/>
      <c r="BD1" s="219"/>
      <c r="BF1" s="64"/>
      <c r="BL1" s="60"/>
      <c r="BQ1" s="59"/>
      <c r="BR1" s="59"/>
      <c r="CN1" s="59"/>
      <c r="CO1" s="59"/>
      <c r="CP1" s="59"/>
    </row>
    <row r="2" spans="1:94" ht="4.5" customHeight="1">
      <c r="A2" s="204"/>
      <c r="B2" s="14"/>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6"/>
      <c r="AT2" s="16"/>
      <c r="AU2" s="16"/>
      <c r="AV2" s="16"/>
      <c r="AW2" s="16"/>
      <c r="AX2" s="16"/>
      <c r="AY2" s="16"/>
      <c r="AZ2" s="16"/>
      <c r="BA2" s="16"/>
      <c r="BB2" s="15"/>
      <c r="BC2" s="15"/>
      <c r="BD2" s="17"/>
      <c r="BE2" s="240"/>
    </row>
    <row r="3" spans="1:94" ht="12.75" customHeight="1">
      <c r="A3" s="190"/>
      <c r="B3" s="20"/>
      <c r="C3" s="21"/>
      <c r="D3" s="21"/>
      <c r="E3" s="21"/>
      <c r="F3" s="21"/>
      <c r="G3" s="21"/>
      <c r="H3" s="21"/>
      <c r="I3" s="21"/>
      <c r="J3" s="21"/>
      <c r="K3" s="21"/>
      <c r="L3" s="21"/>
      <c r="M3" s="21"/>
      <c r="N3" s="21"/>
      <c r="O3" s="21"/>
      <c r="P3" s="21"/>
      <c r="Q3" s="770" t="s">
        <v>56</v>
      </c>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P3" s="771"/>
      <c r="AQ3" s="95"/>
      <c r="AR3" s="102"/>
      <c r="AS3" s="102"/>
      <c r="AT3" s="102"/>
      <c r="AU3" s="102"/>
      <c r="AV3" s="102"/>
      <c r="AW3" s="103" t="s">
        <v>57</v>
      </c>
      <c r="AX3" s="102"/>
      <c r="AY3" s="928" t="str">
        <f>IF('Cover Page'!AY3="","",'Cover Page'!AY3)</f>
        <v/>
      </c>
      <c r="AZ3" s="929"/>
      <c r="BA3" s="929"/>
      <c r="BB3" s="929"/>
      <c r="BC3" s="930"/>
      <c r="BD3" s="22"/>
      <c r="BE3" s="240"/>
    </row>
    <row r="4" spans="1:94" ht="4.5" customHeight="1">
      <c r="A4" s="190"/>
      <c r="B4" s="20"/>
      <c r="C4" s="21"/>
      <c r="D4" s="21"/>
      <c r="E4" s="21"/>
      <c r="F4" s="21"/>
      <c r="G4" s="21"/>
      <c r="H4" s="21"/>
      <c r="I4" s="21"/>
      <c r="J4" s="21"/>
      <c r="K4" s="21"/>
      <c r="L4" s="21"/>
      <c r="M4" s="21"/>
      <c r="N4" s="21"/>
      <c r="O4" s="21"/>
      <c r="P4" s="21"/>
      <c r="Q4" s="772"/>
      <c r="R4" s="773"/>
      <c r="S4" s="773"/>
      <c r="T4" s="773"/>
      <c r="U4" s="773"/>
      <c r="V4" s="773"/>
      <c r="W4" s="773"/>
      <c r="X4" s="773"/>
      <c r="Y4" s="773"/>
      <c r="Z4" s="773"/>
      <c r="AA4" s="773"/>
      <c r="AB4" s="773"/>
      <c r="AC4" s="773"/>
      <c r="AD4" s="773"/>
      <c r="AE4" s="773"/>
      <c r="AF4" s="773"/>
      <c r="AG4" s="773"/>
      <c r="AH4" s="773"/>
      <c r="AI4" s="773"/>
      <c r="AJ4" s="773"/>
      <c r="AK4" s="773"/>
      <c r="AL4" s="773"/>
      <c r="AM4" s="773"/>
      <c r="AN4" s="773"/>
      <c r="AO4" s="773"/>
      <c r="AP4" s="773"/>
      <c r="AQ4" s="97"/>
      <c r="AR4" s="104"/>
      <c r="AS4" s="105"/>
      <c r="AT4" s="105"/>
      <c r="AU4" s="105"/>
      <c r="AV4" s="105"/>
      <c r="AW4" s="105"/>
      <c r="AX4" s="105"/>
      <c r="AY4" s="105"/>
      <c r="AZ4" s="105"/>
      <c r="BA4" s="105"/>
      <c r="BB4" s="105"/>
      <c r="BC4" s="105"/>
      <c r="BD4" s="22"/>
      <c r="BE4" s="240"/>
    </row>
    <row r="5" spans="1:94" ht="12.75" customHeight="1">
      <c r="A5" s="190"/>
      <c r="B5" s="20"/>
      <c r="C5" s="21"/>
      <c r="D5" s="21"/>
      <c r="E5" s="21"/>
      <c r="F5" s="21"/>
      <c r="G5" s="21"/>
      <c r="H5" s="21"/>
      <c r="I5" s="21"/>
      <c r="J5" s="21"/>
      <c r="K5" s="21"/>
      <c r="L5" s="21"/>
      <c r="M5" s="21"/>
      <c r="N5" s="21"/>
      <c r="O5" s="21"/>
      <c r="P5" s="21"/>
      <c r="Q5" s="772"/>
      <c r="R5" s="773"/>
      <c r="S5" s="773"/>
      <c r="T5" s="773"/>
      <c r="U5" s="773"/>
      <c r="V5" s="773"/>
      <c r="W5" s="773"/>
      <c r="X5" s="773"/>
      <c r="Y5" s="773"/>
      <c r="Z5" s="773"/>
      <c r="AA5" s="773"/>
      <c r="AB5" s="773"/>
      <c r="AC5" s="773"/>
      <c r="AD5" s="773"/>
      <c r="AE5" s="773"/>
      <c r="AF5" s="773"/>
      <c r="AG5" s="773"/>
      <c r="AH5" s="773"/>
      <c r="AI5" s="773"/>
      <c r="AJ5" s="773"/>
      <c r="AK5" s="773"/>
      <c r="AL5" s="773"/>
      <c r="AM5" s="773"/>
      <c r="AN5" s="773"/>
      <c r="AO5" s="773"/>
      <c r="AP5" s="773"/>
      <c r="AQ5" s="88"/>
      <c r="AR5" s="106"/>
      <c r="AS5" s="107"/>
      <c r="AT5" s="106"/>
      <c r="AU5" s="107"/>
      <c r="AV5" s="106"/>
      <c r="AW5" s="92" t="s">
        <v>51</v>
      </c>
      <c r="AX5" s="106"/>
      <c r="AY5" s="767" t="str">
        <f>'Cover Page'!AY5</f>
        <v/>
      </c>
      <c r="AZ5" s="768"/>
      <c r="BA5" s="768"/>
      <c r="BB5" s="768"/>
      <c r="BC5" s="769"/>
      <c r="BD5" s="22"/>
      <c r="BE5" s="240"/>
      <c r="BJ5" s="951" t="s">
        <v>88</v>
      </c>
      <c r="BK5" s="952"/>
      <c r="BL5" s="952"/>
      <c r="BM5" s="952"/>
      <c r="BN5" s="952"/>
      <c r="BO5" s="952"/>
      <c r="BP5" s="264">
        <f>IF(BR23="",0,IF(MIN(BR17:BR22)&lt;0.75,1,0))</f>
        <v>0</v>
      </c>
    </row>
    <row r="6" spans="1:94" ht="4.5" customHeight="1">
      <c r="A6" s="190"/>
      <c r="B6" s="20"/>
      <c r="C6" s="21"/>
      <c r="D6" s="21"/>
      <c r="E6" s="21"/>
      <c r="F6" s="21"/>
      <c r="G6" s="21"/>
      <c r="H6" s="21"/>
      <c r="I6" s="21"/>
      <c r="J6" s="21"/>
      <c r="K6" s="21"/>
      <c r="L6" s="21"/>
      <c r="M6" s="21"/>
      <c r="N6" s="21"/>
      <c r="O6" s="21"/>
      <c r="P6" s="21"/>
      <c r="Q6" s="774"/>
      <c r="R6" s="775"/>
      <c r="S6" s="775"/>
      <c r="T6" s="775"/>
      <c r="U6" s="775"/>
      <c r="V6" s="775"/>
      <c r="W6" s="775"/>
      <c r="X6" s="775"/>
      <c r="Y6" s="775"/>
      <c r="Z6" s="775"/>
      <c r="AA6" s="775"/>
      <c r="AB6" s="775"/>
      <c r="AC6" s="775"/>
      <c r="AD6" s="775"/>
      <c r="AE6" s="775"/>
      <c r="AF6" s="775"/>
      <c r="AG6" s="775"/>
      <c r="AH6" s="775"/>
      <c r="AI6" s="775"/>
      <c r="AJ6" s="775"/>
      <c r="AK6" s="775"/>
      <c r="AL6" s="775"/>
      <c r="AM6" s="775"/>
      <c r="AN6" s="775"/>
      <c r="AO6" s="775"/>
      <c r="AP6" s="775"/>
      <c r="AQ6" s="55"/>
      <c r="AR6" s="91"/>
      <c r="AS6" s="91"/>
      <c r="AT6" s="91"/>
      <c r="AU6" s="91"/>
      <c r="AV6" s="91"/>
      <c r="AW6" s="91"/>
      <c r="AX6" s="91"/>
      <c r="AY6" s="91"/>
      <c r="AZ6" s="108" t="str">
        <f>IF(AND($BH$7="",$BH$9=""),"",IF($BH$9="",#REF!,#REF!))</f>
        <v/>
      </c>
      <c r="BA6" s="108"/>
      <c r="BB6" s="108"/>
      <c r="BC6" s="108"/>
      <c r="BD6" s="22"/>
      <c r="BE6" s="240"/>
    </row>
    <row r="7" spans="1:94" ht="12.75" customHeight="1">
      <c r="A7" s="190"/>
      <c r="B7" s="20"/>
      <c r="C7" s="21"/>
      <c r="D7" s="21"/>
      <c r="E7" s="21"/>
      <c r="F7" s="21"/>
      <c r="G7" s="21"/>
      <c r="H7" s="21"/>
      <c r="I7" s="109" t="s">
        <v>39</v>
      </c>
      <c r="J7" s="953">
        <f>'Cover Page'!J7</f>
        <v>5</v>
      </c>
      <c r="K7" s="953"/>
      <c r="L7" s="21"/>
      <c r="M7" s="21"/>
      <c r="N7" s="21"/>
      <c r="O7" s="21"/>
      <c r="P7" s="21"/>
      <c r="Q7" s="774"/>
      <c r="R7" s="775"/>
      <c r="S7" s="775"/>
      <c r="T7" s="775"/>
      <c r="U7" s="775"/>
      <c r="V7" s="775"/>
      <c r="W7" s="775"/>
      <c r="X7" s="775"/>
      <c r="Y7" s="775"/>
      <c r="Z7" s="775"/>
      <c r="AA7" s="775"/>
      <c r="AB7" s="775"/>
      <c r="AC7" s="775"/>
      <c r="AD7" s="775"/>
      <c r="AE7" s="775"/>
      <c r="AF7" s="775"/>
      <c r="AG7" s="775"/>
      <c r="AH7" s="775"/>
      <c r="AI7" s="775"/>
      <c r="AJ7" s="775"/>
      <c r="AK7" s="775"/>
      <c r="AL7" s="775"/>
      <c r="AM7" s="775"/>
      <c r="AN7" s="775"/>
      <c r="AO7" s="775"/>
      <c r="AP7" s="775"/>
      <c r="AQ7" s="92"/>
      <c r="AR7" s="91"/>
      <c r="AS7" s="90"/>
      <c r="AT7" s="91"/>
      <c r="AU7" s="91"/>
      <c r="AV7" s="91"/>
      <c r="AW7" s="89" t="s">
        <v>407</v>
      </c>
      <c r="AX7" s="55"/>
      <c r="AY7" s="933" t="str">
        <f>IF('Cover Page'!AY7="","",'Cover Page'!AY7)</f>
        <v/>
      </c>
      <c r="AZ7" s="934"/>
      <c r="BA7" s="934"/>
      <c r="BB7" s="934"/>
      <c r="BC7" s="935"/>
      <c r="BD7" s="22"/>
      <c r="BE7" s="240"/>
    </row>
    <row r="8" spans="1:94" ht="4.5" customHeight="1">
      <c r="A8" s="205"/>
      <c r="B8" s="24"/>
      <c r="C8" s="25"/>
      <c r="D8" s="25"/>
      <c r="E8" s="25"/>
      <c r="F8" s="25"/>
      <c r="G8" s="25"/>
      <c r="H8" s="25"/>
      <c r="I8" s="25"/>
      <c r="J8" s="23"/>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6"/>
      <c r="AP8" s="25"/>
      <c r="AQ8" s="25"/>
      <c r="AR8" s="25"/>
      <c r="AS8" s="26"/>
      <c r="AT8" s="25"/>
      <c r="AU8" s="25"/>
      <c r="AV8" s="25"/>
      <c r="AW8" s="26"/>
      <c r="AX8" s="25"/>
      <c r="AY8" s="26"/>
      <c r="AZ8" s="26"/>
      <c r="BA8" s="26"/>
      <c r="BB8" s="26"/>
      <c r="BC8" s="26"/>
      <c r="BD8" s="27"/>
      <c r="BE8" s="240"/>
      <c r="BK8" s="63"/>
      <c r="BL8" s="63"/>
      <c r="BM8" s="59"/>
      <c r="BN8" s="59"/>
      <c r="BO8" s="59"/>
    </row>
    <row r="9" spans="1:94">
      <c r="A9" s="55"/>
      <c r="B9" s="916" t="s">
        <v>71</v>
      </c>
      <c r="C9" s="917"/>
      <c r="D9" s="917"/>
      <c r="E9" s="917"/>
      <c r="F9" s="917"/>
      <c r="G9" s="917"/>
      <c r="H9" s="917"/>
      <c r="I9" s="917"/>
      <c r="J9" s="917"/>
      <c r="K9" s="910" t="str">
        <f>IF('Cover Page'!K9="","",'Cover Page'!K9)</f>
        <v/>
      </c>
      <c r="L9" s="911"/>
      <c r="M9" s="911"/>
      <c r="N9" s="911"/>
      <c r="O9" s="911"/>
      <c r="P9" s="911"/>
      <c r="Q9" s="911"/>
      <c r="R9" s="911"/>
      <c r="S9" s="911"/>
      <c r="T9" s="911"/>
      <c r="U9" s="911"/>
      <c r="V9" s="911"/>
      <c r="W9" s="911"/>
      <c r="X9" s="911"/>
      <c r="Y9" s="911"/>
      <c r="Z9" s="912"/>
      <c r="AA9" s="917" t="s">
        <v>208</v>
      </c>
      <c r="AB9" s="917"/>
      <c r="AC9" s="917"/>
      <c r="AD9" s="917"/>
      <c r="AE9" s="917"/>
      <c r="AF9" s="917"/>
      <c r="AG9" s="922" t="str">
        <f>IF('Cover Page'!AK9="","",'Cover Page'!AK9)</f>
        <v/>
      </c>
      <c r="AH9" s="923"/>
      <c r="AI9" s="923"/>
      <c r="AJ9" s="923"/>
      <c r="AK9" s="923"/>
      <c r="AL9" s="923"/>
      <c r="AM9" s="923"/>
      <c r="AN9" s="924"/>
      <c r="AO9" s="916" t="s">
        <v>81</v>
      </c>
      <c r="AP9" s="917"/>
      <c r="AQ9" s="917"/>
      <c r="AR9" s="918"/>
      <c r="AS9" s="910" t="str">
        <f>IF('Cover Page'!F53="","",'Cover Page'!F53)</f>
        <v/>
      </c>
      <c r="AT9" s="911"/>
      <c r="AU9" s="911"/>
      <c r="AV9" s="911"/>
      <c r="AW9" s="911"/>
      <c r="AX9" s="911"/>
      <c r="AY9" s="911"/>
      <c r="AZ9" s="911"/>
      <c r="BA9" s="911"/>
      <c r="BB9" s="911"/>
      <c r="BC9" s="911"/>
      <c r="BD9" s="912"/>
      <c r="BE9" s="240"/>
    </row>
    <row r="10" spans="1:94" ht="4.5" customHeight="1">
      <c r="A10" s="55"/>
      <c r="B10" s="919"/>
      <c r="C10" s="920"/>
      <c r="D10" s="920"/>
      <c r="E10" s="920"/>
      <c r="F10" s="920"/>
      <c r="G10" s="920"/>
      <c r="H10" s="920"/>
      <c r="I10" s="920"/>
      <c r="J10" s="920"/>
      <c r="K10" s="913"/>
      <c r="L10" s="914"/>
      <c r="M10" s="914"/>
      <c r="N10" s="914"/>
      <c r="O10" s="914"/>
      <c r="P10" s="914"/>
      <c r="Q10" s="914"/>
      <c r="R10" s="914"/>
      <c r="S10" s="914"/>
      <c r="T10" s="914"/>
      <c r="U10" s="914"/>
      <c r="V10" s="914"/>
      <c r="W10" s="914"/>
      <c r="X10" s="914"/>
      <c r="Y10" s="914"/>
      <c r="Z10" s="915"/>
      <c r="AA10" s="920"/>
      <c r="AB10" s="920"/>
      <c r="AC10" s="920"/>
      <c r="AD10" s="920"/>
      <c r="AE10" s="920"/>
      <c r="AF10" s="920"/>
      <c r="AG10" s="925"/>
      <c r="AH10" s="926"/>
      <c r="AI10" s="926"/>
      <c r="AJ10" s="926"/>
      <c r="AK10" s="926"/>
      <c r="AL10" s="926"/>
      <c r="AM10" s="926"/>
      <c r="AN10" s="927"/>
      <c r="AO10" s="919"/>
      <c r="AP10" s="920"/>
      <c r="AQ10" s="920"/>
      <c r="AR10" s="921"/>
      <c r="AS10" s="913"/>
      <c r="AT10" s="914"/>
      <c r="AU10" s="914"/>
      <c r="AV10" s="914"/>
      <c r="AW10" s="914"/>
      <c r="AX10" s="914"/>
      <c r="AY10" s="914"/>
      <c r="AZ10" s="914"/>
      <c r="BA10" s="914"/>
      <c r="BB10" s="914"/>
      <c r="BC10" s="914"/>
      <c r="BD10" s="915"/>
      <c r="BE10" s="240"/>
    </row>
    <row r="11" spans="1:94" ht="4.5" customHeight="1">
      <c r="A11" s="98"/>
      <c r="B11" s="916" t="s">
        <v>72</v>
      </c>
      <c r="C11" s="917"/>
      <c r="D11" s="917"/>
      <c r="E11" s="917"/>
      <c r="F11" s="917"/>
      <c r="G11" s="917"/>
      <c r="H11" s="917"/>
      <c r="I11" s="917"/>
      <c r="J11" s="918"/>
      <c r="K11" s="910" t="str">
        <f>IF('Cover Page'!K10="","",'Cover Page'!K10)</f>
        <v/>
      </c>
      <c r="L11" s="911"/>
      <c r="M11" s="911"/>
      <c r="N11" s="911"/>
      <c r="O11" s="911"/>
      <c r="P11" s="911"/>
      <c r="Q11" s="911"/>
      <c r="R11" s="911"/>
      <c r="S11" s="911"/>
      <c r="T11" s="911"/>
      <c r="U11" s="911"/>
      <c r="V11" s="911"/>
      <c r="W11" s="911"/>
      <c r="X11" s="911"/>
      <c r="Y11" s="911"/>
      <c r="Z11" s="912"/>
      <c r="AA11" s="916" t="s">
        <v>73</v>
      </c>
      <c r="AB11" s="917"/>
      <c r="AC11" s="917"/>
      <c r="AD11" s="918"/>
      <c r="AE11" s="910" t="str">
        <f>IF('Cover Page'!AE10="","",'Cover Page'!AE10)</f>
        <v/>
      </c>
      <c r="AF11" s="911"/>
      <c r="AG11" s="911"/>
      <c r="AH11" s="911"/>
      <c r="AI11" s="911"/>
      <c r="AJ11" s="911"/>
      <c r="AK11" s="911"/>
      <c r="AL11" s="911"/>
      <c r="AM11" s="911"/>
      <c r="AN11" s="912"/>
      <c r="AO11" s="916" t="s">
        <v>74</v>
      </c>
      <c r="AP11" s="917"/>
      <c r="AQ11" s="917"/>
      <c r="AR11" s="918"/>
      <c r="AS11" s="922" t="str">
        <f>IF('Cover Page'!AS10="","",'Cover Page'!AS10)</f>
        <v/>
      </c>
      <c r="AT11" s="923"/>
      <c r="AU11" s="924"/>
      <c r="AV11" s="916" t="s">
        <v>75</v>
      </c>
      <c r="AW11" s="917"/>
      <c r="AX11" s="918"/>
      <c r="AY11" s="945" t="str">
        <f>IF('Cover Page'!AY10:BD10="","",'Cover Page'!AY10)</f>
        <v/>
      </c>
      <c r="AZ11" s="946"/>
      <c r="BA11" s="946"/>
      <c r="BB11" s="946"/>
      <c r="BC11" s="946"/>
      <c r="BD11" s="947"/>
      <c r="BE11" s="240"/>
    </row>
    <row r="12" spans="1:94" ht="12.75" customHeight="1">
      <c r="A12" s="193"/>
      <c r="B12" s="919"/>
      <c r="C12" s="920"/>
      <c r="D12" s="920"/>
      <c r="E12" s="920"/>
      <c r="F12" s="920"/>
      <c r="G12" s="920"/>
      <c r="H12" s="920"/>
      <c r="I12" s="920"/>
      <c r="J12" s="921"/>
      <c r="K12" s="913"/>
      <c r="L12" s="914"/>
      <c r="M12" s="914"/>
      <c r="N12" s="914"/>
      <c r="O12" s="914"/>
      <c r="P12" s="914"/>
      <c r="Q12" s="914"/>
      <c r="R12" s="914"/>
      <c r="S12" s="914"/>
      <c r="T12" s="914"/>
      <c r="U12" s="914"/>
      <c r="V12" s="914"/>
      <c r="W12" s="914"/>
      <c r="X12" s="914"/>
      <c r="Y12" s="914"/>
      <c r="Z12" s="915"/>
      <c r="AA12" s="919"/>
      <c r="AB12" s="920"/>
      <c r="AC12" s="920"/>
      <c r="AD12" s="921"/>
      <c r="AE12" s="913"/>
      <c r="AF12" s="914"/>
      <c r="AG12" s="914"/>
      <c r="AH12" s="914"/>
      <c r="AI12" s="914"/>
      <c r="AJ12" s="914"/>
      <c r="AK12" s="914"/>
      <c r="AL12" s="914"/>
      <c r="AM12" s="914"/>
      <c r="AN12" s="915"/>
      <c r="AO12" s="919"/>
      <c r="AP12" s="920"/>
      <c r="AQ12" s="920"/>
      <c r="AR12" s="921"/>
      <c r="AS12" s="925"/>
      <c r="AT12" s="926"/>
      <c r="AU12" s="927"/>
      <c r="AV12" s="919"/>
      <c r="AW12" s="920"/>
      <c r="AX12" s="921"/>
      <c r="AY12" s="948"/>
      <c r="AZ12" s="949"/>
      <c r="BA12" s="949"/>
      <c r="BB12" s="949"/>
      <c r="BC12" s="949"/>
      <c r="BD12" s="950"/>
      <c r="BE12" s="240"/>
    </row>
    <row r="13" spans="1:94" ht="4.5" customHeight="1">
      <c r="A13" s="55"/>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240"/>
    </row>
    <row r="14" spans="1:94" s="1" customFormat="1" ht="15">
      <c r="A14" s="55"/>
      <c r="B14" s="979" t="s">
        <v>114</v>
      </c>
      <c r="C14" s="980"/>
      <c r="D14" s="980"/>
      <c r="E14" s="980"/>
      <c r="F14" s="980"/>
      <c r="G14" s="980"/>
      <c r="H14" s="980"/>
      <c r="I14" s="980"/>
      <c r="J14" s="980"/>
      <c r="K14" s="980"/>
      <c r="L14" s="980"/>
      <c r="M14" s="980"/>
      <c r="N14" s="980"/>
      <c r="O14" s="980"/>
      <c r="P14" s="980"/>
      <c r="Q14" s="980"/>
      <c r="R14" s="980"/>
      <c r="S14" s="980"/>
      <c r="T14" s="980"/>
      <c r="U14" s="980"/>
      <c r="V14" s="980"/>
      <c r="W14" s="980"/>
      <c r="X14" s="980"/>
      <c r="Y14" s="980"/>
      <c r="Z14" s="980"/>
      <c r="AA14" s="980"/>
      <c r="AB14" s="980"/>
      <c r="AC14" s="980"/>
      <c r="AD14" s="980"/>
      <c r="AE14" s="980"/>
      <c r="AF14" s="980"/>
      <c r="AG14" s="980"/>
      <c r="AH14" s="980"/>
      <c r="AI14" s="980"/>
      <c r="AJ14" s="980"/>
      <c r="AK14" s="980"/>
      <c r="AL14" s="980"/>
      <c r="AM14" s="980"/>
      <c r="AN14" s="980"/>
      <c r="AO14" s="980"/>
      <c r="AP14" s="980"/>
      <c r="AQ14" s="980"/>
      <c r="AR14" s="980"/>
      <c r="AS14" s="980"/>
      <c r="AT14" s="980"/>
      <c r="AU14" s="980"/>
      <c r="AV14" s="980"/>
      <c r="AW14" s="980"/>
      <c r="AX14" s="980"/>
      <c r="AY14" s="980"/>
      <c r="AZ14" s="980"/>
      <c r="BA14" s="980"/>
      <c r="BB14" s="980"/>
      <c r="BC14" s="980"/>
      <c r="BD14" s="981"/>
      <c r="BE14" s="4"/>
      <c r="BF14" s="51"/>
      <c r="BG14" s="51"/>
      <c r="BH14" s="51"/>
      <c r="BI14" s="51"/>
      <c r="BJ14" s="69" t="s">
        <v>18</v>
      </c>
      <c r="BK14" s="70"/>
      <c r="BL14" s="70"/>
      <c r="BM14" s="70"/>
      <c r="BN14" s="70"/>
      <c r="BO14" s="70"/>
      <c r="BP14" s="70"/>
      <c r="BQ14" s="70"/>
      <c r="BR14" s="71"/>
      <c r="BS14" s="51"/>
      <c r="BT14" s="51"/>
      <c r="BU14" s="51"/>
      <c r="BV14" s="51"/>
      <c r="BW14" s="51"/>
      <c r="BX14" s="51"/>
      <c r="BY14" s="51"/>
      <c r="BZ14" s="51"/>
      <c r="CA14" s="51"/>
      <c r="CB14" s="51"/>
      <c r="CC14" s="51"/>
      <c r="CD14" s="51"/>
      <c r="CE14" s="51"/>
      <c r="CF14" s="51"/>
      <c r="CG14" s="51"/>
      <c r="CH14" s="51"/>
      <c r="CI14" s="51"/>
      <c r="CJ14" s="51"/>
      <c r="CK14" s="51"/>
      <c r="CL14" s="51"/>
      <c r="CM14" s="51"/>
    </row>
    <row r="15" spans="1:94" s="1" customFormat="1" ht="12" customHeight="1">
      <c r="A15" s="55"/>
      <c r="B15" s="970" t="s">
        <v>84</v>
      </c>
      <c r="C15" s="971"/>
      <c r="D15" s="971"/>
      <c r="E15" s="972"/>
      <c r="F15" s="965" t="s">
        <v>20</v>
      </c>
      <c r="G15" s="966"/>
      <c r="H15" s="966"/>
      <c r="I15" s="966"/>
      <c r="J15" s="966"/>
      <c r="K15" s="966"/>
      <c r="L15" s="966"/>
      <c r="M15" s="966"/>
      <c r="N15" s="966"/>
      <c r="O15" s="966"/>
      <c r="P15" s="966"/>
      <c r="Q15" s="966"/>
      <c r="R15" s="966"/>
      <c r="S15" s="966"/>
      <c r="T15" s="966"/>
      <c r="U15" s="966"/>
      <c r="V15" s="966"/>
      <c r="W15" s="966"/>
      <c r="X15" s="966"/>
      <c r="Y15" s="966"/>
      <c r="Z15" s="966"/>
      <c r="AA15" s="966"/>
      <c r="AB15" s="966"/>
      <c r="AC15" s="966"/>
      <c r="AD15" s="966"/>
      <c r="AE15" s="966"/>
      <c r="AF15" s="966"/>
      <c r="AG15" s="966" t="s">
        <v>76</v>
      </c>
      <c r="AH15" s="966"/>
      <c r="AI15" s="966"/>
      <c r="AJ15" s="966"/>
      <c r="AK15" s="966"/>
      <c r="AL15" s="966"/>
      <c r="AM15" s="966"/>
      <c r="AN15" s="966"/>
      <c r="AO15" s="966"/>
      <c r="AP15" s="966"/>
      <c r="AQ15" s="966"/>
      <c r="AR15" s="966"/>
      <c r="AS15" s="966" t="s">
        <v>15</v>
      </c>
      <c r="AT15" s="966"/>
      <c r="AU15" s="966"/>
      <c r="AV15" s="966"/>
      <c r="AW15" s="966"/>
      <c r="AX15" s="966"/>
      <c r="AY15" s="966"/>
      <c r="AZ15" s="992" t="s">
        <v>78</v>
      </c>
      <c r="BA15" s="992"/>
      <c r="BB15" s="992"/>
      <c r="BC15" s="992"/>
      <c r="BD15" s="993"/>
      <c r="BE15" s="4"/>
      <c r="BF15" s="51"/>
      <c r="BG15" s="51"/>
      <c r="BH15" s="51"/>
      <c r="BI15" s="51"/>
      <c r="BJ15" s="111"/>
      <c r="BK15" s="112"/>
      <c r="BL15" s="113"/>
      <c r="BM15" s="113"/>
      <c r="BN15" s="113"/>
      <c r="BO15" s="113"/>
      <c r="BP15" s="989"/>
      <c r="BQ15" s="990"/>
      <c r="BR15" s="991"/>
      <c r="BS15" s="51"/>
      <c r="BT15" s="51"/>
      <c r="BU15" s="51"/>
      <c r="BV15" s="51"/>
      <c r="BW15" s="51"/>
      <c r="BX15" s="51"/>
      <c r="BY15" s="51"/>
      <c r="BZ15" s="51"/>
      <c r="CA15" s="51"/>
      <c r="CB15" s="51"/>
      <c r="CC15" s="51"/>
      <c r="CD15" s="51"/>
      <c r="CE15" s="51"/>
      <c r="CF15" s="51"/>
      <c r="CG15" s="51"/>
      <c r="CH15" s="51"/>
      <c r="CI15" s="51"/>
      <c r="CJ15" s="51"/>
      <c r="CK15" s="51"/>
      <c r="CL15" s="51"/>
      <c r="CM15" s="51"/>
    </row>
    <row r="16" spans="1:94" s="1" customFormat="1" ht="8.25" customHeight="1">
      <c r="A16" s="98"/>
      <c r="B16" s="973"/>
      <c r="C16" s="974"/>
      <c r="D16" s="974"/>
      <c r="E16" s="975"/>
      <c r="F16" s="967"/>
      <c r="G16" s="968"/>
      <c r="H16" s="968"/>
      <c r="I16" s="968"/>
      <c r="J16" s="968"/>
      <c r="K16" s="968"/>
      <c r="L16" s="968"/>
      <c r="M16" s="968"/>
      <c r="N16" s="968"/>
      <c r="O16" s="968"/>
      <c r="P16" s="968"/>
      <c r="Q16" s="968"/>
      <c r="R16" s="968"/>
      <c r="S16" s="968"/>
      <c r="T16" s="968"/>
      <c r="U16" s="968"/>
      <c r="V16" s="968"/>
      <c r="W16" s="968"/>
      <c r="X16" s="968"/>
      <c r="Y16" s="968"/>
      <c r="Z16" s="968"/>
      <c r="AA16" s="968"/>
      <c r="AB16" s="968"/>
      <c r="AC16" s="968"/>
      <c r="AD16" s="968"/>
      <c r="AE16" s="968"/>
      <c r="AF16" s="968"/>
      <c r="AG16" s="968" t="s">
        <v>86</v>
      </c>
      <c r="AH16" s="968"/>
      <c r="AI16" s="968"/>
      <c r="AJ16" s="968"/>
      <c r="AK16" s="968" t="s">
        <v>85</v>
      </c>
      <c r="AL16" s="968"/>
      <c r="AM16" s="968"/>
      <c r="AN16" s="968"/>
      <c r="AO16" s="968" t="s">
        <v>14</v>
      </c>
      <c r="AP16" s="968"/>
      <c r="AQ16" s="968"/>
      <c r="AR16" s="968"/>
      <c r="AS16" s="968" t="s">
        <v>86</v>
      </c>
      <c r="AT16" s="968"/>
      <c r="AU16" s="968"/>
      <c r="AV16" s="968"/>
      <c r="AW16" s="968" t="s">
        <v>85</v>
      </c>
      <c r="AX16" s="968"/>
      <c r="AY16" s="968"/>
      <c r="AZ16" s="994"/>
      <c r="BA16" s="994"/>
      <c r="BB16" s="994"/>
      <c r="BC16" s="994"/>
      <c r="BD16" s="995"/>
      <c r="BE16" s="4"/>
      <c r="BF16" s="51"/>
      <c r="BG16" s="51"/>
      <c r="BH16" s="51"/>
      <c r="BI16" s="51"/>
      <c r="BJ16" s="114"/>
      <c r="BK16" s="91"/>
      <c r="BL16" s="94"/>
      <c r="BM16" s="94"/>
      <c r="BN16" s="94"/>
      <c r="BO16" s="94"/>
      <c r="BP16" s="117" t="s">
        <v>86</v>
      </c>
      <c r="BQ16" s="118" t="s">
        <v>85</v>
      </c>
      <c r="BR16" s="119" t="s">
        <v>78</v>
      </c>
      <c r="BS16" s="51"/>
      <c r="BT16" s="51"/>
      <c r="BU16" s="51"/>
      <c r="BV16" s="51"/>
      <c r="BW16" s="51"/>
      <c r="BX16" s="51"/>
      <c r="BY16" s="51"/>
      <c r="BZ16" s="51"/>
      <c r="CA16" s="51"/>
      <c r="CB16" s="51"/>
      <c r="CC16" s="51"/>
      <c r="CD16" s="51"/>
      <c r="CE16" s="51"/>
      <c r="CF16" s="51"/>
      <c r="CG16" s="51"/>
      <c r="CH16" s="51"/>
      <c r="CI16" s="51"/>
      <c r="CJ16" s="51"/>
      <c r="CK16" s="51"/>
      <c r="CL16" s="51"/>
      <c r="CM16" s="51"/>
    </row>
    <row r="17" spans="1:91" s="1" customFormat="1">
      <c r="A17" s="55"/>
      <c r="B17" s="962">
        <v>1</v>
      </c>
      <c r="C17" s="963"/>
      <c r="D17" s="963"/>
      <c r="E17" s="964"/>
      <c r="F17" s="969" t="s">
        <v>159</v>
      </c>
      <c r="G17" s="969"/>
      <c r="H17" s="969"/>
      <c r="I17" s="969"/>
      <c r="J17" s="969"/>
      <c r="K17" s="969"/>
      <c r="L17" s="969"/>
      <c r="M17" s="969"/>
      <c r="N17" s="969"/>
      <c r="O17" s="969"/>
      <c r="P17" s="969"/>
      <c r="Q17" s="969"/>
      <c r="R17" s="969"/>
      <c r="S17" s="969"/>
      <c r="T17" s="969"/>
      <c r="U17" s="969"/>
      <c r="V17" s="969"/>
      <c r="W17" s="969"/>
      <c r="X17" s="969"/>
      <c r="Y17" s="969"/>
      <c r="Z17" s="969"/>
      <c r="AA17" s="969"/>
      <c r="AB17" s="969"/>
      <c r="AC17" s="969"/>
      <c r="AD17" s="969"/>
      <c r="AE17" s="969"/>
      <c r="AF17" s="969"/>
      <c r="AG17" s="969" t="e">
        <f>IF(#REF!="Continuous Improvement","",IF(#REF!=0,"",#REF!))</f>
        <v>#REF!</v>
      </c>
      <c r="AH17" s="969"/>
      <c r="AI17" s="969"/>
      <c r="AJ17" s="969"/>
      <c r="AK17" s="969" t="e">
        <f>IF(#REF!="Continuous Improvement","",IF(AG17="","",#REF!))</f>
        <v>#REF!</v>
      </c>
      <c r="AL17" s="969"/>
      <c r="AM17" s="969"/>
      <c r="AN17" s="969"/>
      <c r="AO17" s="969" t="e">
        <f>IF(AG17="","",SUM(AK17/AG17))</f>
        <v>#REF!</v>
      </c>
      <c r="AP17" s="969"/>
      <c r="AQ17" s="969"/>
      <c r="AR17" s="969"/>
      <c r="AS17" s="969" t="e">
        <f>IF(#REF!="Pre-Source","",IF(#REF!=0,"",#REF!))</f>
        <v>#REF!</v>
      </c>
      <c r="AT17" s="969"/>
      <c r="AU17" s="969"/>
      <c r="AV17" s="969"/>
      <c r="AW17" s="969" t="e">
        <f>IF(#REF!="Pre-Source","",IF(AS17="","",#REF!))</f>
        <v>#REF!</v>
      </c>
      <c r="AX17" s="969"/>
      <c r="AY17" s="969"/>
      <c r="AZ17" s="976" t="str">
        <f t="shared" ref="AZ17:AZ23" si="0">IF(BR17="","",BR17)</f>
        <v/>
      </c>
      <c r="BA17" s="977"/>
      <c r="BB17" s="977"/>
      <c r="BC17" s="977"/>
      <c r="BD17" s="978"/>
      <c r="BE17" s="4"/>
      <c r="BF17" s="51"/>
      <c r="BG17" s="51"/>
      <c r="BH17" s="51"/>
      <c r="BI17" s="51"/>
      <c r="BJ17" s="114"/>
      <c r="BK17" s="91"/>
      <c r="BL17" s="124"/>
      <c r="BM17" s="124"/>
      <c r="BN17" s="124"/>
      <c r="BO17" s="124" t="s">
        <v>40</v>
      </c>
      <c r="BP17" s="125">
        <f>BP31</f>
        <v>0</v>
      </c>
      <c r="BQ17" s="125">
        <f>BQ31</f>
        <v>0</v>
      </c>
      <c r="BR17" s="120" t="str">
        <f t="shared" ref="BR17:BR23" si="1">IF(BP17=0,"",BQ17/BP17)</f>
        <v/>
      </c>
      <c r="BS17" s="51"/>
      <c r="BT17" s="51"/>
      <c r="BU17" s="51"/>
      <c r="BV17" s="51"/>
      <c r="BW17" s="51"/>
      <c r="BX17" s="51"/>
      <c r="BY17" s="51"/>
      <c r="BZ17" s="51"/>
      <c r="CA17" s="51"/>
      <c r="CB17" s="51"/>
      <c r="CC17" s="51"/>
      <c r="CD17" s="51"/>
      <c r="CE17" s="51"/>
      <c r="CF17" s="51"/>
      <c r="CG17" s="51"/>
      <c r="CH17" s="51"/>
      <c r="CI17" s="51"/>
      <c r="CJ17" s="51"/>
      <c r="CK17" s="51"/>
      <c r="CL17" s="51"/>
      <c r="CM17" s="51"/>
    </row>
    <row r="18" spans="1:91" s="1" customFormat="1">
      <c r="A18" s="55"/>
      <c r="B18" s="962">
        <v>2</v>
      </c>
      <c r="C18" s="963"/>
      <c r="D18" s="963"/>
      <c r="E18" s="964"/>
      <c r="F18" s="1014" t="s">
        <v>377</v>
      </c>
      <c r="G18" s="1015"/>
      <c r="H18" s="1015"/>
      <c r="I18" s="1015"/>
      <c r="J18" s="1015"/>
      <c r="K18" s="1015"/>
      <c r="L18" s="1015"/>
      <c r="M18" s="1015"/>
      <c r="N18" s="1015"/>
      <c r="O18" s="1015"/>
      <c r="P18" s="1015"/>
      <c r="Q18" s="1015"/>
      <c r="R18" s="1015"/>
      <c r="S18" s="1015"/>
      <c r="T18" s="1015"/>
      <c r="U18" s="1015"/>
      <c r="V18" s="1015"/>
      <c r="W18" s="1015"/>
      <c r="X18" s="1015"/>
      <c r="Y18" s="1015"/>
      <c r="Z18" s="1015"/>
      <c r="AA18" s="1015"/>
      <c r="AB18" s="1015"/>
      <c r="AC18" s="1015"/>
      <c r="AD18" s="1015"/>
      <c r="AE18" s="1015"/>
      <c r="AF18" s="1015"/>
      <c r="AG18" s="1015"/>
      <c r="AH18" s="1015"/>
      <c r="AI18" s="1015"/>
      <c r="AJ18" s="1015"/>
      <c r="AK18" s="1015"/>
      <c r="AL18" s="1015"/>
      <c r="AM18" s="1015"/>
      <c r="AN18" s="1015"/>
      <c r="AO18" s="1015"/>
      <c r="AP18" s="1015"/>
      <c r="AQ18" s="1015"/>
      <c r="AR18" s="1015"/>
      <c r="AS18" s="1015"/>
      <c r="AT18" s="1015"/>
      <c r="AU18" s="1015"/>
      <c r="AV18" s="1015"/>
      <c r="AW18" s="1015"/>
      <c r="AX18" s="1015"/>
      <c r="AY18" s="1016"/>
      <c r="AZ18" s="976" t="str">
        <f t="shared" si="0"/>
        <v/>
      </c>
      <c r="BA18" s="977"/>
      <c r="BB18" s="977"/>
      <c r="BC18" s="977"/>
      <c r="BD18" s="978"/>
      <c r="BE18" s="4"/>
      <c r="BF18" s="51"/>
      <c r="BG18" s="51"/>
      <c r="BH18" s="51"/>
      <c r="BI18" s="51"/>
      <c r="BJ18" s="114"/>
      <c r="BK18" s="91"/>
      <c r="BL18" s="124"/>
      <c r="BM18" s="124"/>
      <c r="BN18" s="124"/>
      <c r="BO18" s="124" t="s">
        <v>41</v>
      </c>
      <c r="BP18" s="125">
        <f>BP47</f>
        <v>0</v>
      </c>
      <c r="BQ18" s="125">
        <f>BQ47</f>
        <v>0</v>
      </c>
      <c r="BR18" s="120" t="str">
        <f t="shared" si="1"/>
        <v/>
      </c>
      <c r="BS18" s="51"/>
      <c r="BT18" s="51"/>
      <c r="BU18" s="51"/>
      <c r="BV18" s="51"/>
      <c r="BW18" s="51"/>
      <c r="BX18" s="51"/>
      <c r="BY18" s="51"/>
      <c r="BZ18" s="51"/>
      <c r="CA18" s="51"/>
      <c r="CB18" s="51"/>
      <c r="CC18" s="51"/>
      <c r="CD18" s="51"/>
      <c r="CE18" s="51"/>
      <c r="CF18" s="51"/>
      <c r="CG18" s="51"/>
      <c r="CH18" s="51"/>
      <c r="CI18" s="51"/>
      <c r="CJ18" s="51"/>
      <c r="CK18" s="51"/>
      <c r="CL18" s="51"/>
      <c r="CM18" s="51"/>
    </row>
    <row r="19" spans="1:91" s="1" customFormat="1">
      <c r="A19" s="55"/>
      <c r="B19" s="962">
        <v>3</v>
      </c>
      <c r="C19" s="963"/>
      <c r="D19" s="963"/>
      <c r="E19" s="964"/>
      <c r="F19" s="1014" t="s">
        <v>307</v>
      </c>
      <c r="G19" s="1015"/>
      <c r="H19" s="1015"/>
      <c r="I19" s="1015"/>
      <c r="J19" s="1015"/>
      <c r="K19" s="1015"/>
      <c r="L19" s="1015"/>
      <c r="M19" s="1015"/>
      <c r="N19" s="1015"/>
      <c r="O19" s="1015"/>
      <c r="P19" s="1015"/>
      <c r="Q19" s="1015"/>
      <c r="R19" s="1015"/>
      <c r="S19" s="1015"/>
      <c r="T19" s="1015"/>
      <c r="U19" s="1015"/>
      <c r="V19" s="1015"/>
      <c r="W19" s="1015"/>
      <c r="X19" s="1015"/>
      <c r="Y19" s="1015"/>
      <c r="Z19" s="1015"/>
      <c r="AA19" s="1015"/>
      <c r="AB19" s="1015"/>
      <c r="AC19" s="1015"/>
      <c r="AD19" s="1015"/>
      <c r="AE19" s="1015"/>
      <c r="AF19" s="1015"/>
      <c r="AG19" s="1015"/>
      <c r="AH19" s="1015"/>
      <c r="AI19" s="1015"/>
      <c r="AJ19" s="1015"/>
      <c r="AK19" s="1015"/>
      <c r="AL19" s="1015"/>
      <c r="AM19" s="1015"/>
      <c r="AN19" s="1015"/>
      <c r="AO19" s="1015"/>
      <c r="AP19" s="1015"/>
      <c r="AQ19" s="1015"/>
      <c r="AR19" s="1015"/>
      <c r="AS19" s="1015"/>
      <c r="AT19" s="1015"/>
      <c r="AU19" s="1015"/>
      <c r="AV19" s="1015"/>
      <c r="AW19" s="1015"/>
      <c r="AX19" s="1015"/>
      <c r="AY19" s="1016"/>
      <c r="AZ19" s="976" t="str">
        <f t="shared" si="0"/>
        <v/>
      </c>
      <c r="BA19" s="977"/>
      <c r="BB19" s="977"/>
      <c r="BC19" s="977"/>
      <c r="BD19" s="978"/>
      <c r="BE19" s="4"/>
      <c r="BF19" s="51"/>
      <c r="BG19" s="51"/>
      <c r="BH19" s="51"/>
      <c r="BI19" s="51"/>
      <c r="BJ19" s="114"/>
      <c r="BK19" s="91"/>
      <c r="BL19" s="124"/>
      <c r="BM19" s="124"/>
      <c r="BN19" s="124"/>
      <c r="BO19" s="124" t="s">
        <v>42</v>
      </c>
      <c r="BP19" s="125">
        <f>BP63</f>
        <v>0</v>
      </c>
      <c r="BQ19" s="125">
        <f>BQ63</f>
        <v>0</v>
      </c>
      <c r="BR19" s="120" t="str">
        <f t="shared" si="1"/>
        <v/>
      </c>
      <c r="BS19" s="51"/>
      <c r="BT19" s="51"/>
      <c r="BU19" s="51"/>
      <c r="BV19" s="51"/>
      <c r="BW19" s="51"/>
      <c r="BX19" s="51"/>
      <c r="BY19" s="51"/>
      <c r="BZ19" s="51"/>
      <c r="CA19" s="51"/>
      <c r="CB19" s="51"/>
      <c r="CC19" s="51"/>
      <c r="CD19" s="51"/>
      <c r="CE19" s="51"/>
      <c r="CF19" s="51"/>
      <c r="CG19" s="51"/>
      <c r="CH19" s="51"/>
      <c r="CI19" s="51"/>
      <c r="CJ19" s="51"/>
      <c r="CK19" s="51"/>
      <c r="CL19" s="51"/>
      <c r="CM19" s="51"/>
    </row>
    <row r="20" spans="1:91" s="1" customFormat="1">
      <c r="A20" s="55"/>
      <c r="B20" s="962">
        <v>4</v>
      </c>
      <c r="C20" s="963"/>
      <c r="D20" s="963"/>
      <c r="E20" s="964"/>
      <c r="F20" s="1014" t="s">
        <v>117</v>
      </c>
      <c r="G20" s="1015"/>
      <c r="H20" s="1015"/>
      <c r="I20" s="1015"/>
      <c r="J20" s="1015"/>
      <c r="K20" s="1015"/>
      <c r="L20" s="1015"/>
      <c r="M20" s="1015"/>
      <c r="N20" s="1015"/>
      <c r="O20" s="1015"/>
      <c r="P20" s="1015"/>
      <c r="Q20" s="1015"/>
      <c r="R20" s="1015"/>
      <c r="S20" s="1015"/>
      <c r="T20" s="1015"/>
      <c r="U20" s="1015"/>
      <c r="V20" s="1015"/>
      <c r="W20" s="1015"/>
      <c r="X20" s="1015"/>
      <c r="Y20" s="1015"/>
      <c r="Z20" s="1015"/>
      <c r="AA20" s="1015"/>
      <c r="AB20" s="1015"/>
      <c r="AC20" s="1015"/>
      <c r="AD20" s="1015"/>
      <c r="AE20" s="1015"/>
      <c r="AF20" s="1015"/>
      <c r="AG20" s="1015"/>
      <c r="AH20" s="1015"/>
      <c r="AI20" s="1015"/>
      <c r="AJ20" s="1015"/>
      <c r="AK20" s="1015"/>
      <c r="AL20" s="1015"/>
      <c r="AM20" s="1015"/>
      <c r="AN20" s="1015"/>
      <c r="AO20" s="1015"/>
      <c r="AP20" s="1015"/>
      <c r="AQ20" s="1015"/>
      <c r="AR20" s="1015"/>
      <c r="AS20" s="1015"/>
      <c r="AT20" s="1015"/>
      <c r="AU20" s="1015"/>
      <c r="AV20" s="1015"/>
      <c r="AW20" s="1015"/>
      <c r="AX20" s="1015"/>
      <c r="AY20" s="1016"/>
      <c r="AZ20" s="976" t="str">
        <f t="shared" si="0"/>
        <v/>
      </c>
      <c r="BA20" s="977"/>
      <c r="BB20" s="977"/>
      <c r="BC20" s="977"/>
      <c r="BD20" s="978"/>
      <c r="BE20" s="4"/>
      <c r="BF20" s="51"/>
      <c r="BG20" s="51"/>
      <c r="BH20" s="51"/>
      <c r="BI20" s="51"/>
      <c r="BJ20" s="114"/>
      <c r="BK20" s="91"/>
      <c r="BL20" s="124"/>
      <c r="BM20" s="124"/>
      <c r="BN20" s="124"/>
      <c r="BO20" s="124" t="s">
        <v>43</v>
      </c>
      <c r="BP20" s="125">
        <f>BP79</f>
        <v>0</v>
      </c>
      <c r="BQ20" s="125">
        <f>BQ79</f>
        <v>0</v>
      </c>
      <c r="BR20" s="120" t="str">
        <f t="shared" si="1"/>
        <v/>
      </c>
      <c r="BS20" s="51"/>
      <c r="BT20" s="51"/>
      <c r="BU20" s="51"/>
      <c r="BV20" s="51"/>
      <c r="BW20" s="51"/>
      <c r="BX20" s="51"/>
      <c r="BY20" s="51"/>
      <c r="BZ20" s="51"/>
      <c r="CA20" s="51"/>
      <c r="CB20" s="51"/>
      <c r="CC20" s="51"/>
      <c r="CD20" s="51"/>
      <c r="CE20" s="51"/>
      <c r="CF20" s="51"/>
      <c r="CG20" s="51"/>
      <c r="CH20" s="51"/>
      <c r="CI20" s="51"/>
      <c r="CJ20" s="51"/>
      <c r="CK20" s="51"/>
      <c r="CL20" s="51"/>
      <c r="CM20" s="51"/>
    </row>
    <row r="21" spans="1:91" s="1" customFormat="1">
      <c r="A21" s="55"/>
      <c r="B21" s="962">
        <v>5</v>
      </c>
      <c r="C21" s="963"/>
      <c r="D21" s="963"/>
      <c r="E21" s="964"/>
      <c r="F21" s="969" t="s">
        <v>347</v>
      </c>
      <c r="G21" s="969"/>
      <c r="H21" s="969"/>
      <c r="I21" s="969"/>
      <c r="J21" s="969"/>
      <c r="K21" s="969"/>
      <c r="L21" s="969"/>
      <c r="M21" s="969"/>
      <c r="N21" s="969"/>
      <c r="O21" s="969"/>
      <c r="P21" s="969"/>
      <c r="Q21" s="969"/>
      <c r="R21" s="969"/>
      <c r="S21" s="969"/>
      <c r="T21" s="969"/>
      <c r="U21" s="969"/>
      <c r="V21" s="969"/>
      <c r="W21" s="969"/>
      <c r="X21" s="969"/>
      <c r="Y21" s="969"/>
      <c r="Z21" s="969"/>
      <c r="AA21" s="969"/>
      <c r="AB21" s="969"/>
      <c r="AC21" s="969"/>
      <c r="AD21" s="969"/>
      <c r="AE21" s="969"/>
      <c r="AF21" s="969"/>
      <c r="AG21" s="969" t="e">
        <f>IF(Q3="Continuous Improvement","",IF(#REF!=0,"",#REF!))</f>
        <v>#REF!</v>
      </c>
      <c r="AH21" s="969"/>
      <c r="AI21" s="969"/>
      <c r="AJ21" s="969"/>
      <c r="AK21" s="969" t="e">
        <f>IF(Q3="Continuous Improvement","",IF(AG21="","",#REF!))</f>
        <v>#REF!</v>
      </c>
      <c r="AL21" s="969"/>
      <c r="AM21" s="969"/>
      <c r="AN21" s="969"/>
      <c r="AO21" s="969" t="e">
        <f>IF(AG21="","",SUM(AK21/AG21))</f>
        <v>#REF!</v>
      </c>
      <c r="AP21" s="969"/>
      <c r="AQ21" s="969"/>
      <c r="AR21" s="969"/>
      <c r="AS21" s="969" t="e">
        <f>IF(Q3="Pre-Source","",IF(#REF!=0,"",#REF!))</f>
        <v>#REF!</v>
      </c>
      <c r="AT21" s="969"/>
      <c r="AU21" s="969"/>
      <c r="AV21" s="969"/>
      <c r="AW21" s="969" t="e">
        <f>IF(Q3="Pre-Source","",IF(AS21="","",#REF!))</f>
        <v>#REF!</v>
      </c>
      <c r="AX21" s="969"/>
      <c r="AY21" s="969"/>
      <c r="AZ21" s="976" t="str">
        <f t="shared" si="0"/>
        <v/>
      </c>
      <c r="BA21" s="977"/>
      <c r="BB21" s="977"/>
      <c r="BC21" s="977"/>
      <c r="BD21" s="978"/>
      <c r="BE21" s="4"/>
      <c r="BF21" s="51"/>
      <c r="BG21" s="51"/>
      <c r="BH21" s="51"/>
      <c r="BI21" s="51"/>
      <c r="BJ21" s="114"/>
      <c r="BK21" s="91"/>
      <c r="BL21" s="124"/>
      <c r="BM21" s="124"/>
      <c r="BN21" s="124"/>
      <c r="BO21" s="124" t="s">
        <v>44</v>
      </c>
      <c r="BP21" s="125">
        <f>BP95</f>
        <v>0</v>
      </c>
      <c r="BQ21" s="125">
        <f>BQ95</f>
        <v>0</v>
      </c>
      <c r="BR21" s="120" t="str">
        <f t="shared" si="1"/>
        <v/>
      </c>
      <c r="BS21" s="51"/>
      <c r="BT21" s="51"/>
      <c r="BU21" s="51"/>
      <c r="BV21" s="51"/>
      <c r="BW21" s="51"/>
      <c r="BX21" s="51"/>
      <c r="BY21" s="51"/>
      <c r="BZ21" s="51"/>
      <c r="CA21" s="51"/>
      <c r="CB21" s="51"/>
      <c r="CC21" s="51"/>
      <c r="CD21" s="51"/>
      <c r="CE21" s="51"/>
      <c r="CF21" s="51"/>
      <c r="CG21" s="51"/>
      <c r="CH21" s="51"/>
      <c r="CI21" s="51"/>
      <c r="CJ21" s="51"/>
      <c r="CK21" s="51"/>
      <c r="CL21" s="51"/>
      <c r="CM21" s="51"/>
    </row>
    <row r="22" spans="1:91" s="1" customFormat="1">
      <c r="A22" s="55"/>
      <c r="B22" s="962">
        <v>6</v>
      </c>
      <c r="C22" s="963"/>
      <c r="D22" s="963"/>
      <c r="E22" s="964"/>
      <c r="F22" s="969" t="s">
        <v>485</v>
      </c>
      <c r="G22" s="969"/>
      <c r="H22" s="969"/>
      <c r="I22" s="969"/>
      <c r="J22" s="969"/>
      <c r="K22" s="969"/>
      <c r="L22" s="969"/>
      <c r="M22" s="969"/>
      <c r="N22" s="969"/>
      <c r="O22" s="969"/>
      <c r="P22" s="969"/>
      <c r="Q22" s="969"/>
      <c r="R22" s="969"/>
      <c r="S22" s="969"/>
      <c r="T22" s="969"/>
      <c r="U22" s="969"/>
      <c r="V22" s="969"/>
      <c r="W22" s="969"/>
      <c r="X22" s="969"/>
      <c r="Y22" s="969"/>
      <c r="Z22" s="969"/>
      <c r="AA22" s="969"/>
      <c r="AB22" s="969"/>
      <c r="AC22" s="969"/>
      <c r="AD22" s="969"/>
      <c r="AE22" s="969"/>
      <c r="AF22" s="969"/>
      <c r="AG22" s="969"/>
      <c r="AH22" s="969"/>
      <c r="AI22" s="969"/>
      <c r="AJ22" s="969"/>
      <c r="AK22" s="969"/>
      <c r="AL22" s="969"/>
      <c r="AM22" s="969"/>
      <c r="AN22" s="969"/>
      <c r="AO22" s="969"/>
      <c r="AP22" s="969"/>
      <c r="AQ22" s="969"/>
      <c r="AR22" s="969"/>
      <c r="AS22" s="969"/>
      <c r="AT22" s="969"/>
      <c r="AU22" s="969"/>
      <c r="AV22" s="969"/>
      <c r="AW22" s="969"/>
      <c r="AX22" s="969"/>
      <c r="AY22" s="969"/>
      <c r="AZ22" s="976" t="str">
        <f t="shared" si="0"/>
        <v/>
      </c>
      <c r="BA22" s="977"/>
      <c r="BB22" s="977"/>
      <c r="BC22" s="977"/>
      <c r="BD22" s="978"/>
      <c r="BE22" s="4"/>
      <c r="BF22" s="51"/>
      <c r="BG22" s="51"/>
      <c r="BH22" s="51"/>
      <c r="BI22" s="51"/>
      <c r="BJ22" s="114"/>
      <c r="BK22" s="91"/>
      <c r="BL22" s="124"/>
      <c r="BM22" s="124"/>
      <c r="BN22" s="124"/>
      <c r="BO22" s="124" t="s">
        <v>45</v>
      </c>
      <c r="BP22" s="125">
        <f>BP111</f>
        <v>0</v>
      </c>
      <c r="BQ22" s="125">
        <f>BQ111</f>
        <v>0</v>
      </c>
      <c r="BR22" s="120" t="str">
        <f t="shared" si="1"/>
        <v/>
      </c>
      <c r="BS22" s="51"/>
      <c r="BT22" s="51"/>
      <c r="BU22" s="51"/>
      <c r="BV22" s="51"/>
      <c r="BW22" s="51"/>
      <c r="BX22" s="51"/>
      <c r="BY22" s="51"/>
      <c r="BZ22" s="51"/>
      <c r="CA22" s="51"/>
      <c r="CB22" s="51"/>
      <c r="CC22" s="51"/>
      <c r="CD22" s="51"/>
      <c r="CE22" s="51"/>
      <c r="CF22" s="51"/>
      <c r="CG22" s="51"/>
      <c r="CH22" s="51"/>
      <c r="CI22" s="51"/>
      <c r="CJ22" s="51"/>
      <c r="CK22" s="51"/>
      <c r="CL22" s="51"/>
      <c r="CM22" s="51"/>
    </row>
    <row r="23" spans="1:91" s="12" customFormat="1" ht="13.5" customHeight="1">
      <c r="A23" s="190"/>
      <c r="B23" s="996" t="s">
        <v>16</v>
      </c>
      <c r="C23" s="997"/>
      <c r="D23" s="997"/>
      <c r="E23" s="997"/>
      <c r="F23" s="997"/>
      <c r="G23" s="997"/>
      <c r="H23" s="997"/>
      <c r="I23" s="997"/>
      <c r="J23" s="997"/>
      <c r="K23" s="997"/>
      <c r="L23" s="997"/>
      <c r="M23" s="997"/>
      <c r="N23" s="997"/>
      <c r="O23" s="997"/>
      <c r="P23" s="997"/>
      <c r="Q23" s="997"/>
      <c r="R23" s="997"/>
      <c r="S23" s="997"/>
      <c r="T23" s="997"/>
      <c r="U23" s="997"/>
      <c r="V23" s="997"/>
      <c r="W23" s="997"/>
      <c r="X23" s="997"/>
      <c r="Y23" s="997"/>
      <c r="Z23" s="997"/>
      <c r="AA23" s="997"/>
      <c r="AB23" s="997"/>
      <c r="AC23" s="997"/>
      <c r="AD23" s="997"/>
      <c r="AE23" s="997"/>
      <c r="AF23" s="997"/>
      <c r="AG23" s="997" t="e">
        <f>IF(AK23="","",SUM(AG17:AJ22))</f>
        <v>#REF!</v>
      </c>
      <c r="AH23" s="997"/>
      <c r="AI23" s="997"/>
      <c r="AJ23" s="997"/>
      <c r="AK23" s="997" t="e">
        <f>IF(Q6="Continuous Improvement","",IF(BP29=0,"",SUM(AK17:AN22)))</f>
        <v>#REF!</v>
      </c>
      <c r="AL23" s="997"/>
      <c r="AM23" s="997"/>
      <c r="AN23" s="997"/>
      <c r="AO23" s="997" t="e">
        <f>IF(AG23="","",SUM(AK23/AG23))</f>
        <v>#REF!</v>
      </c>
      <c r="AP23" s="997"/>
      <c r="AQ23" s="997"/>
      <c r="AR23" s="997"/>
      <c r="AS23" s="997" t="e">
        <f>IF(AW23="","",SUM(AS17:AV22))</f>
        <v>#REF!</v>
      </c>
      <c r="AT23" s="997"/>
      <c r="AU23" s="997"/>
      <c r="AV23" s="997"/>
      <c r="AW23" s="997" t="e">
        <f>IF(Q6="Pre-Source","",IF(#REF!=0,"",SUM(AW17:AZ22)))</f>
        <v>#REF!</v>
      </c>
      <c r="AX23" s="997"/>
      <c r="AY23" s="998"/>
      <c r="AZ23" s="999" t="str">
        <f t="shared" si="0"/>
        <v/>
      </c>
      <c r="BA23" s="1000"/>
      <c r="BB23" s="1000"/>
      <c r="BC23" s="1000"/>
      <c r="BD23" s="1001"/>
      <c r="BE23" s="241"/>
      <c r="BF23" s="61"/>
      <c r="BG23" s="61"/>
      <c r="BH23" s="61"/>
      <c r="BI23" s="61"/>
      <c r="BJ23" s="115"/>
      <c r="BK23" s="116"/>
      <c r="BL23" s="123"/>
      <c r="BM23" s="123"/>
      <c r="BN23" s="123"/>
      <c r="BO23" s="123" t="s">
        <v>16</v>
      </c>
      <c r="BP23" s="126">
        <f>SUM(BP17:BP22)</f>
        <v>0</v>
      </c>
      <c r="BQ23" s="126">
        <f>SUM(BQ17:BQ22)</f>
        <v>0</v>
      </c>
      <c r="BR23" s="127" t="str">
        <f t="shared" si="1"/>
        <v/>
      </c>
      <c r="BS23" s="61"/>
      <c r="BT23" s="61"/>
      <c r="BU23" s="61"/>
      <c r="BV23" s="61"/>
      <c r="BW23" s="61"/>
      <c r="BX23" s="61"/>
      <c r="BY23" s="61"/>
      <c r="BZ23" s="61"/>
      <c r="CA23" s="61"/>
      <c r="CB23" s="61"/>
      <c r="CC23" s="61"/>
      <c r="CD23" s="61"/>
      <c r="CE23" s="61"/>
      <c r="CF23" s="61"/>
      <c r="CG23" s="61"/>
      <c r="CH23" s="61"/>
      <c r="CI23" s="61"/>
      <c r="CJ23" s="61"/>
      <c r="CK23" s="61"/>
      <c r="CL23" s="61"/>
      <c r="CM23" s="61"/>
    </row>
    <row r="24" spans="1:91" ht="4.5" customHeight="1">
      <c r="A24" s="205"/>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240"/>
      <c r="BJ24" s="87"/>
      <c r="BK24" s="128"/>
      <c r="BL24" s="79"/>
      <c r="BM24" s="79"/>
      <c r="BN24" s="79"/>
      <c r="BO24" s="79"/>
      <c r="BP24" s="128"/>
      <c r="BQ24" s="128"/>
      <c r="BR24" s="129"/>
    </row>
    <row r="25" spans="1:91">
      <c r="A25" s="206"/>
      <c r="B25" s="28" t="s">
        <v>105</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30"/>
      <c r="BE25" s="240"/>
      <c r="BJ25" s="64"/>
      <c r="BL25" s="60"/>
      <c r="BQ25" s="59"/>
      <c r="BR25" s="110"/>
    </row>
    <row r="26" spans="1:91" ht="18" customHeight="1">
      <c r="A26" s="207"/>
      <c r="B26" s="258"/>
      <c r="C26" s="1008" t="s">
        <v>168</v>
      </c>
      <c r="D26" s="1009"/>
      <c r="E26" s="1009"/>
      <c r="F26" s="1009"/>
      <c r="G26" s="1009"/>
      <c r="H26" s="1009"/>
      <c r="I26" s="259" t="s">
        <v>50</v>
      </c>
      <c r="J26" s="260"/>
      <c r="K26" s="1002" t="s">
        <v>376</v>
      </c>
      <c r="L26" s="1003"/>
      <c r="M26" s="1003"/>
      <c r="N26" s="1003"/>
      <c r="O26" s="1003"/>
      <c r="P26" s="1003"/>
      <c r="Q26" s="1003"/>
      <c r="R26" s="1003"/>
      <c r="S26" s="1003"/>
      <c r="T26" s="261"/>
      <c r="U26" s="256" t="s">
        <v>30</v>
      </c>
      <c r="V26" s="1004" t="s">
        <v>89</v>
      </c>
      <c r="W26" s="1004"/>
      <c r="X26" s="261"/>
      <c r="Y26" s="256" t="s">
        <v>167</v>
      </c>
      <c r="Z26" s="1004" t="s">
        <v>90</v>
      </c>
      <c r="AA26" s="1004"/>
      <c r="AB26" s="164"/>
      <c r="AC26" s="256"/>
      <c r="AD26" s="164"/>
      <c r="AE26" s="1005" t="s">
        <v>169</v>
      </c>
      <c r="AF26" s="1006"/>
      <c r="AG26" s="1006"/>
      <c r="AH26" s="1006"/>
      <c r="AI26" s="1006"/>
      <c r="AJ26" s="1006"/>
      <c r="AK26" s="1006"/>
      <c r="AL26" s="1007"/>
      <c r="AM26" s="167">
        <v>0</v>
      </c>
      <c r="AN26" s="257"/>
      <c r="AO26" s="987" t="s">
        <v>373</v>
      </c>
      <c r="AP26" s="988"/>
      <c r="AQ26" s="988"/>
      <c r="AR26" s="164"/>
      <c r="AS26" s="167">
        <v>1</v>
      </c>
      <c r="AT26" s="168"/>
      <c r="AU26" s="987" t="s">
        <v>375</v>
      </c>
      <c r="AV26" s="988"/>
      <c r="AW26" s="988"/>
      <c r="AX26" s="988"/>
      <c r="AY26" s="167">
        <v>2</v>
      </c>
      <c r="AZ26" s="164"/>
      <c r="BA26" s="987" t="s">
        <v>374</v>
      </c>
      <c r="BB26" s="988"/>
      <c r="BC26" s="988"/>
      <c r="BD26" s="165"/>
      <c r="BE26" s="240"/>
      <c r="BJ26" s="121"/>
      <c r="BK26" s="122"/>
      <c r="BL26" s="122"/>
      <c r="BM26" s="122"/>
      <c r="BN26" s="122"/>
      <c r="BO26" s="122"/>
      <c r="BQ26" s="59"/>
      <c r="BR26" s="110"/>
    </row>
    <row r="27" spans="1:91" ht="4.5" customHeight="1">
      <c r="A27" s="98"/>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240"/>
      <c r="BJ27" s="121"/>
      <c r="BK27" s="122"/>
      <c r="BL27" s="122"/>
      <c r="BM27" s="122"/>
      <c r="BN27" s="122"/>
      <c r="BO27" s="122"/>
      <c r="BP27" s="130"/>
      <c r="BQ27" s="130"/>
      <c r="BR27" s="131"/>
    </row>
    <row r="28" spans="1:91" ht="12.75" customHeight="1">
      <c r="A28" s="55"/>
      <c r="B28" s="33"/>
      <c r="C28" s="34" t="s">
        <v>107</v>
      </c>
      <c r="D28" s="35"/>
      <c r="E28" s="35"/>
      <c r="F28" s="35"/>
      <c r="G28" s="34" t="s">
        <v>106</v>
      </c>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6"/>
      <c r="AT28" s="36"/>
      <c r="AU28" s="36"/>
      <c r="AV28" s="36"/>
      <c r="AW28" s="36"/>
      <c r="AX28" s="36"/>
      <c r="AY28" s="36"/>
      <c r="AZ28" s="36" t="s">
        <v>51</v>
      </c>
      <c r="BA28" s="36"/>
      <c r="BB28" s="36"/>
      <c r="BC28" s="36"/>
      <c r="BD28" s="37"/>
      <c r="BE28" s="240"/>
      <c r="BJ28" s="985" t="s">
        <v>232</v>
      </c>
      <c r="BK28" s="986"/>
      <c r="BL28" s="986"/>
      <c r="BM28" s="986"/>
      <c r="BN28" s="986"/>
      <c r="BO28" s="134">
        <f>Introduction!BB9</f>
        <v>1</v>
      </c>
      <c r="BP28" s="982" t="s">
        <v>38</v>
      </c>
      <c r="BQ28" s="983"/>
      <c r="BR28" s="984"/>
    </row>
    <row r="29" spans="1:91" ht="12.75" customHeight="1">
      <c r="A29" s="55"/>
      <c r="B29" s="38"/>
      <c r="C29" s="39" t="s">
        <v>96</v>
      </c>
      <c r="D29" s="40"/>
      <c r="E29" s="1010" t="s">
        <v>115</v>
      </c>
      <c r="F29" s="1011"/>
      <c r="G29" s="1011"/>
      <c r="H29" s="1011"/>
      <c r="I29" s="1011"/>
      <c r="J29" s="1011"/>
      <c r="K29" s="1011"/>
      <c r="L29" s="1011"/>
      <c r="M29" s="1011"/>
      <c r="N29" s="1011"/>
      <c r="O29" s="1011"/>
      <c r="P29" s="1011"/>
      <c r="Q29" s="1011"/>
      <c r="R29" s="1011"/>
      <c r="S29" s="1011"/>
      <c r="T29" s="1011"/>
      <c r="U29" s="1011"/>
      <c r="V29" s="1011"/>
      <c r="W29" s="1011"/>
      <c r="X29" s="1011"/>
      <c r="Y29" s="1011"/>
      <c r="Z29" s="1011"/>
      <c r="AA29" s="1011"/>
      <c r="AB29" s="1011"/>
      <c r="AC29" s="1011"/>
      <c r="AD29" s="1011"/>
      <c r="AE29" s="1011"/>
      <c r="AF29" s="1011"/>
      <c r="AG29" s="1011"/>
      <c r="AH29" s="1011"/>
      <c r="AI29" s="1011"/>
      <c r="AJ29" s="1011"/>
      <c r="AK29" s="1011"/>
      <c r="AL29" s="1011"/>
      <c r="AM29" s="1011"/>
      <c r="AN29" s="1011"/>
      <c r="AO29" s="1011"/>
      <c r="AP29" s="1011"/>
      <c r="AQ29" s="1011"/>
      <c r="AR29" s="1011"/>
      <c r="AS29" s="1011"/>
      <c r="AT29" s="1011"/>
      <c r="AU29" s="1011"/>
      <c r="AV29" s="47" t="str">
        <f>IF(AP31="","",#REF!)</f>
        <v/>
      </c>
      <c r="AW29" s="47"/>
      <c r="AX29" s="47"/>
      <c r="AY29" s="47"/>
      <c r="AZ29" s="1012" t="str">
        <f>IF(BR23="","",BR23)</f>
        <v/>
      </c>
      <c r="BA29" s="1012"/>
      <c r="BB29" s="1012"/>
      <c r="BC29" s="1012"/>
      <c r="BD29" s="1013"/>
      <c r="BE29" s="240"/>
      <c r="BJ29" s="404"/>
      <c r="BK29" s="400" t="s">
        <v>231</v>
      </c>
      <c r="BL29" s="401"/>
      <c r="BM29" s="401"/>
      <c r="BN29" s="401"/>
      <c r="BO29" s="402"/>
      <c r="BP29" s="62" t="s">
        <v>86</v>
      </c>
      <c r="BQ29" s="62" t="s">
        <v>85</v>
      </c>
      <c r="BR29" s="62" t="s">
        <v>78</v>
      </c>
    </row>
    <row r="30" spans="1:91" ht="4.5" customHeight="1">
      <c r="A30" s="55"/>
      <c r="B30" s="145"/>
      <c r="C30" s="177"/>
      <c r="D30" s="178"/>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84"/>
      <c r="AW30" s="184"/>
      <c r="AX30" s="184"/>
      <c r="AY30" s="184"/>
      <c r="AZ30" s="185"/>
      <c r="BA30" s="185"/>
      <c r="BB30" s="185"/>
      <c r="BC30" s="185"/>
      <c r="BD30" s="185"/>
      <c r="BE30" s="49"/>
      <c r="BJ30" s="403"/>
      <c r="BK30" s="181"/>
      <c r="BL30" s="181"/>
      <c r="BM30" s="181"/>
      <c r="BN30" s="181"/>
      <c r="BO30" s="181"/>
      <c r="BP30" s="182"/>
      <c r="BQ30" s="182"/>
      <c r="BR30" s="183"/>
    </row>
    <row r="31" spans="1:91">
      <c r="A31" s="55"/>
      <c r="B31" s="140"/>
      <c r="C31" s="170"/>
      <c r="D31" s="140"/>
      <c r="E31" s="354" t="str">
        <f>CONCATENATE($C$29,"1")</f>
        <v>3.1</v>
      </c>
      <c r="F31" s="352"/>
      <c r="G31" s="956" t="str">
        <f>IF(F17="","",F17)</f>
        <v>Process Control</v>
      </c>
      <c r="H31" s="957"/>
      <c r="I31" s="957"/>
      <c r="J31" s="957"/>
      <c r="K31" s="957"/>
      <c r="L31" s="957"/>
      <c r="M31" s="957"/>
      <c r="N31" s="957"/>
      <c r="O31" s="957"/>
      <c r="P31" s="957"/>
      <c r="Q31" s="957"/>
      <c r="R31" s="957"/>
      <c r="S31" s="957"/>
      <c r="T31" s="957"/>
      <c r="U31" s="957"/>
      <c r="V31" s="957"/>
      <c r="W31" s="957"/>
      <c r="X31" s="957"/>
      <c r="Y31" s="957"/>
      <c r="Z31" s="957"/>
      <c r="AA31" s="957"/>
      <c r="AB31" s="957"/>
      <c r="AC31" s="957"/>
      <c r="AD31" s="957"/>
      <c r="AE31" s="957"/>
      <c r="AF31" s="957"/>
      <c r="AG31" s="957"/>
      <c r="AH31" s="957"/>
      <c r="AI31" s="957"/>
      <c r="AJ31" s="957"/>
      <c r="AK31" s="957"/>
      <c r="AL31" s="957"/>
      <c r="AM31" s="957"/>
      <c r="AN31" s="957"/>
      <c r="AO31" s="957"/>
      <c r="AP31" s="958"/>
      <c r="AQ31" s="958"/>
      <c r="AR31" s="958"/>
      <c r="AS31" s="958"/>
      <c r="AT31" s="958"/>
      <c r="AU31" s="958"/>
      <c r="AV31" s="958"/>
      <c r="AW31" s="958"/>
      <c r="AX31" s="958"/>
      <c r="AY31" s="958"/>
      <c r="AZ31" s="954" t="str">
        <f>IF(BA33="N",BQ31,IF(BR33=0,"",IF(BA33="Y",SUM(BQ31/BP31),"")))</f>
        <v/>
      </c>
      <c r="BA31" s="954"/>
      <c r="BB31" s="954"/>
      <c r="BC31" s="954"/>
      <c r="BD31" s="955"/>
      <c r="BE31" s="49"/>
      <c r="BF31" s="64"/>
      <c r="BJ31" s="62" t="s">
        <v>230</v>
      </c>
      <c r="BK31" s="62">
        <v>1</v>
      </c>
      <c r="BL31" s="174">
        <v>2</v>
      </c>
      <c r="BM31" s="62">
        <v>3</v>
      </c>
      <c r="BN31" s="62">
        <v>4</v>
      </c>
      <c r="BO31" s="62">
        <v>5</v>
      </c>
      <c r="BP31" s="67">
        <f>IF(BA33="N",8,IF(BR33=0,0,IF(BP33="",0,8)))</f>
        <v>0</v>
      </c>
      <c r="BQ31" s="67">
        <f>SUM(BQ33:BQ44)</f>
        <v>0</v>
      </c>
      <c r="BR31" s="175" t="str">
        <f>IF(BA33="N",0,IF(BP31=0,"",IF(SUM(BQ31/BP31)&gt;1,1,SUM(BQ31/BP31))))</f>
        <v/>
      </c>
    </row>
    <row r="32" spans="1:91" ht="3.75" customHeight="1">
      <c r="A32" s="55"/>
      <c r="B32" s="140"/>
      <c r="C32" s="170"/>
      <c r="D32" s="140"/>
      <c r="E32" s="170"/>
      <c r="F32" s="351"/>
      <c r="G32" s="41"/>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42"/>
      <c r="BA32" s="42"/>
      <c r="BB32" s="42"/>
      <c r="BC32" s="42"/>
      <c r="BD32" s="139"/>
      <c r="BE32" s="220"/>
      <c r="BJ32" s="87"/>
      <c r="BK32" s="79"/>
      <c r="BL32" s="79"/>
      <c r="BP32" s="80"/>
      <c r="BQ32" s="80"/>
      <c r="BR32" s="81"/>
    </row>
    <row r="33" spans="1:91">
      <c r="A33" s="55"/>
      <c r="B33" s="140"/>
      <c r="C33" s="170"/>
      <c r="D33" s="140"/>
      <c r="E33" s="170"/>
      <c r="F33" s="351"/>
      <c r="G33" s="353" t="str">
        <f>CONCATENATE(E31,".1")</f>
        <v>3.1.1</v>
      </c>
      <c r="H33" s="144"/>
      <c r="I33" s="145" t="s">
        <v>4</v>
      </c>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66" t="s">
        <v>13</v>
      </c>
      <c r="AX33" s="145"/>
      <c r="AY33" s="146"/>
      <c r="AZ33" s="141"/>
      <c r="BA33" s="959"/>
      <c r="BB33" s="960"/>
      <c r="BC33" s="961"/>
      <c r="BD33" s="141"/>
      <c r="BE33" s="220"/>
      <c r="BJ33" s="66" t="s">
        <v>89</v>
      </c>
      <c r="BK33" s="78" t="s">
        <v>17</v>
      </c>
      <c r="BL33" s="78" t="s">
        <v>17</v>
      </c>
      <c r="BM33" s="78" t="s">
        <v>17</v>
      </c>
      <c r="BN33" s="78" t="s">
        <v>17</v>
      </c>
      <c r="BO33" s="78" t="s">
        <v>17</v>
      </c>
      <c r="BP33" s="135" t="str">
        <f>IF(OR(BA33="x",BA33=""),"",IF(AND($BO$28=1,BK33&lt;&gt;""),1,IF(AND($BO$28=2,BL33&lt;&gt;""),1,IF(AND($BO$28=3,BM33&lt;&gt;""),1,IF(AND($BO$28=4,BN33&lt;&gt;""),1,IF(AND($BO$28=5,BO33&lt;&gt;""),1,0))))))</f>
        <v/>
      </c>
      <c r="BQ33" s="67">
        <f>IF(BR33=0,0,IF(OR(BA33="x",BA33=""),0,IF(BA33="Y",2,0)))</f>
        <v>0</v>
      </c>
      <c r="BR33" s="137">
        <f>IF(BA33="N",0,SUM(BK34:BO34))</f>
        <v>1</v>
      </c>
    </row>
    <row r="34" spans="1:91" ht="3.75" customHeight="1">
      <c r="A34" s="55"/>
      <c r="B34" s="140"/>
      <c r="C34" s="170"/>
      <c r="D34" s="140"/>
      <c r="E34" s="170"/>
      <c r="F34" s="351"/>
      <c r="G34" s="143"/>
      <c r="H34" s="147"/>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9"/>
      <c r="AZ34" s="141"/>
      <c r="BA34" s="140"/>
      <c r="BB34" s="140"/>
      <c r="BC34" s="140"/>
      <c r="BD34" s="141"/>
      <c r="BE34" s="220"/>
      <c r="BJ34" s="136"/>
      <c r="BK34" s="137">
        <f>IF(AND($BO$28=1,BK33&lt;&gt;""),1,0)</f>
        <v>1</v>
      </c>
      <c r="BL34" s="137">
        <f>IF(AND($BO$28=2,BL33&lt;&gt;""),1,0)</f>
        <v>0</v>
      </c>
      <c r="BM34" s="137">
        <f>IF(AND($BO$28=3,BM33&lt;&gt;""),1,0)</f>
        <v>0</v>
      </c>
      <c r="BN34" s="137">
        <f>IF(AND($BO$28=4,BN33&lt;&gt;""),1,0)</f>
        <v>0</v>
      </c>
      <c r="BO34" s="137">
        <f>IF(AND($BO$28=5,BO33&lt;&gt;""),1,0)</f>
        <v>0</v>
      </c>
      <c r="BP34" s="80"/>
      <c r="BQ34" s="80"/>
      <c r="BR34" s="86"/>
    </row>
    <row r="35" spans="1:91">
      <c r="A35" s="55"/>
      <c r="B35" s="140"/>
      <c r="C35" s="170"/>
      <c r="D35" s="140"/>
      <c r="E35" s="170"/>
      <c r="F35" s="351"/>
      <c r="G35" s="353" t="str">
        <f>CONCATENATE(E31,".2")</f>
        <v>3.1.2</v>
      </c>
      <c r="H35" s="144"/>
      <c r="I35" s="145" t="s">
        <v>364</v>
      </c>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6"/>
      <c r="AZ35" s="141"/>
      <c r="BA35" s="959"/>
      <c r="BB35" s="960"/>
      <c r="BC35" s="961"/>
      <c r="BD35" s="141"/>
      <c r="BE35" s="220"/>
      <c r="BJ35" s="158"/>
      <c r="BK35" s="160"/>
      <c r="BL35" s="160"/>
      <c r="BM35" s="160"/>
      <c r="BN35" s="160"/>
      <c r="BO35" s="160"/>
      <c r="BP35" s="135" t="str">
        <f>IF(OR(BA35="x",BA35=""),"",IF(AND($BO$28=1,BK35&lt;&gt;""),1,IF(AND($BO$28=2,BL35&lt;&gt;""),1,IF(AND($BO$28=3,BM35&lt;&gt;""),1,IF(AND($BO$28=4,BN35&lt;&gt;""),1,IF(AND($BO$28=5,BO35&lt;&gt;""),1,0))))))</f>
        <v/>
      </c>
      <c r="BQ35" s="67">
        <f>IF(BR33=0,0,IF(OR(BA35="x",BA35=""),0,BA35))</f>
        <v>0</v>
      </c>
      <c r="BR35" s="162"/>
    </row>
    <row r="36" spans="1:91" s="151" customFormat="1">
      <c r="A36" s="55"/>
      <c r="B36" s="155"/>
      <c r="C36" s="171"/>
      <c r="D36" s="155"/>
      <c r="E36" s="171"/>
      <c r="F36" s="355"/>
      <c r="G36" s="152"/>
      <c r="H36" s="153"/>
      <c r="I36" s="154" t="s">
        <v>5</v>
      </c>
      <c r="J36" s="155"/>
      <c r="K36" s="150" t="s">
        <v>225</v>
      </c>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5"/>
      <c r="AU36" s="155"/>
      <c r="AV36" s="155"/>
      <c r="AW36" s="155"/>
      <c r="AX36" s="155"/>
      <c r="AY36" s="156"/>
      <c r="AZ36" s="157"/>
      <c r="BA36" s="155"/>
      <c r="BB36" s="155"/>
      <c r="BC36" s="155"/>
      <c r="BD36" s="157"/>
      <c r="BE36" s="242"/>
      <c r="BF36" s="159"/>
      <c r="BG36" s="159"/>
      <c r="BH36" s="159"/>
      <c r="BI36" s="159"/>
      <c r="BJ36" s="158"/>
      <c r="BK36" s="160"/>
      <c r="BL36" s="160"/>
      <c r="BM36" s="160"/>
      <c r="BN36" s="160"/>
      <c r="BO36" s="160"/>
      <c r="BP36" s="163"/>
      <c r="BQ36" s="163"/>
      <c r="BR36" s="162"/>
      <c r="BS36" s="159"/>
      <c r="BT36" s="159"/>
      <c r="BU36" s="159"/>
      <c r="BV36" s="159"/>
      <c r="BW36" s="159"/>
      <c r="BX36" s="159"/>
      <c r="BY36" s="159"/>
      <c r="BZ36" s="159"/>
      <c r="CA36" s="159"/>
      <c r="CB36" s="159"/>
      <c r="CC36" s="159"/>
      <c r="CD36" s="159"/>
      <c r="CE36" s="159"/>
      <c r="CF36" s="159"/>
      <c r="CG36" s="159"/>
      <c r="CH36" s="159"/>
      <c r="CI36" s="159"/>
      <c r="CJ36" s="159"/>
      <c r="CK36" s="159"/>
      <c r="CL36" s="159"/>
      <c r="CM36" s="159"/>
    </row>
    <row r="37" spans="1:91" s="151" customFormat="1">
      <c r="A37" s="55"/>
      <c r="B37" s="155"/>
      <c r="C37" s="171"/>
      <c r="D37" s="155"/>
      <c r="E37" s="171"/>
      <c r="F37" s="355"/>
      <c r="G37" s="152"/>
      <c r="H37" s="153"/>
      <c r="I37" s="154" t="s">
        <v>6</v>
      </c>
      <c r="J37" s="155"/>
      <c r="K37" s="524" t="s">
        <v>366</v>
      </c>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5"/>
      <c r="AU37" s="155"/>
      <c r="AV37" s="155"/>
      <c r="AW37" s="155"/>
      <c r="AX37" s="155"/>
      <c r="AY37" s="156"/>
      <c r="AZ37" s="157"/>
      <c r="BA37" s="155"/>
      <c r="BB37" s="155"/>
      <c r="BC37" s="155"/>
      <c r="BD37" s="157"/>
      <c r="BE37" s="242"/>
      <c r="BF37" s="159"/>
      <c r="BG37" s="159"/>
      <c r="BH37" s="159"/>
      <c r="BI37" s="159"/>
      <c r="BJ37" s="158"/>
      <c r="BK37" s="160"/>
      <c r="BL37" s="160"/>
      <c r="BM37" s="160"/>
      <c r="BN37" s="160"/>
      <c r="BO37" s="160"/>
      <c r="BP37" s="161"/>
      <c r="BQ37" s="161"/>
      <c r="BR37" s="162"/>
      <c r="BS37" s="159"/>
      <c r="BT37" s="159"/>
      <c r="BU37" s="159"/>
      <c r="BV37" s="159"/>
      <c r="BW37" s="159"/>
      <c r="BX37" s="159"/>
      <c r="BY37" s="159"/>
      <c r="BZ37" s="159"/>
      <c r="CA37" s="159"/>
      <c r="CB37" s="159"/>
      <c r="CC37" s="159"/>
      <c r="CD37" s="159"/>
      <c r="CE37" s="159"/>
      <c r="CF37" s="159"/>
      <c r="CG37" s="159"/>
      <c r="CH37" s="159"/>
      <c r="CI37" s="159"/>
      <c r="CJ37" s="159"/>
      <c r="CK37" s="159"/>
      <c r="CL37" s="159"/>
      <c r="CM37" s="159"/>
    </row>
    <row r="38" spans="1:91" s="151" customFormat="1">
      <c r="A38" s="55"/>
      <c r="B38" s="155"/>
      <c r="C38" s="171"/>
      <c r="D38" s="155"/>
      <c r="E38" s="171"/>
      <c r="F38" s="355"/>
      <c r="G38" s="152"/>
      <c r="H38" s="153"/>
      <c r="I38" s="154" t="s">
        <v>7</v>
      </c>
      <c r="J38" s="155"/>
      <c r="K38" s="524" t="s">
        <v>413</v>
      </c>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5"/>
      <c r="AU38" s="155"/>
      <c r="AV38" s="155"/>
      <c r="AW38" s="155"/>
      <c r="AX38" s="155"/>
      <c r="AY38" s="156"/>
      <c r="AZ38" s="157"/>
      <c r="BA38" s="155"/>
      <c r="BB38" s="155"/>
      <c r="BC38" s="155"/>
      <c r="BD38" s="157"/>
      <c r="BE38" s="242"/>
      <c r="BF38" s="159"/>
      <c r="BG38" s="159"/>
      <c r="BH38" s="159"/>
      <c r="BI38" s="159"/>
      <c r="BJ38" s="158"/>
      <c r="BK38" s="160"/>
      <c r="BL38" s="160"/>
      <c r="BM38" s="160"/>
      <c r="BN38" s="160"/>
      <c r="BO38" s="160"/>
      <c r="BP38" s="161"/>
      <c r="BQ38" s="161"/>
      <c r="BR38" s="162"/>
      <c r="BS38" s="159"/>
      <c r="BT38" s="159"/>
      <c r="BU38" s="159"/>
      <c r="BV38" s="159"/>
      <c r="BW38" s="159"/>
      <c r="BX38" s="159"/>
      <c r="BY38" s="159"/>
      <c r="BZ38" s="159"/>
      <c r="CA38" s="159"/>
      <c r="CB38" s="159"/>
      <c r="CC38" s="159"/>
      <c r="CD38" s="159"/>
      <c r="CE38" s="159"/>
      <c r="CF38" s="159"/>
      <c r="CG38" s="159"/>
      <c r="CH38" s="159"/>
      <c r="CI38" s="159"/>
      <c r="CJ38" s="159"/>
      <c r="CK38" s="159"/>
      <c r="CL38" s="159"/>
      <c r="CM38" s="159"/>
    </row>
    <row r="39" spans="1:91" s="151" customFormat="1">
      <c r="A39" s="98"/>
      <c r="B39" s="155"/>
      <c r="C39" s="171"/>
      <c r="D39" s="155"/>
      <c r="E39" s="171"/>
      <c r="F39" s="355"/>
      <c r="G39" s="152"/>
      <c r="H39" s="153"/>
      <c r="I39" s="154" t="s">
        <v>8</v>
      </c>
      <c r="J39" s="155"/>
      <c r="K39" s="524" t="s">
        <v>367</v>
      </c>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5"/>
      <c r="AU39" s="155"/>
      <c r="AV39" s="155"/>
      <c r="AW39" s="155"/>
      <c r="AX39" s="155"/>
      <c r="AY39" s="156"/>
      <c r="AZ39" s="157"/>
      <c r="BA39" s="155"/>
      <c r="BB39" s="155"/>
      <c r="BC39" s="155"/>
      <c r="BD39" s="157"/>
      <c r="BE39" s="242"/>
      <c r="BF39" s="159"/>
      <c r="BG39" s="159"/>
      <c r="BH39" s="159"/>
      <c r="BI39" s="159"/>
      <c r="BJ39" s="158"/>
      <c r="BK39" s="160"/>
      <c r="BL39" s="160"/>
      <c r="BM39" s="160"/>
      <c r="BN39" s="160"/>
      <c r="BO39" s="160"/>
      <c r="BP39" s="161"/>
      <c r="BQ39" s="161"/>
      <c r="BR39" s="162"/>
      <c r="BS39" s="159"/>
      <c r="BT39" s="159"/>
      <c r="BU39" s="159"/>
      <c r="BV39" s="159"/>
      <c r="BW39" s="159"/>
      <c r="BX39" s="159"/>
      <c r="BY39" s="159"/>
      <c r="BZ39" s="159"/>
      <c r="CA39" s="159"/>
      <c r="CB39" s="159"/>
      <c r="CC39" s="159"/>
      <c r="CD39" s="159"/>
      <c r="CE39" s="159"/>
      <c r="CF39" s="159"/>
      <c r="CG39" s="159"/>
      <c r="CH39" s="159"/>
      <c r="CI39" s="159"/>
      <c r="CJ39" s="159"/>
      <c r="CK39" s="159"/>
      <c r="CL39" s="159"/>
      <c r="CM39" s="159"/>
    </row>
    <row r="40" spans="1:91" s="151" customFormat="1">
      <c r="A40" s="55"/>
      <c r="B40" s="155"/>
      <c r="C40" s="171"/>
      <c r="D40" s="155"/>
      <c r="E40" s="171"/>
      <c r="F40" s="355"/>
      <c r="G40" s="152"/>
      <c r="H40" s="153"/>
      <c r="I40" s="154" t="s">
        <v>9</v>
      </c>
      <c r="J40" s="155"/>
      <c r="K40" s="524" t="s">
        <v>368</v>
      </c>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5"/>
      <c r="AU40" s="155"/>
      <c r="AV40" s="155"/>
      <c r="AW40" s="155"/>
      <c r="AX40" s="155"/>
      <c r="AY40" s="156"/>
      <c r="AZ40" s="157"/>
      <c r="BA40" s="155"/>
      <c r="BB40" s="155"/>
      <c r="BC40" s="155"/>
      <c r="BD40" s="157"/>
      <c r="BE40" s="242"/>
      <c r="BF40" s="159"/>
      <c r="BG40" s="159"/>
      <c r="BH40" s="159"/>
      <c r="BI40" s="159"/>
      <c r="BJ40" s="158"/>
      <c r="BK40" s="160"/>
      <c r="BL40" s="160"/>
      <c r="BM40" s="160"/>
      <c r="BN40" s="160"/>
      <c r="BO40" s="160"/>
      <c r="BP40" s="161"/>
      <c r="BQ40" s="161"/>
      <c r="BR40" s="162"/>
      <c r="BS40" s="159"/>
      <c r="BT40" s="159"/>
      <c r="BU40" s="159"/>
      <c r="BV40" s="159"/>
      <c r="BW40" s="159"/>
      <c r="BX40" s="159"/>
      <c r="BY40" s="159"/>
      <c r="BZ40" s="159"/>
      <c r="CA40" s="159"/>
      <c r="CB40" s="159"/>
      <c r="CC40" s="159"/>
      <c r="CD40" s="159"/>
      <c r="CE40" s="159"/>
      <c r="CF40" s="159"/>
      <c r="CG40" s="159"/>
      <c r="CH40" s="159"/>
      <c r="CI40" s="159"/>
      <c r="CJ40" s="159"/>
      <c r="CK40" s="159"/>
      <c r="CL40" s="159"/>
      <c r="CM40" s="159"/>
    </row>
    <row r="41" spans="1:91" ht="3.75" customHeight="1">
      <c r="A41" s="55"/>
      <c r="B41" s="140"/>
      <c r="C41" s="170"/>
      <c r="D41" s="140"/>
      <c r="E41" s="170"/>
      <c r="F41" s="351"/>
      <c r="G41" s="143"/>
      <c r="H41" s="147"/>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9"/>
      <c r="AZ41" s="141"/>
      <c r="BA41" s="140"/>
      <c r="BB41" s="140"/>
      <c r="BC41" s="140"/>
      <c r="BD41" s="141"/>
      <c r="BE41" s="220"/>
      <c r="BJ41" s="64"/>
      <c r="BK41" s="60"/>
      <c r="BL41" s="60"/>
      <c r="BP41" s="142"/>
      <c r="BQ41" s="142"/>
      <c r="BR41" s="86"/>
    </row>
    <row r="42" spans="1:91">
      <c r="A42" s="55"/>
      <c r="B42" s="140"/>
      <c r="C42" s="170"/>
      <c r="D42" s="140"/>
      <c r="E42" s="170"/>
      <c r="F42" s="351"/>
      <c r="G42" s="353" t="str">
        <f>CONCATENATE(E31,".3")</f>
        <v>3.1.3</v>
      </c>
      <c r="H42" s="144"/>
      <c r="I42" s="145" t="s">
        <v>362</v>
      </c>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6"/>
      <c r="AZ42" s="141"/>
      <c r="BA42" s="959"/>
      <c r="BB42" s="960"/>
      <c r="BC42" s="961"/>
      <c r="BD42" s="141"/>
      <c r="BE42" s="220"/>
      <c r="BJ42" s="158"/>
      <c r="BK42" s="160"/>
      <c r="BL42" s="160"/>
      <c r="BM42" s="160"/>
      <c r="BN42" s="160"/>
      <c r="BO42" s="160"/>
      <c r="BP42" s="135" t="str">
        <f>IF(OR(BA42="x",BA42=""),"",IF(AND($BO$28=1,BK42&lt;&gt;""),1,IF(AND($BO$28=2,BL42&lt;&gt;""),1,IF(AND($BO$28=3,BM42&lt;&gt;""),1,IF(AND($BO$28=4,BN42&lt;&gt;""),1,IF(AND($BO$28=5,BO42&lt;&gt;""),1,0))))))</f>
        <v/>
      </c>
      <c r="BQ42" s="67">
        <f>IF(BR33=0,0,IF(OR(BA42="x",BA42=""),0,BA42))</f>
        <v>0</v>
      </c>
      <c r="BR42" s="162"/>
    </row>
    <row r="43" spans="1:91" ht="3.75" customHeight="1">
      <c r="A43" s="55"/>
      <c r="B43" s="140"/>
      <c r="C43" s="170"/>
      <c r="D43" s="140"/>
      <c r="E43" s="170"/>
      <c r="F43" s="351"/>
      <c r="G43" s="143"/>
      <c r="H43" s="147"/>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9"/>
      <c r="AZ43" s="141"/>
      <c r="BA43" s="140"/>
      <c r="BB43" s="140"/>
      <c r="BC43" s="140"/>
      <c r="BD43" s="141"/>
      <c r="BE43" s="220"/>
      <c r="BJ43" s="158"/>
      <c r="BK43" s="160"/>
      <c r="BL43" s="160"/>
      <c r="BM43" s="160"/>
      <c r="BN43" s="160"/>
      <c r="BO43" s="160"/>
      <c r="BP43" s="80"/>
      <c r="BQ43" s="80"/>
      <c r="BR43" s="86"/>
    </row>
    <row r="44" spans="1:91">
      <c r="A44" s="55"/>
      <c r="B44" s="140"/>
      <c r="C44" s="170"/>
      <c r="D44" s="140"/>
      <c r="E44" s="170"/>
      <c r="F44" s="351"/>
      <c r="G44" s="353" t="str">
        <f>CONCATENATE(E31,".4")</f>
        <v>3.1.4</v>
      </c>
      <c r="H44" s="144"/>
      <c r="I44" s="145" t="s">
        <v>10</v>
      </c>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6"/>
      <c r="AZ44" s="141"/>
      <c r="BA44" s="959"/>
      <c r="BB44" s="960"/>
      <c r="BC44" s="961"/>
      <c r="BD44" s="141"/>
      <c r="BE44" s="220"/>
      <c r="BJ44" s="158"/>
      <c r="BK44" s="160"/>
      <c r="BL44" s="160"/>
      <c r="BM44" s="160"/>
      <c r="BN44" s="160"/>
      <c r="BO44" s="160"/>
      <c r="BP44" s="135" t="str">
        <f>IF(OR(BA44="x",BA44=""),"",IF(AND($BO$28=1,BK44&lt;&gt;""),1,IF(AND($BO$28=2,BL44&lt;&gt;""),1,IF(AND($BO$28=3,BM44&lt;&gt;""),1,IF(AND($BO$28=4,BN44&lt;&gt;""),1,IF(AND($BO$28=5,BO44&lt;&gt;""),1,0))))))</f>
        <v/>
      </c>
      <c r="BQ44" s="67">
        <f>IF(BR33=0,0,IF(OR(BA44="x",BA44=""),0,BA44))</f>
        <v>0</v>
      </c>
      <c r="BR44" s="162"/>
    </row>
    <row r="45" spans="1:91" ht="3.75" customHeight="1">
      <c r="A45" s="55"/>
      <c r="B45" s="140"/>
      <c r="C45" s="170"/>
      <c r="D45" s="140"/>
      <c r="E45" s="170"/>
      <c r="F45" s="351"/>
      <c r="G45" s="143"/>
      <c r="H45" s="147"/>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9"/>
      <c r="AZ45" s="141"/>
      <c r="BA45" s="140"/>
      <c r="BB45" s="140"/>
      <c r="BC45" s="140"/>
      <c r="BD45" s="141"/>
      <c r="BE45" s="220"/>
      <c r="BJ45" s="158"/>
      <c r="BK45" s="160"/>
      <c r="BL45" s="160"/>
      <c r="BM45" s="160"/>
      <c r="BN45" s="160"/>
      <c r="BO45" s="160"/>
      <c r="BP45" s="80"/>
      <c r="BQ45" s="80"/>
      <c r="BR45" s="86"/>
    </row>
    <row r="46" spans="1:91">
      <c r="A46" s="55"/>
      <c r="B46" s="140"/>
      <c r="C46" s="170"/>
      <c r="D46" s="140"/>
      <c r="E46" s="170"/>
      <c r="F46" s="351"/>
      <c r="G46" s="138"/>
      <c r="H46" s="139"/>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1"/>
      <c r="BA46" s="140"/>
      <c r="BB46" s="140"/>
      <c r="BC46" s="140"/>
      <c r="BD46" s="141"/>
      <c r="BE46" s="220"/>
      <c r="BJ46" s="64"/>
      <c r="BK46" s="400" t="s">
        <v>231</v>
      </c>
      <c r="BL46" s="401"/>
      <c r="BM46" s="401"/>
      <c r="BN46" s="401"/>
      <c r="BO46" s="402"/>
      <c r="BP46" s="142"/>
      <c r="BQ46" s="142"/>
      <c r="BR46" s="86"/>
    </row>
    <row r="47" spans="1:91">
      <c r="A47" s="55"/>
      <c r="B47" s="140"/>
      <c r="C47" s="170"/>
      <c r="D47" s="140"/>
      <c r="E47" s="354" t="str">
        <f>CONCATENATE($C$29,"2")</f>
        <v>3.2</v>
      </c>
      <c r="F47" s="352"/>
      <c r="G47" s="956" t="str">
        <f>IF(F18="","",F18)</f>
        <v>Manufacturing Metrics</v>
      </c>
      <c r="H47" s="957"/>
      <c r="I47" s="957"/>
      <c r="J47" s="957"/>
      <c r="K47" s="957"/>
      <c r="L47" s="957"/>
      <c r="M47" s="957"/>
      <c r="N47" s="957"/>
      <c r="O47" s="957"/>
      <c r="P47" s="957"/>
      <c r="Q47" s="957"/>
      <c r="R47" s="957"/>
      <c r="S47" s="957"/>
      <c r="T47" s="957"/>
      <c r="U47" s="957"/>
      <c r="V47" s="957"/>
      <c r="W47" s="957"/>
      <c r="X47" s="957"/>
      <c r="Y47" s="957"/>
      <c r="Z47" s="957"/>
      <c r="AA47" s="957"/>
      <c r="AB47" s="957"/>
      <c r="AC47" s="957"/>
      <c r="AD47" s="957"/>
      <c r="AE47" s="957"/>
      <c r="AF47" s="957"/>
      <c r="AG47" s="957"/>
      <c r="AH47" s="957"/>
      <c r="AI47" s="957"/>
      <c r="AJ47" s="957"/>
      <c r="AK47" s="957"/>
      <c r="AL47" s="957"/>
      <c r="AM47" s="957"/>
      <c r="AN47" s="957"/>
      <c r="AO47" s="957"/>
      <c r="AP47" s="958"/>
      <c r="AQ47" s="958"/>
      <c r="AR47" s="958"/>
      <c r="AS47" s="958"/>
      <c r="AT47" s="958"/>
      <c r="AU47" s="958"/>
      <c r="AV47" s="958"/>
      <c r="AW47" s="958"/>
      <c r="AX47" s="958"/>
      <c r="AY47" s="958"/>
      <c r="AZ47" s="954" t="str">
        <f>IF(BA49="N",BQ47,IF(BR49=0,"",IF(BA49="Y",SUM(BQ47/BP47),"")))</f>
        <v/>
      </c>
      <c r="BA47" s="954"/>
      <c r="BB47" s="954"/>
      <c r="BC47" s="954"/>
      <c r="BD47" s="955"/>
      <c r="BE47" s="49"/>
      <c r="BF47" s="64"/>
      <c r="BJ47" s="62" t="s">
        <v>230</v>
      </c>
      <c r="BK47" s="62">
        <v>1</v>
      </c>
      <c r="BL47" s="174">
        <v>2</v>
      </c>
      <c r="BM47" s="62">
        <v>3</v>
      </c>
      <c r="BN47" s="62">
        <v>4</v>
      </c>
      <c r="BO47" s="62">
        <v>5</v>
      </c>
      <c r="BP47" s="67">
        <f>IF(BA49="N",8,IF(BR49=0,0,IF(BP49="",0,8)))</f>
        <v>0</v>
      </c>
      <c r="BQ47" s="67">
        <f>SUM(BQ49:BQ60)</f>
        <v>0</v>
      </c>
      <c r="BR47" s="175" t="str">
        <f>IF(BA49="N",0,IF(BP47=0,"",IF(SUM(BQ47/BP47)&gt;1,1,SUM(BQ47/BP47))))</f>
        <v/>
      </c>
    </row>
    <row r="48" spans="1:91" ht="3.75" customHeight="1">
      <c r="A48" s="55"/>
      <c r="B48" s="140"/>
      <c r="C48" s="170"/>
      <c r="D48" s="140"/>
      <c r="E48" s="170"/>
      <c r="F48" s="351"/>
      <c r="G48" s="41"/>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42"/>
      <c r="BA48" s="42"/>
      <c r="BB48" s="42"/>
      <c r="BC48" s="42"/>
      <c r="BD48" s="139"/>
      <c r="BE48" s="220"/>
      <c r="BJ48" s="87"/>
      <c r="BK48" s="79"/>
      <c r="BL48" s="79"/>
      <c r="BP48" s="80"/>
      <c r="BQ48" s="80"/>
      <c r="BR48" s="81"/>
    </row>
    <row r="49" spans="1:91">
      <c r="A49" s="55"/>
      <c r="B49" s="140"/>
      <c r="C49" s="170"/>
      <c r="D49" s="140"/>
      <c r="E49" s="170"/>
      <c r="F49" s="351"/>
      <c r="G49" s="353" t="str">
        <f>CONCATENATE(E47,".1")</f>
        <v>3.2.1</v>
      </c>
      <c r="H49" s="144"/>
      <c r="I49" s="145" t="s">
        <v>4</v>
      </c>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66" t="s">
        <v>13</v>
      </c>
      <c r="AX49" s="145"/>
      <c r="AY49" s="146"/>
      <c r="AZ49" s="141"/>
      <c r="BA49" s="959"/>
      <c r="BB49" s="960"/>
      <c r="BC49" s="961"/>
      <c r="BD49" s="141"/>
      <c r="BE49" s="220"/>
      <c r="BJ49" s="66" t="s">
        <v>89</v>
      </c>
      <c r="BK49" s="78" t="s">
        <v>17</v>
      </c>
      <c r="BL49" s="78" t="s">
        <v>17</v>
      </c>
      <c r="BM49" s="78"/>
      <c r="BN49" s="78" t="s">
        <v>17</v>
      </c>
      <c r="BO49" s="78" t="s">
        <v>17</v>
      </c>
      <c r="BP49" s="135" t="str">
        <f>IF(OR(BA49="x",BA49=""),"",IF(AND($BO$28=1,BK49&lt;&gt;""),1,IF(AND($BO$28=2,BL49&lt;&gt;""),1,IF(AND($BO$28=3,BM49&lt;&gt;""),1,IF(AND($BO$28=4,BN49&lt;&gt;""),1,IF(AND($BO$28=5,BO49&lt;&gt;""),1,0))))))</f>
        <v/>
      </c>
      <c r="BQ49" s="67">
        <f>IF(BR49=0,0,IF(OR(BA49="x",BA49=""),0,IF(BA49="Y",2,0)))</f>
        <v>0</v>
      </c>
      <c r="BR49" s="137">
        <f>IF(BA49="N",0,SUM(BK50:BO50))</f>
        <v>1</v>
      </c>
    </row>
    <row r="50" spans="1:91" ht="3.75" customHeight="1">
      <c r="A50" s="55"/>
      <c r="B50" s="140"/>
      <c r="C50" s="170"/>
      <c r="D50" s="140"/>
      <c r="E50" s="170"/>
      <c r="F50" s="351"/>
      <c r="G50" s="143"/>
      <c r="H50" s="147"/>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9"/>
      <c r="AZ50" s="141"/>
      <c r="BA50" s="140"/>
      <c r="BB50" s="140"/>
      <c r="BC50" s="140"/>
      <c r="BD50" s="141"/>
      <c r="BE50" s="220"/>
      <c r="BJ50" s="136"/>
      <c r="BK50" s="137">
        <f>IF(AND($BO$28=1,BK49&lt;&gt;""),1,0)</f>
        <v>1</v>
      </c>
      <c r="BL50" s="137">
        <f>IF(AND($BO$28=2,BL49&lt;&gt;""),1,0)</f>
        <v>0</v>
      </c>
      <c r="BM50" s="137">
        <f>IF(AND($BO$28=3,BM49&lt;&gt;""),1,0)</f>
        <v>0</v>
      </c>
      <c r="BN50" s="137">
        <f>IF(AND($BO$28=4,BN49&lt;&gt;""),1,0)</f>
        <v>0</v>
      </c>
      <c r="BO50" s="137">
        <f>IF(AND($BO$28=5,BO49&lt;&gt;""),1,0)</f>
        <v>0</v>
      </c>
      <c r="BP50" s="80"/>
      <c r="BQ50" s="80"/>
      <c r="BR50" s="86"/>
    </row>
    <row r="51" spans="1:91">
      <c r="A51" s="55"/>
      <c r="B51" s="140"/>
      <c r="C51" s="170"/>
      <c r="D51" s="140"/>
      <c r="E51" s="170"/>
      <c r="F51" s="351"/>
      <c r="G51" s="353" t="str">
        <f>CONCATENATE(E47,".2")</f>
        <v>3.2.2</v>
      </c>
      <c r="H51" s="144"/>
      <c r="I51" s="145" t="s">
        <v>364</v>
      </c>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6"/>
      <c r="AZ51" s="141"/>
      <c r="BA51" s="959"/>
      <c r="BB51" s="960"/>
      <c r="BC51" s="961"/>
      <c r="BD51" s="141"/>
      <c r="BE51" s="220"/>
      <c r="BJ51" s="158"/>
      <c r="BK51" s="160"/>
      <c r="BL51" s="160"/>
      <c r="BM51" s="160"/>
      <c r="BN51" s="160"/>
      <c r="BO51" s="160"/>
      <c r="BP51" s="135" t="str">
        <f>IF(OR(BA51="x",BA51=""),"",IF(AND($BO$28=1,BK51&lt;&gt;""),1,IF(AND($BO$28=2,BL51&lt;&gt;""),1,IF(AND($BO$28=3,BM51&lt;&gt;""),1,IF(AND($BO$28=4,BN51&lt;&gt;""),1,IF(AND($BO$28=5,BO51&lt;&gt;""),1,0))))))</f>
        <v/>
      </c>
      <c r="BQ51" s="67">
        <f>IF(BR49=0,0,IF(OR(BA51="x",BA51=""),0,BA51))</f>
        <v>0</v>
      </c>
      <c r="BR51" s="162"/>
    </row>
    <row r="52" spans="1:91" s="151" customFormat="1">
      <c r="A52" s="55"/>
      <c r="B52" s="155"/>
      <c r="C52" s="171"/>
      <c r="D52" s="155"/>
      <c r="E52" s="171"/>
      <c r="F52" s="355"/>
      <c r="G52" s="152"/>
      <c r="H52" s="153"/>
      <c r="I52" s="154" t="s">
        <v>5</v>
      </c>
      <c r="J52" s="155"/>
      <c r="K52" s="524" t="s">
        <v>387</v>
      </c>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5"/>
      <c r="AU52" s="155"/>
      <c r="AV52" s="155"/>
      <c r="AW52" s="155"/>
      <c r="AX52" s="155"/>
      <c r="AY52" s="156"/>
      <c r="AZ52" s="157"/>
      <c r="BA52" s="155"/>
      <c r="BB52" s="155"/>
      <c r="BC52" s="155"/>
      <c r="BD52" s="157"/>
      <c r="BE52" s="242"/>
      <c r="BF52" s="159"/>
      <c r="BG52" s="159"/>
      <c r="BH52" s="159"/>
      <c r="BI52" s="159"/>
      <c r="BJ52" s="158"/>
      <c r="BK52" s="160"/>
      <c r="BL52" s="160"/>
      <c r="BM52" s="160"/>
      <c r="BN52" s="160"/>
      <c r="BO52" s="160"/>
      <c r="BP52" s="163"/>
      <c r="BQ52" s="163"/>
      <c r="BR52" s="162"/>
      <c r="BS52" s="159"/>
      <c r="BT52" s="159"/>
      <c r="BU52" s="159"/>
      <c r="BV52" s="159"/>
      <c r="BW52" s="159"/>
      <c r="BX52" s="159"/>
      <c r="BY52" s="159"/>
      <c r="BZ52" s="159"/>
      <c r="CA52" s="159"/>
      <c r="CB52" s="159"/>
      <c r="CC52" s="159"/>
      <c r="CD52" s="159"/>
      <c r="CE52" s="159"/>
      <c r="CF52" s="159"/>
      <c r="CG52" s="159"/>
      <c r="CH52" s="159"/>
      <c r="CI52" s="159"/>
      <c r="CJ52" s="159"/>
      <c r="CK52" s="159"/>
      <c r="CL52" s="159"/>
      <c r="CM52" s="159"/>
    </row>
    <row r="53" spans="1:91" s="151" customFormat="1">
      <c r="A53" s="55"/>
      <c r="B53" s="155"/>
      <c r="C53" s="171"/>
      <c r="D53" s="155"/>
      <c r="E53" s="171"/>
      <c r="F53" s="355"/>
      <c r="G53" s="152"/>
      <c r="H53" s="153"/>
      <c r="I53" s="154" t="s">
        <v>6</v>
      </c>
      <c r="J53" s="155"/>
      <c r="K53" s="524" t="s">
        <v>415</v>
      </c>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5"/>
      <c r="AU53" s="155"/>
      <c r="AV53" s="155"/>
      <c r="AW53" s="155"/>
      <c r="AX53" s="155"/>
      <c r="AY53" s="156"/>
      <c r="AZ53" s="157"/>
      <c r="BA53" s="155"/>
      <c r="BB53" s="155"/>
      <c r="BC53" s="155"/>
      <c r="BD53" s="157"/>
      <c r="BE53" s="242"/>
      <c r="BF53" s="159"/>
      <c r="BG53" s="159"/>
      <c r="BH53" s="159"/>
      <c r="BI53" s="159"/>
      <c r="BJ53" s="158"/>
      <c r="BK53" s="160"/>
      <c r="BL53" s="160"/>
      <c r="BM53" s="160"/>
      <c r="BN53" s="160"/>
      <c r="BO53" s="160"/>
      <c r="BP53" s="161"/>
      <c r="BQ53" s="161"/>
      <c r="BR53" s="162"/>
      <c r="BS53" s="159"/>
      <c r="BT53" s="159"/>
      <c r="BU53" s="159"/>
      <c r="BV53" s="159"/>
      <c r="BW53" s="159"/>
      <c r="BX53" s="159"/>
      <c r="BY53" s="159"/>
      <c r="BZ53" s="159"/>
      <c r="CA53" s="159"/>
      <c r="CB53" s="159"/>
      <c r="CC53" s="159"/>
      <c r="CD53" s="159"/>
      <c r="CE53" s="159"/>
      <c r="CF53" s="159"/>
      <c r="CG53" s="159"/>
      <c r="CH53" s="159"/>
      <c r="CI53" s="159"/>
      <c r="CJ53" s="159"/>
      <c r="CK53" s="159"/>
      <c r="CL53" s="159"/>
      <c r="CM53" s="159"/>
    </row>
    <row r="54" spans="1:91" s="151" customFormat="1">
      <c r="A54" s="98"/>
      <c r="B54" s="155"/>
      <c r="C54" s="171"/>
      <c r="D54" s="155"/>
      <c r="E54" s="171"/>
      <c r="F54" s="355"/>
      <c r="G54" s="152"/>
      <c r="H54" s="153"/>
      <c r="I54" s="154"/>
      <c r="J54" s="155"/>
      <c r="K54" s="524" t="s">
        <v>416</v>
      </c>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5"/>
      <c r="AU54" s="155"/>
      <c r="AV54" s="155"/>
      <c r="AW54" s="155"/>
      <c r="AX54" s="155"/>
      <c r="AY54" s="156"/>
      <c r="AZ54" s="157"/>
      <c r="BA54" s="155"/>
      <c r="BB54" s="155"/>
      <c r="BC54" s="155"/>
      <c r="BD54" s="157"/>
      <c r="BE54" s="242"/>
      <c r="BF54" s="159"/>
      <c r="BG54" s="159"/>
      <c r="BH54" s="159"/>
      <c r="BI54" s="159"/>
      <c r="BJ54" s="158"/>
      <c r="BK54" s="160"/>
      <c r="BL54" s="160"/>
      <c r="BM54" s="160"/>
      <c r="BN54" s="160"/>
      <c r="BO54" s="160"/>
      <c r="BP54" s="161"/>
      <c r="BQ54" s="161"/>
      <c r="BR54" s="162"/>
      <c r="BS54" s="159"/>
      <c r="BT54" s="159"/>
      <c r="BU54" s="159"/>
      <c r="BV54" s="159"/>
      <c r="BW54" s="159"/>
      <c r="BX54" s="159"/>
      <c r="BY54" s="159"/>
      <c r="BZ54" s="159"/>
      <c r="CA54" s="159"/>
      <c r="CB54" s="159"/>
      <c r="CC54" s="159"/>
      <c r="CD54" s="159"/>
      <c r="CE54" s="159"/>
      <c r="CF54" s="159"/>
      <c r="CG54" s="159"/>
      <c r="CH54" s="159"/>
      <c r="CI54" s="159"/>
      <c r="CJ54" s="159"/>
      <c r="CK54" s="159"/>
      <c r="CL54" s="159"/>
      <c r="CM54" s="159"/>
    </row>
    <row r="55" spans="1:91" s="151" customFormat="1">
      <c r="A55" s="55"/>
      <c r="B55" s="155"/>
      <c r="C55" s="171"/>
      <c r="D55" s="155"/>
      <c r="E55" s="171"/>
      <c r="F55" s="355"/>
      <c r="G55" s="152"/>
      <c r="H55" s="153"/>
      <c r="I55" s="154" t="s">
        <v>7</v>
      </c>
      <c r="J55" s="155"/>
      <c r="K55" s="524" t="s">
        <v>414</v>
      </c>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5"/>
      <c r="AU55" s="155"/>
      <c r="AV55" s="155"/>
      <c r="AW55" s="155"/>
      <c r="AX55" s="155"/>
      <c r="AY55" s="156"/>
      <c r="AZ55" s="157"/>
      <c r="BA55" s="155"/>
      <c r="BB55" s="155"/>
      <c r="BC55" s="155"/>
      <c r="BD55" s="157"/>
      <c r="BE55" s="242"/>
      <c r="BF55" s="159"/>
      <c r="BG55" s="159"/>
      <c r="BH55" s="159"/>
      <c r="BI55" s="159"/>
      <c r="BJ55" s="158"/>
      <c r="BK55" s="160"/>
      <c r="BL55" s="160"/>
      <c r="BM55" s="160"/>
      <c r="BN55" s="160"/>
      <c r="BO55" s="160"/>
      <c r="BP55" s="161"/>
      <c r="BQ55" s="161"/>
      <c r="BR55" s="162"/>
      <c r="BS55" s="159"/>
      <c r="BT55" s="159"/>
      <c r="BU55" s="159"/>
      <c r="BV55" s="159"/>
      <c r="BW55" s="159"/>
      <c r="BX55" s="159"/>
      <c r="BY55" s="159"/>
      <c r="BZ55" s="159"/>
      <c r="CA55" s="159"/>
      <c r="CB55" s="159"/>
      <c r="CC55" s="159"/>
      <c r="CD55" s="159"/>
      <c r="CE55" s="159"/>
      <c r="CF55" s="159"/>
      <c r="CG55" s="159"/>
      <c r="CH55" s="159"/>
      <c r="CI55" s="159"/>
      <c r="CJ55" s="159"/>
      <c r="CK55" s="159"/>
      <c r="CL55" s="159"/>
      <c r="CM55" s="159"/>
    </row>
    <row r="56" spans="1:91" s="151" customFormat="1">
      <c r="A56" s="204"/>
      <c r="B56" s="155"/>
      <c r="C56" s="171"/>
      <c r="D56" s="155"/>
      <c r="E56" s="171"/>
      <c r="F56" s="355"/>
      <c r="G56" s="152"/>
      <c r="H56" s="153"/>
      <c r="I56" s="154" t="s">
        <v>8</v>
      </c>
      <c r="J56" s="155"/>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5"/>
      <c r="AU56" s="155"/>
      <c r="AV56" s="155"/>
      <c r="AW56" s="155"/>
      <c r="AX56" s="155"/>
      <c r="AY56" s="156"/>
      <c r="AZ56" s="157"/>
      <c r="BA56" s="155"/>
      <c r="BB56" s="155"/>
      <c r="BC56" s="155"/>
      <c r="BD56" s="157"/>
      <c r="BE56" s="242"/>
      <c r="BF56" s="159"/>
      <c r="BG56" s="159"/>
      <c r="BH56" s="159"/>
      <c r="BI56" s="159"/>
      <c r="BJ56" s="158"/>
      <c r="BK56" s="160"/>
      <c r="BL56" s="160"/>
      <c r="BM56" s="160"/>
      <c r="BN56" s="160"/>
      <c r="BO56" s="160"/>
      <c r="BP56" s="161"/>
      <c r="BQ56" s="161"/>
      <c r="BR56" s="162"/>
      <c r="BS56" s="159"/>
      <c r="BT56" s="159"/>
      <c r="BU56" s="159"/>
      <c r="BV56" s="159"/>
      <c r="BW56" s="159"/>
      <c r="BX56" s="159"/>
      <c r="BY56" s="159"/>
      <c r="BZ56" s="159"/>
      <c r="CA56" s="159"/>
      <c r="CB56" s="159"/>
      <c r="CC56" s="159"/>
      <c r="CD56" s="159"/>
      <c r="CE56" s="159"/>
      <c r="CF56" s="159"/>
      <c r="CG56" s="159"/>
      <c r="CH56" s="159"/>
      <c r="CI56" s="159"/>
      <c r="CJ56" s="159"/>
      <c r="CK56" s="159"/>
      <c r="CL56" s="159"/>
      <c r="CM56" s="159"/>
    </row>
    <row r="57" spans="1:91" ht="3.75" customHeight="1">
      <c r="A57" s="207"/>
      <c r="B57" s="140"/>
      <c r="C57" s="170"/>
      <c r="D57" s="140"/>
      <c r="E57" s="170"/>
      <c r="F57" s="351"/>
      <c r="G57" s="143"/>
      <c r="H57" s="147"/>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9"/>
      <c r="AZ57" s="141"/>
      <c r="BA57" s="140"/>
      <c r="BB57" s="140"/>
      <c r="BC57" s="140"/>
      <c r="BD57" s="141"/>
      <c r="BE57" s="220"/>
      <c r="BJ57" s="64"/>
      <c r="BK57" s="60"/>
      <c r="BL57" s="60"/>
      <c r="BP57" s="142"/>
      <c r="BQ57" s="142"/>
      <c r="BR57" s="86"/>
    </row>
    <row r="58" spans="1:91">
      <c r="A58" s="206"/>
      <c r="B58" s="140"/>
      <c r="C58" s="170"/>
      <c r="D58" s="140"/>
      <c r="E58" s="170"/>
      <c r="F58" s="351"/>
      <c r="G58" s="353" t="str">
        <f>CONCATENATE(E47,".3")</f>
        <v>3.2.3</v>
      </c>
      <c r="H58" s="144"/>
      <c r="I58" s="145" t="s">
        <v>362</v>
      </c>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6"/>
      <c r="AZ58" s="141"/>
      <c r="BA58" s="959"/>
      <c r="BB58" s="960"/>
      <c r="BC58" s="961"/>
      <c r="BD58" s="141"/>
      <c r="BE58" s="220"/>
      <c r="BJ58" s="158"/>
      <c r="BK58" s="160"/>
      <c r="BL58" s="160"/>
      <c r="BM58" s="160"/>
      <c r="BN58" s="160"/>
      <c r="BO58" s="160"/>
      <c r="BP58" s="135" t="str">
        <f>IF(OR(BA58="x",BA58=""),"",IF(AND($BO$28=1,BK58&lt;&gt;""),1,IF(AND($BO$28=2,BL58&lt;&gt;""),1,IF(AND($BO$28=3,BM58&lt;&gt;""),1,IF(AND($BO$28=4,BN58&lt;&gt;""),1,IF(AND($BO$28=5,BO58&lt;&gt;""),1,0))))))</f>
        <v/>
      </c>
      <c r="BQ58" s="67">
        <f>IF(BR49=0,0,IF(OR(BA58="x",BA58=""),0,BA58))</f>
        <v>0</v>
      </c>
      <c r="BR58" s="162"/>
    </row>
    <row r="59" spans="1:91" ht="3.75" customHeight="1">
      <c r="A59" s="205"/>
      <c r="B59" s="140"/>
      <c r="C59" s="170"/>
      <c r="D59" s="140"/>
      <c r="E59" s="170"/>
      <c r="F59" s="351"/>
      <c r="G59" s="143"/>
      <c r="H59" s="147"/>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9"/>
      <c r="AZ59" s="141"/>
      <c r="BA59" s="140"/>
      <c r="BB59" s="140"/>
      <c r="BC59" s="140"/>
      <c r="BD59" s="141"/>
      <c r="BE59" s="220"/>
      <c r="BJ59" s="158"/>
      <c r="BK59" s="160"/>
      <c r="BL59" s="160"/>
      <c r="BM59" s="160"/>
      <c r="BN59" s="160"/>
      <c r="BO59" s="160"/>
      <c r="BP59" s="80"/>
      <c r="BQ59" s="80"/>
      <c r="BR59" s="86"/>
    </row>
    <row r="60" spans="1:91">
      <c r="A60" s="208"/>
      <c r="B60" s="140"/>
      <c r="C60" s="170"/>
      <c r="D60" s="140"/>
      <c r="E60" s="170"/>
      <c r="F60" s="351"/>
      <c r="G60" s="353" t="str">
        <f>CONCATENATE(E47,".4")</f>
        <v>3.2.4</v>
      </c>
      <c r="H60" s="144"/>
      <c r="I60" s="145" t="s">
        <v>10</v>
      </c>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6"/>
      <c r="AZ60" s="141"/>
      <c r="BA60" s="959"/>
      <c r="BB60" s="960"/>
      <c r="BC60" s="961"/>
      <c r="BD60" s="141"/>
      <c r="BE60" s="220"/>
      <c r="BJ60" s="158"/>
      <c r="BK60" s="160"/>
      <c r="BL60" s="160"/>
      <c r="BM60" s="160"/>
      <c r="BN60" s="160"/>
      <c r="BO60" s="160"/>
      <c r="BP60" s="135" t="str">
        <f>IF(OR(BA60="x",BA60=""),"",IF(AND($BO$28=1,BK60&lt;&gt;""),1,IF(AND($BO$28=2,BL60&lt;&gt;""),1,IF(AND($BO$28=3,BM60&lt;&gt;""),1,IF(AND($BO$28=4,BN60&lt;&gt;""),1,IF(AND($BO$28=5,BO60&lt;&gt;""),1,0))))))</f>
        <v/>
      </c>
      <c r="BQ60" s="67">
        <f>IF(BR49=0,0,IF(OR(BA60="x",BA60=""),0,BA60))</f>
        <v>0</v>
      </c>
      <c r="BR60" s="162"/>
    </row>
    <row r="61" spans="1:91" ht="3.75" customHeight="1">
      <c r="B61" s="140"/>
      <c r="C61" s="170"/>
      <c r="D61" s="140"/>
      <c r="E61" s="170"/>
      <c r="F61" s="351"/>
      <c r="G61" s="143"/>
      <c r="H61" s="147"/>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9"/>
      <c r="AZ61" s="141"/>
      <c r="BA61" s="140"/>
      <c r="BB61" s="140"/>
      <c r="BC61" s="140"/>
      <c r="BD61" s="141"/>
      <c r="BE61" s="220"/>
      <c r="BJ61" s="158"/>
      <c r="BK61" s="160"/>
      <c r="BL61" s="160"/>
      <c r="BM61" s="160"/>
      <c r="BN61" s="160"/>
      <c r="BO61" s="160"/>
      <c r="BP61" s="80"/>
      <c r="BQ61" s="80"/>
      <c r="BR61" s="86"/>
    </row>
    <row r="62" spans="1:91">
      <c r="B62" s="140"/>
      <c r="C62" s="170"/>
      <c r="D62" s="140"/>
      <c r="E62" s="170"/>
      <c r="F62" s="351"/>
      <c r="G62" s="138"/>
      <c r="H62" s="139"/>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1"/>
      <c r="BA62" s="140"/>
      <c r="BB62" s="140"/>
      <c r="BC62" s="140"/>
      <c r="BD62" s="141"/>
      <c r="BE62" s="220"/>
      <c r="BJ62" s="64"/>
      <c r="BK62" s="400" t="s">
        <v>231</v>
      </c>
      <c r="BL62" s="401"/>
      <c r="BM62" s="401"/>
      <c r="BN62" s="401"/>
      <c r="BO62" s="402"/>
      <c r="BP62" s="142"/>
      <c r="BQ62" s="142"/>
      <c r="BR62" s="86"/>
    </row>
    <row r="63" spans="1:91">
      <c r="B63" s="140"/>
      <c r="C63" s="170"/>
      <c r="D63" s="140"/>
      <c r="E63" s="354" t="str">
        <f>CONCATENATE($C$29,"3")</f>
        <v>3.3</v>
      </c>
      <c r="F63" s="352"/>
      <c r="G63" s="956" t="str">
        <f>IF(F19="","",F19)</f>
        <v>Disciplined Problem Solving</v>
      </c>
      <c r="H63" s="957"/>
      <c r="I63" s="957"/>
      <c r="J63" s="957"/>
      <c r="K63" s="957"/>
      <c r="L63" s="957"/>
      <c r="M63" s="957"/>
      <c r="N63" s="957"/>
      <c r="O63" s="957"/>
      <c r="P63" s="957"/>
      <c r="Q63" s="957"/>
      <c r="R63" s="957"/>
      <c r="S63" s="957"/>
      <c r="T63" s="957"/>
      <c r="U63" s="957"/>
      <c r="V63" s="957"/>
      <c r="W63" s="957"/>
      <c r="X63" s="957"/>
      <c r="Y63" s="957"/>
      <c r="Z63" s="957"/>
      <c r="AA63" s="957"/>
      <c r="AB63" s="957"/>
      <c r="AC63" s="957"/>
      <c r="AD63" s="957"/>
      <c r="AE63" s="957"/>
      <c r="AF63" s="957"/>
      <c r="AG63" s="957"/>
      <c r="AH63" s="957"/>
      <c r="AI63" s="957"/>
      <c r="AJ63" s="957"/>
      <c r="AK63" s="957"/>
      <c r="AL63" s="957"/>
      <c r="AM63" s="957"/>
      <c r="AN63" s="957"/>
      <c r="AO63" s="957"/>
      <c r="AP63" s="958"/>
      <c r="AQ63" s="958"/>
      <c r="AR63" s="958"/>
      <c r="AS63" s="958"/>
      <c r="AT63" s="958"/>
      <c r="AU63" s="958"/>
      <c r="AV63" s="958"/>
      <c r="AW63" s="958"/>
      <c r="AX63" s="958"/>
      <c r="AY63" s="958"/>
      <c r="AZ63" s="954" t="str">
        <f>IF(BA65="N",BQ63,IF(BR65=0,"",IF(BA65="Y",SUM(BQ63/BP63),"")))</f>
        <v/>
      </c>
      <c r="BA63" s="954"/>
      <c r="BB63" s="954"/>
      <c r="BC63" s="954"/>
      <c r="BD63" s="955"/>
      <c r="BE63" s="49"/>
      <c r="BF63" s="64"/>
      <c r="BJ63" s="62" t="s">
        <v>230</v>
      </c>
      <c r="BK63" s="62">
        <v>1</v>
      </c>
      <c r="BL63" s="174">
        <v>2</v>
      </c>
      <c r="BM63" s="62">
        <v>3</v>
      </c>
      <c r="BN63" s="62">
        <v>4</v>
      </c>
      <c r="BO63" s="62">
        <v>5</v>
      </c>
      <c r="BP63" s="67">
        <f>IF(BA65="N",8,IF(BR65=0,0,IF(BP65="",0,8)))</f>
        <v>0</v>
      </c>
      <c r="BQ63" s="67">
        <f>SUM(BQ65:BQ76)</f>
        <v>0</v>
      </c>
      <c r="BR63" s="175" t="str">
        <f>IF(BA65="N",0,IF(BP63=0,"",IF(SUM(BQ63/BP63)&gt;1,1,SUM(BQ63/BP63))))</f>
        <v/>
      </c>
    </row>
    <row r="64" spans="1:91" ht="3.75" customHeight="1">
      <c r="B64" s="140"/>
      <c r="C64" s="170"/>
      <c r="D64" s="140"/>
      <c r="E64" s="170"/>
      <c r="F64" s="351"/>
      <c r="G64" s="41"/>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42"/>
      <c r="BA64" s="42"/>
      <c r="BB64" s="42"/>
      <c r="BC64" s="42"/>
      <c r="BD64" s="139"/>
      <c r="BE64" s="220"/>
      <c r="BJ64" s="87"/>
      <c r="BK64" s="79"/>
      <c r="BL64" s="79"/>
      <c r="BP64" s="80"/>
      <c r="BQ64" s="80"/>
      <c r="BR64" s="81"/>
    </row>
    <row r="65" spans="1:91">
      <c r="B65" s="140"/>
      <c r="C65" s="170"/>
      <c r="D65" s="140"/>
      <c r="E65" s="170"/>
      <c r="F65" s="351"/>
      <c r="G65" s="353" t="str">
        <f>CONCATENATE(E63,".1")</f>
        <v>3.3.1</v>
      </c>
      <c r="H65" s="144"/>
      <c r="I65" s="145" t="s">
        <v>4</v>
      </c>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66" t="s">
        <v>13</v>
      </c>
      <c r="AX65" s="145"/>
      <c r="AY65" s="146"/>
      <c r="AZ65" s="141"/>
      <c r="BA65" s="959"/>
      <c r="BB65" s="960"/>
      <c r="BC65" s="961"/>
      <c r="BD65" s="141"/>
      <c r="BE65" s="220"/>
      <c r="BJ65" s="66" t="s">
        <v>89</v>
      </c>
      <c r="BK65" s="78" t="s">
        <v>17</v>
      </c>
      <c r="BL65" s="78" t="s">
        <v>17</v>
      </c>
      <c r="BM65" s="78" t="s">
        <v>17</v>
      </c>
      <c r="BN65" s="78" t="s">
        <v>17</v>
      </c>
      <c r="BO65" s="78" t="s">
        <v>17</v>
      </c>
      <c r="BP65" s="135" t="str">
        <f>IF(OR(BA65="x",BA65=""),"",IF(AND($BO$28=1,BK65&lt;&gt;""),1,IF(AND($BO$28=2,BL65&lt;&gt;""),1,IF(AND($BO$28=3,BM65&lt;&gt;""),1,IF(AND($BO$28=4,BN65&lt;&gt;""),1,IF(AND($BO$28=5,BO65&lt;&gt;""),1,0))))))</f>
        <v/>
      </c>
      <c r="BQ65" s="67">
        <f>IF(BR65=0,0,IF(OR(BA65="x",BA65=""),0,IF(BA65="Y",2,0)))</f>
        <v>0</v>
      </c>
      <c r="BR65" s="137">
        <f>IF(BA65="N",0,SUM(BK66:BO66))</f>
        <v>1</v>
      </c>
    </row>
    <row r="66" spans="1:91" ht="3.75" customHeight="1">
      <c r="B66" s="140"/>
      <c r="C66" s="170"/>
      <c r="D66" s="140"/>
      <c r="E66" s="170"/>
      <c r="F66" s="351"/>
      <c r="G66" s="143"/>
      <c r="H66" s="147"/>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9"/>
      <c r="AZ66" s="141"/>
      <c r="BA66" s="140"/>
      <c r="BB66" s="140"/>
      <c r="BC66" s="140"/>
      <c r="BD66" s="141"/>
      <c r="BE66" s="220"/>
      <c r="BJ66" s="136" t="s">
        <v>229</v>
      </c>
      <c r="BK66" s="137">
        <f>IF(AND($BO$28=1,BK65&lt;&gt;""),1,0)</f>
        <v>1</v>
      </c>
      <c r="BL66" s="137">
        <f>IF(AND($BO$28=2,BL65&lt;&gt;""),1,0)</f>
        <v>0</v>
      </c>
      <c r="BM66" s="137">
        <f>IF(AND($BO$28=3,BM65&lt;&gt;""),1,0)</f>
        <v>0</v>
      </c>
      <c r="BN66" s="137">
        <f>IF(AND($BO$28=4,BN65&lt;&gt;""),1,0)</f>
        <v>0</v>
      </c>
      <c r="BO66" s="137">
        <f>IF(AND($BO$28=5,BO65&lt;&gt;""),1,0)</f>
        <v>0</v>
      </c>
      <c r="BP66" s="80"/>
      <c r="BQ66" s="80"/>
      <c r="BR66" s="86"/>
    </row>
    <row r="67" spans="1:91">
      <c r="B67" s="140"/>
      <c r="C67" s="170"/>
      <c r="D67" s="140"/>
      <c r="E67" s="170"/>
      <c r="F67" s="351"/>
      <c r="G67" s="353" t="str">
        <f>CONCATENATE(E63,".2")</f>
        <v>3.3.2</v>
      </c>
      <c r="H67" s="144"/>
      <c r="I67" s="145" t="s">
        <v>364</v>
      </c>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6"/>
      <c r="AZ67" s="141"/>
      <c r="BA67" s="959"/>
      <c r="BB67" s="960"/>
      <c r="BC67" s="961"/>
      <c r="BD67" s="141"/>
      <c r="BE67" s="220"/>
      <c r="BJ67" s="158"/>
      <c r="BK67" s="160"/>
      <c r="BL67" s="160"/>
      <c r="BM67" s="160"/>
      <c r="BN67" s="160"/>
      <c r="BO67" s="160"/>
      <c r="BP67" s="135" t="str">
        <f>IF(OR(BA67="x",BA67=""),"",IF(AND($BO$28=1,BK67&lt;&gt;""),1,IF(AND($BO$28=2,BL67&lt;&gt;""),1,IF(AND($BO$28=3,BM67&lt;&gt;""),1,IF(AND($BO$28=4,BN67&lt;&gt;""),1,IF(AND($BO$28=5,BO67&lt;&gt;""),1,0))))))</f>
        <v/>
      </c>
      <c r="BQ67" s="67">
        <f>IF(BR65=0,0,IF(OR(BA67="x",BA67=""),0,BA67))</f>
        <v>0</v>
      </c>
      <c r="BR67" s="162"/>
    </row>
    <row r="68" spans="1:91" s="151" customFormat="1">
      <c r="A68" s="99"/>
      <c r="B68" s="155"/>
      <c r="C68" s="171"/>
      <c r="D68" s="155"/>
      <c r="E68" s="171"/>
      <c r="F68" s="355"/>
      <c r="G68" s="152"/>
      <c r="H68" s="153"/>
      <c r="I68" s="154" t="s">
        <v>5</v>
      </c>
      <c r="J68" s="155"/>
      <c r="K68" s="524" t="s">
        <v>308</v>
      </c>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5"/>
      <c r="AU68" s="155"/>
      <c r="AV68" s="155"/>
      <c r="AW68" s="155"/>
      <c r="AX68" s="155"/>
      <c r="AY68" s="156"/>
      <c r="AZ68" s="157"/>
      <c r="BA68" s="155"/>
      <c r="BB68" s="155"/>
      <c r="BC68" s="155"/>
      <c r="BD68" s="157"/>
      <c r="BE68" s="242"/>
      <c r="BF68" s="159"/>
      <c r="BG68" s="159"/>
      <c r="BH68" s="159"/>
      <c r="BI68" s="159"/>
      <c r="BJ68" s="158"/>
      <c r="BK68" s="160"/>
      <c r="BL68" s="160"/>
      <c r="BM68" s="160"/>
      <c r="BN68" s="160"/>
      <c r="BO68" s="160"/>
      <c r="BP68" s="163"/>
      <c r="BQ68" s="163"/>
      <c r="BR68" s="162"/>
      <c r="BS68" s="159"/>
      <c r="BT68" s="159"/>
      <c r="BU68" s="159"/>
      <c r="BV68" s="159"/>
      <c r="BW68" s="159"/>
      <c r="BX68" s="159"/>
      <c r="BY68" s="159"/>
      <c r="BZ68" s="159"/>
      <c r="CA68" s="159"/>
      <c r="CB68" s="159"/>
      <c r="CC68" s="159"/>
      <c r="CD68" s="159"/>
      <c r="CE68" s="159"/>
      <c r="CF68" s="159"/>
      <c r="CG68" s="159"/>
      <c r="CH68" s="159"/>
      <c r="CI68" s="159"/>
      <c r="CJ68" s="159"/>
      <c r="CK68" s="159"/>
      <c r="CL68" s="159"/>
      <c r="CM68" s="159"/>
    </row>
    <row r="69" spans="1:91" s="151" customFormat="1">
      <c r="A69" s="99"/>
      <c r="B69" s="155"/>
      <c r="C69" s="171"/>
      <c r="D69" s="155"/>
      <c r="E69" s="171"/>
      <c r="F69" s="355"/>
      <c r="G69" s="152"/>
      <c r="H69" s="153"/>
      <c r="I69" s="154" t="s">
        <v>6</v>
      </c>
      <c r="J69" s="155"/>
      <c r="K69" s="524" t="s">
        <v>309</v>
      </c>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5"/>
      <c r="AU69" s="155"/>
      <c r="AV69" s="155"/>
      <c r="AW69" s="155"/>
      <c r="AX69" s="155"/>
      <c r="AY69" s="156"/>
      <c r="AZ69" s="157"/>
      <c r="BA69" s="155"/>
      <c r="BB69" s="155"/>
      <c r="BC69" s="155"/>
      <c r="BD69" s="157"/>
      <c r="BE69" s="242"/>
      <c r="BF69" s="159"/>
      <c r="BG69" s="159"/>
      <c r="BH69" s="159"/>
      <c r="BI69" s="159"/>
      <c r="BJ69" s="158"/>
      <c r="BK69" s="160"/>
      <c r="BL69" s="160"/>
      <c r="BM69" s="160"/>
      <c r="BN69" s="160"/>
      <c r="BO69" s="160"/>
      <c r="BP69" s="161"/>
      <c r="BQ69" s="161"/>
      <c r="BR69" s="162"/>
      <c r="BS69" s="159"/>
      <c r="BT69" s="159"/>
      <c r="BU69" s="159"/>
      <c r="BV69" s="159"/>
      <c r="BW69" s="159"/>
      <c r="BX69" s="159"/>
      <c r="BY69" s="159"/>
      <c r="BZ69" s="159"/>
      <c r="CA69" s="159"/>
      <c r="CB69" s="159"/>
      <c r="CC69" s="159"/>
      <c r="CD69" s="159"/>
      <c r="CE69" s="159"/>
      <c r="CF69" s="159"/>
      <c r="CG69" s="159"/>
      <c r="CH69" s="159"/>
      <c r="CI69" s="159"/>
      <c r="CJ69" s="159"/>
      <c r="CK69" s="159"/>
      <c r="CL69" s="159"/>
      <c r="CM69" s="159"/>
    </row>
    <row r="70" spans="1:91" s="151" customFormat="1">
      <c r="A70" s="99"/>
      <c r="B70" s="155"/>
      <c r="C70" s="171"/>
      <c r="D70" s="155"/>
      <c r="E70" s="171"/>
      <c r="F70" s="355"/>
      <c r="G70" s="152"/>
      <c r="H70" s="153"/>
      <c r="I70" s="154" t="s">
        <v>7</v>
      </c>
      <c r="J70" s="155"/>
      <c r="K70" s="524" t="s">
        <v>310</v>
      </c>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5"/>
      <c r="AU70" s="155"/>
      <c r="AV70" s="155"/>
      <c r="AW70" s="155"/>
      <c r="AX70" s="155"/>
      <c r="AY70" s="156"/>
      <c r="AZ70" s="157"/>
      <c r="BA70" s="155"/>
      <c r="BB70" s="155"/>
      <c r="BC70" s="155"/>
      <c r="BD70" s="157"/>
      <c r="BE70" s="242"/>
      <c r="BF70" s="159"/>
      <c r="BG70" s="159"/>
      <c r="BH70" s="159"/>
      <c r="BI70" s="159"/>
      <c r="BJ70" s="158"/>
      <c r="BK70" s="160"/>
      <c r="BL70" s="160"/>
      <c r="BM70" s="160"/>
      <c r="BN70" s="160"/>
      <c r="BO70" s="160"/>
      <c r="BP70" s="161"/>
      <c r="BQ70" s="161"/>
      <c r="BR70" s="162"/>
      <c r="BS70" s="159"/>
      <c r="BT70" s="159"/>
      <c r="BU70" s="159"/>
      <c r="BV70" s="159"/>
      <c r="BW70" s="159"/>
      <c r="BX70" s="159"/>
      <c r="BY70" s="159"/>
      <c r="BZ70" s="159"/>
      <c r="CA70" s="159"/>
      <c r="CB70" s="159"/>
      <c r="CC70" s="159"/>
      <c r="CD70" s="159"/>
      <c r="CE70" s="159"/>
      <c r="CF70" s="159"/>
      <c r="CG70" s="159"/>
      <c r="CH70" s="159"/>
      <c r="CI70" s="159"/>
      <c r="CJ70" s="159"/>
      <c r="CK70" s="159"/>
      <c r="CL70" s="159"/>
      <c r="CM70" s="159"/>
    </row>
    <row r="71" spans="1:91" s="151" customFormat="1">
      <c r="A71" s="99"/>
      <c r="B71" s="155"/>
      <c r="C71" s="171"/>
      <c r="D71" s="155"/>
      <c r="E71" s="171"/>
      <c r="F71" s="355"/>
      <c r="G71" s="152"/>
      <c r="H71" s="153"/>
      <c r="I71" s="154" t="s">
        <v>8</v>
      </c>
      <c r="J71" s="155"/>
      <c r="K71" s="524" t="s">
        <v>311</v>
      </c>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5"/>
      <c r="AU71" s="155"/>
      <c r="AV71" s="155"/>
      <c r="AW71" s="155"/>
      <c r="AX71" s="155"/>
      <c r="AY71" s="156"/>
      <c r="AZ71" s="157"/>
      <c r="BA71" s="155"/>
      <c r="BB71" s="155"/>
      <c r="BC71" s="155"/>
      <c r="BD71" s="157"/>
      <c r="BE71" s="242"/>
      <c r="BF71" s="159"/>
      <c r="BG71" s="159"/>
      <c r="BH71" s="159"/>
      <c r="BI71" s="159"/>
      <c r="BJ71" s="158"/>
      <c r="BK71" s="160"/>
      <c r="BL71" s="160"/>
      <c r="BM71" s="160"/>
      <c r="BN71" s="160"/>
      <c r="BO71" s="160"/>
      <c r="BP71" s="161"/>
      <c r="BQ71" s="161"/>
      <c r="BR71" s="162"/>
      <c r="BS71" s="159"/>
      <c r="BT71" s="159"/>
      <c r="BU71" s="159"/>
      <c r="BV71" s="159"/>
      <c r="BW71" s="159"/>
      <c r="BX71" s="159"/>
      <c r="BY71" s="159"/>
      <c r="BZ71" s="159"/>
      <c r="CA71" s="159"/>
      <c r="CB71" s="159"/>
      <c r="CC71" s="159"/>
      <c r="CD71" s="159"/>
      <c r="CE71" s="159"/>
      <c r="CF71" s="159"/>
      <c r="CG71" s="159"/>
      <c r="CH71" s="159"/>
      <c r="CI71" s="159"/>
      <c r="CJ71" s="159"/>
      <c r="CK71" s="159"/>
      <c r="CL71" s="159"/>
      <c r="CM71" s="159"/>
    </row>
    <row r="72" spans="1:91" s="151" customFormat="1">
      <c r="A72" s="99"/>
      <c r="B72" s="155"/>
      <c r="C72" s="171"/>
      <c r="D72" s="155"/>
      <c r="E72" s="171"/>
      <c r="F72" s="355"/>
      <c r="G72" s="152"/>
      <c r="H72" s="153"/>
      <c r="I72" s="154" t="s">
        <v>9</v>
      </c>
      <c r="J72" s="155"/>
      <c r="K72" s="524" t="s">
        <v>341</v>
      </c>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5"/>
      <c r="AU72" s="155"/>
      <c r="AV72" s="155"/>
      <c r="AW72" s="155"/>
      <c r="AX72" s="155"/>
      <c r="AY72" s="156"/>
      <c r="AZ72" s="157"/>
      <c r="BA72" s="155"/>
      <c r="BB72" s="155"/>
      <c r="BC72" s="155"/>
      <c r="BD72" s="157"/>
      <c r="BE72" s="242"/>
      <c r="BF72" s="159"/>
      <c r="BG72" s="159"/>
      <c r="BH72" s="159"/>
      <c r="BI72" s="159"/>
      <c r="BJ72" s="158"/>
      <c r="BK72" s="160"/>
      <c r="BL72" s="160"/>
      <c r="BM72" s="160"/>
      <c r="BN72" s="160"/>
      <c r="BO72" s="160"/>
      <c r="BP72" s="161"/>
      <c r="BQ72" s="161"/>
      <c r="BR72" s="162"/>
      <c r="BS72" s="159"/>
      <c r="BT72" s="159"/>
      <c r="BU72" s="159"/>
      <c r="BV72" s="159"/>
      <c r="BW72" s="159"/>
      <c r="BX72" s="159"/>
      <c r="BY72" s="159"/>
      <c r="BZ72" s="159"/>
      <c r="CA72" s="159"/>
      <c r="CB72" s="159"/>
      <c r="CC72" s="159"/>
      <c r="CD72" s="159"/>
      <c r="CE72" s="159"/>
      <c r="CF72" s="159"/>
      <c r="CG72" s="159"/>
      <c r="CH72" s="159"/>
      <c r="CI72" s="159"/>
      <c r="CJ72" s="159"/>
      <c r="CK72" s="159"/>
      <c r="CL72" s="159"/>
      <c r="CM72" s="159"/>
    </row>
    <row r="73" spans="1:91" ht="3.75" customHeight="1">
      <c r="B73" s="140"/>
      <c r="C73" s="170"/>
      <c r="D73" s="140"/>
      <c r="E73" s="170"/>
      <c r="F73" s="351"/>
      <c r="G73" s="143"/>
      <c r="H73" s="147"/>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9"/>
      <c r="AZ73" s="141"/>
      <c r="BA73" s="140"/>
      <c r="BB73" s="140"/>
      <c r="BC73" s="140"/>
      <c r="BD73" s="141"/>
      <c r="BE73" s="220"/>
      <c r="BJ73" s="64"/>
      <c r="BK73" s="60"/>
      <c r="BL73" s="60"/>
      <c r="BP73" s="142"/>
      <c r="BQ73" s="142"/>
      <c r="BR73" s="86"/>
    </row>
    <row r="74" spans="1:91">
      <c r="B74" s="140"/>
      <c r="C74" s="170"/>
      <c r="D74" s="140"/>
      <c r="E74" s="170"/>
      <c r="F74" s="351"/>
      <c r="G74" s="353" t="str">
        <f>CONCATENATE(E63,".3")</f>
        <v>3.3.3</v>
      </c>
      <c r="H74" s="144"/>
      <c r="I74" s="145" t="s">
        <v>362</v>
      </c>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6"/>
      <c r="AZ74" s="141"/>
      <c r="BA74" s="959"/>
      <c r="BB74" s="960"/>
      <c r="BC74" s="961"/>
      <c r="BD74" s="141"/>
      <c r="BE74" s="220"/>
      <c r="BJ74" s="158"/>
      <c r="BK74" s="160"/>
      <c r="BL74" s="160"/>
      <c r="BM74" s="160"/>
      <c r="BN74" s="160"/>
      <c r="BO74" s="160"/>
      <c r="BP74" s="135" t="str">
        <f>IF(OR(BA74="x",BA74=""),"",IF(AND($BO$28=1,BK74&lt;&gt;""),1,IF(AND($BO$28=2,BL74&lt;&gt;""),1,IF(AND($BO$28=3,BM74&lt;&gt;""),1,IF(AND($BO$28=4,BN74&lt;&gt;""),1,IF(AND($BO$28=5,BO74&lt;&gt;""),1,0))))))</f>
        <v/>
      </c>
      <c r="BQ74" s="67">
        <f>IF(BR65=0,0,IF(OR(BA74="x",BA74=""),0,BA74))</f>
        <v>0</v>
      </c>
      <c r="BR74" s="162"/>
    </row>
    <row r="75" spans="1:91" ht="3.75" customHeight="1">
      <c r="B75" s="140"/>
      <c r="C75" s="170"/>
      <c r="D75" s="140"/>
      <c r="E75" s="170"/>
      <c r="F75" s="351"/>
      <c r="G75" s="143"/>
      <c r="H75" s="147"/>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8"/>
      <c r="AY75" s="149"/>
      <c r="AZ75" s="141"/>
      <c r="BA75" s="140"/>
      <c r="BB75" s="140"/>
      <c r="BC75" s="140"/>
      <c r="BD75" s="141"/>
      <c r="BE75" s="220"/>
      <c r="BJ75" s="158"/>
      <c r="BK75" s="160"/>
      <c r="BL75" s="160"/>
      <c r="BM75" s="160"/>
      <c r="BN75" s="160"/>
      <c r="BO75" s="160"/>
      <c r="BP75" s="80"/>
      <c r="BQ75" s="80"/>
      <c r="BR75" s="86"/>
    </row>
    <row r="76" spans="1:91">
      <c r="B76" s="140"/>
      <c r="C76" s="170"/>
      <c r="D76" s="140"/>
      <c r="E76" s="170"/>
      <c r="F76" s="351"/>
      <c r="G76" s="353" t="str">
        <f>CONCATENATE(E63,".4")</f>
        <v>3.3.4</v>
      </c>
      <c r="H76" s="144"/>
      <c r="I76" s="145" t="s">
        <v>10</v>
      </c>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6"/>
      <c r="AZ76" s="141"/>
      <c r="BA76" s="959"/>
      <c r="BB76" s="960"/>
      <c r="BC76" s="961"/>
      <c r="BD76" s="141"/>
      <c r="BE76" s="220"/>
      <c r="BJ76" s="158"/>
      <c r="BK76" s="160"/>
      <c r="BL76" s="160"/>
      <c r="BM76" s="160"/>
      <c r="BN76" s="160"/>
      <c r="BO76" s="160"/>
      <c r="BP76" s="135" t="str">
        <f>IF(OR(BA76="x",BA76=""),"",IF(AND($BO$28=1,BK76&lt;&gt;""),1,IF(AND($BO$28=2,BL76&lt;&gt;""),1,IF(AND($BO$28=3,BM76&lt;&gt;""),1,IF(AND($BO$28=4,BN76&lt;&gt;""),1,IF(AND($BO$28=5,BO76&lt;&gt;""),1,0))))))</f>
        <v/>
      </c>
      <c r="BQ76" s="67">
        <f>IF(BR65=0,0,IF(OR(BA76="x",BA76=""),0,BA76))</f>
        <v>0</v>
      </c>
      <c r="BR76" s="162"/>
    </row>
    <row r="77" spans="1:91" ht="3.75" customHeight="1">
      <c r="B77" s="140"/>
      <c r="C77" s="170"/>
      <c r="D77" s="140"/>
      <c r="E77" s="170"/>
      <c r="F77" s="351"/>
      <c r="G77" s="143"/>
      <c r="H77" s="147"/>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c r="AY77" s="149"/>
      <c r="AZ77" s="141"/>
      <c r="BA77" s="140"/>
      <c r="BB77" s="140"/>
      <c r="BC77" s="140"/>
      <c r="BD77" s="141"/>
      <c r="BE77" s="220"/>
      <c r="BJ77" s="158"/>
      <c r="BK77" s="160"/>
      <c r="BL77" s="160"/>
      <c r="BM77" s="160"/>
      <c r="BN77" s="160"/>
      <c r="BO77" s="160"/>
      <c r="BP77" s="80"/>
      <c r="BQ77" s="80"/>
      <c r="BR77" s="86"/>
    </row>
    <row r="78" spans="1:91">
      <c r="B78" s="140"/>
      <c r="C78" s="170"/>
      <c r="D78" s="140"/>
      <c r="E78" s="170"/>
      <c r="F78" s="351"/>
      <c r="G78" s="138"/>
      <c r="H78" s="139"/>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1"/>
      <c r="BA78" s="140"/>
      <c r="BB78" s="140"/>
      <c r="BC78" s="140"/>
      <c r="BD78" s="141"/>
      <c r="BE78" s="220"/>
      <c r="BJ78" s="64"/>
      <c r="BK78" s="400" t="s">
        <v>231</v>
      </c>
      <c r="BL78" s="401"/>
      <c r="BM78" s="401"/>
      <c r="BN78" s="401"/>
      <c r="BO78" s="402"/>
      <c r="BP78" s="142"/>
      <c r="BQ78" s="142"/>
      <c r="BR78" s="86"/>
    </row>
    <row r="79" spans="1:91">
      <c r="B79" s="140"/>
      <c r="C79" s="170"/>
      <c r="D79" s="140"/>
      <c r="E79" s="354" t="str">
        <f>CONCATENATE($C$29,"4")</f>
        <v>3.4</v>
      </c>
      <c r="F79" s="352"/>
      <c r="G79" s="956" t="str">
        <f>IF(F20="","",F20)</f>
        <v>Training</v>
      </c>
      <c r="H79" s="957"/>
      <c r="I79" s="957"/>
      <c r="J79" s="957"/>
      <c r="K79" s="957"/>
      <c r="L79" s="957"/>
      <c r="M79" s="957"/>
      <c r="N79" s="957"/>
      <c r="O79" s="957"/>
      <c r="P79" s="957"/>
      <c r="Q79" s="957"/>
      <c r="R79" s="957"/>
      <c r="S79" s="957"/>
      <c r="T79" s="957"/>
      <c r="U79" s="957"/>
      <c r="V79" s="957"/>
      <c r="W79" s="957"/>
      <c r="X79" s="957"/>
      <c r="Y79" s="957"/>
      <c r="Z79" s="957"/>
      <c r="AA79" s="957"/>
      <c r="AB79" s="957"/>
      <c r="AC79" s="957"/>
      <c r="AD79" s="957"/>
      <c r="AE79" s="957"/>
      <c r="AF79" s="957"/>
      <c r="AG79" s="957"/>
      <c r="AH79" s="957"/>
      <c r="AI79" s="957"/>
      <c r="AJ79" s="957"/>
      <c r="AK79" s="957"/>
      <c r="AL79" s="957"/>
      <c r="AM79" s="957"/>
      <c r="AN79" s="957"/>
      <c r="AO79" s="957"/>
      <c r="AP79" s="958"/>
      <c r="AQ79" s="958"/>
      <c r="AR79" s="958"/>
      <c r="AS79" s="958"/>
      <c r="AT79" s="958"/>
      <c r="AU79" s="958"/>
      <c r="AV79" s="958"/>
      <c r="AW79" s="958"/>
      <c r="AX79" s="958"/>
      <c r="AY79" s="958"/>
      <c r="AZ79" s="954" t="str">
        <f>IF(BA81="N",BQ79,IF(BR81=0,"",IF(BA81="Y",SUM(BQ79/BP79),"")))</f>
        <v/>
      </c>
      <c r="BA79" s="954"/>
      <c r="BB79" s="954"/>
      <c r="BC79" s="954"/>
      <c r="BD79" s="955"/>
      <c r="BE79" s="49"/>
      <c r="BF79" s="64"/>
      <c r="BJ79" s="62" t="s">
        <v>230</v>
      </c>
      <c r="BK79" s="62">
        <v>1</v>
      </c>
      <c r="BL79" s="174">
        <v>2</v>
      </c>
      <c r="BM79" s="62">
        <v>3</v>
      </c>
      <c r="BN79" s="62">
        <v>4</v>
      </c>
      <c r="BO79" s="62">
        <v>5</v>
      </c>
      <c r="BP79" s="67">
        <f>IF(BA81="N",8,IF(BR81=0,0,IF(BP81="",0,8)))</f>
        <v>0</v>
      </c>
      <c r="BQ79" s="67">
        <f>SUM(BQ81:BQ92)</f>
        <v>0</v>
      </c>
      <c r="BR79" s="175" t="str">
        <f>IF(BA81="N",0,IF(BP79=0,"",IF(SUM(BQ79/BP79)&gt;1,1,SUM(BQ79/BP79))))</f>
        <v/>
      </c>
    </row>
    <row r="80" spans="1:91" ht="3.75" customHeight="1">
      <c r="B80" s="140"/>
      <c r="C80" s="170"/>
      <c r="D80" s="140"/>
      <c r="E80" s="170"/>
      <c r="F80" s="351"/>
      <c r="G80" s="41"/>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42"/>
      <c r="BA80" s="42"/>
      <c r="BB80" s="42"/>
      <c r="BC80" s="42"/>
      <c r="BD80" s="139"/>
      <c r="BE80" s="220"/>
      <c r="BJ80" s="87"/>
      <c r="BK80" s="79"/>
      <c r="BL80" s="79"/>
      <c r="BP80" s="80"/>
      <c r="BQ80" s="80"/>
      <c r="BR80" s="81"/>
    </row>
    <row r="81" spans="1:91">
      <c r="B81" s="140"/>
      <c r="C81" s="170"/>
      <c r="D81" s="140"/>
      <c r="E81" s="170"/>
      <c r="F81" s="351"/>
      <c r="G81" s="353" t="str">
        <f>CONCATENATE(E79,".1")</f>
        <v>3.4.1</v>
      </c>
      <c r="H81" s="144"/>
      <c r="I81" s="145" t="s">
        <v>4</v>
      </c>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66" t="s">
        <v>13</v>
      </c>
      <c r="AX81" s="145"/>
      <c r="AY81" s="146"/>
      <c r="AZ81" s="141"/>
      <c r="BA81" s="959"/>
      <c r="BB81" s="960"/>
      <c r="BC81" s="961"/>
      <c r="BD81" s="141"/>
      <c r="BE81" s="220"/>
      <c r="BJ81" s="66" t="s">
        <v>89</v>
      </c>
      <c r="BK81" s="78" t="s">
        <v>17</v>
      </c>
      <c r="BL81" s="78" t="s">
        <v>17</v>
      </c>
      <c r="BM81" s="78"/>
      <c r="BN81" s="78" t="s">
        <v>17</v>
      </c>
      <c r="BO81" s="78" t="s">
        <v>17</v>
      </c>
      <c r="BP81" s="135" t="str">
        <f>IF(OR(BA81="x",BA81=""),"",IF(AND($BO$28=1,BK81&lt;&gt;""),1,IF(AND($BO$28=2,BL81&lt;&gt;""),1,IF(AND($BO$28=3,BM81&lt;&gt;""),1,IF(AND($BO$28=4,BN81&lt;&gt;""),1,IF(AND($BO$28=5,BO81&lt;&gt;""),1,0))))))</f>
        <v/>
      </c>
      <c r="BQ81" s="67">
        <f>IF(BR81=0,0,IF(OR(BA81="x",BA81=""),0,IF(BA81="Y",2,0)))</f>
        <v>0</v>
      </c>
      <c r="BR81" s="137">
        <f>IF(BA81="N",0,SUM(BK82:BO82))</f>
        <v>1</v>
      </c>
    </row>
    <row r="82" spans="1:91" ht="3.75" customHeight="1">
      <c r="B82" s="140"/>
      <c r="C82" s="170"/>
      <c r="D82" s="140"/>
      <c r="E82" s="170"/>
      <c r="F82" s="351"/>
      <c r="G82" s="143"/>
      <c r="H82" s="147"/>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9"/>
      <c r="AZ82" s="141"/>
      <c r="BA82" s="140"/>
      <c r="BB82" s="140"/>
      <c r="BC82" s="140"/>
      <c r="BD82" s="141"/>
      <c r="BE82" s="220"/>
      <c r="BJ82" s="136"/>
      <c r="BK82" s="137">
        <f>IF(AND($BO$28=1,BK81&lt;&gt;""),1,0)</f>
        <v>1</v>
      </c>
      <c r="BL82" s="137">
        <f>IF(AND($BO$28=2,BL81&lt;&gt;""),1,0)</f>
        <v>0</v>
      </c>
      <c r="BM82" s="137">
        <f>IF(AND($BO$28=3,BM81&lt;&gt;""),1,0)</f>
        <v>0</v>
      </c>
      <c r="BN82" s="137">
        <f>IF(AND($BO$28=4,BN81&lt;&gt;""),1,0)</f>
        <v>0</v>
      </c>
      <c r="BO82" s="137">
        <f>IF(AND($BO$28=5,BO81&lt;&gt;""),1,0)</f>
        <v>0</v>
      </c>
      <c r="BP82" s="80"/>
      <c r="BQ82" s="80"/>
      <c r="BR82" s="86"/>
    </row>
    <row r="83" spans="1:91">
      <c r="B83" s="140"/>
      <c r="C83" s="170"/>
      <c r="D83" s="140"/>
      <c r="E83" s="170"/>
      <c r="F83" s="351"/>
      <c r="G83" s="353" t="str">
        <f>CONCATENATE(E79,".2")</f>
        <v>3.4.2</v>
      </c>
      <c r="H83" s="144"/>
      <c r="I83" s="145" t="s">
        <v>364</v>
      </c>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6"/>
      <c r="AZ83" s="141"/>
      <c r="BA83" s="959"/>
      <c r="BB83" s="960"/>
      <c r="BC83" s="961"/>
      <c r="BD83" s="141"/>
      <c r="BE83" s="220"/>
      <c r="BJ83" s="158"/>
      <c r="BK83" s="160"/>
      <c r="BL83" s="160"/>
      <c r="BM83" s="160"/>
      <c r="BN83" s="160"/>
      <c r="BO83" s="160"/>
      <c r="BP83" s="135" t="str">
        <f>IF(OR(BA83="x",BA83=""),"",IF(AND($BO$28=1,BK83&lt;&gt;""),1,IF(AND($BO$28=2,BL83&lt;&gt;""),1,IF(AND($BO$28=3,BM83&lt;&gt;""),1,IF(AND($BO$28=4,BN83&lt;&gt;""),1,IF(AND($BO$28=5,BO83&lt;&gt;""),1,0))))))</f>
        <v/>
      </c>
      <c r="BQ83" s="67">
        <f>IF(BR81=0,0,IF(OR(BA83="x",BA83=""),0,BA83))</f>
        <v>0</v>
      </c>
      <c r="BR83" s="162"/>
    </row>
    <row r="84" spans="1:91" s="151" customFormat="1">
      <c r="A84" s="99"/>
      <c r="B84" s="155"/>
      <c r="C84" s="171"/>
      <c r="D84" s="155"/>
      <c r="E84" s="171"/>
      <c r="F84" s="355"/>
      <c r="G84" s="152"/>
      <c r="H84" s="153"/>
      <c r="I84" s="154" t="s">
        <v>5</v>
      </c>
      <c r="J84" s="155"/>
      <c r="K84" s="150" t="s">
        <v>158</v>
      </c>
      <c r="L84" s="150"/>
      <c r="M84" s="150"/>
      <c r="N84" s="150"/>
      <c r="O84" s="150"/>
      <c r="P84" s="150"/>
      <c r="Q84" s="150"/>
      <c r="R84" s="150"/>
      <c r="S84" s="150"/>
      <c r="T84" s="150"/>
      <c r="U84" s="150"/>
      <c r="V84" s="150"/>
      <c r="W84" s="150"/>
      <c r="X84" s="150"/>
      <c r="Y84" s="150"/>
      <c r="Z84" s="150"/>
      <c r="AA84" s="150"/>
      <c r="AB84" s="150"/>
      <c r="AC84" s="150"/>
      <c r="AD84" s="150"/>
      <c r="AE84" s="150"/>
      <c r="AF84" s="150"/>
      <c r="AG84" s="150"/>
      <c r="AH84" s="150"/>
      <c r="AI84" s="150"/>
      <c r="AJ84" s="150"/>
      <c r="AK84" s="150"/>
      <c r="AL84" s="150"/>
      <c r="AM84" s="150"/>
      <c r="AN84" s="150"/>
      <c r="AO84" s="150"/>
      <c r="AP84" s="150"/>
      <c r="AQ84" s="150"/>
      <c r="AR84" s="150"/>
      <c r="AS84" s="150"/>
      <c r="AT84" s="155"/>
      <c r="AU84" s="155"/>
      <c r="AV84" s="155"/>
      <c r="AW84" s="155"/>
      <c r="AX84" s="155"/>
      <c r="AY84" s="156"/>
      <c r="AZ84" s="157"/>
      <c r="BA84" s="155"/>
      <c r="BB84" s="155"/>
      <c r="BC84" s="155"/>
      <c r="BD84" s="157"/>
      <c r="BE84" s="242"/>
      <c r="BF84" s="159"/>
      <c r="BG84" s="159"/>
      <c r="BH84" s="159"/>
      <c r="BI84" s="159"/>
      <c r="BJ84" s="158"/>
      <c r="BK84" s="160"/>
      <c r="BL84" s="160"/>
      <c r="BM84" s="160"/>
      <c r="BN84" s="160"/>
      <c r="BO84" s="160"/>
      <c r="BP84" s="163"/>
      <c r="BQ84" s="163"/>
      <c r="BR84" s="162"/>
      <c r="BS84" s="159"/>
      <c r="BT84" s="159"/>
      <c r="BU84" s="159"/>
      <c r="BV84" s="159"/>
      <c r="BW84" s="159"/>
      <c r="BX84" s="159"/>
      <c r="BY84" s="159"/>
      <c r="BZ84" s="159"/>
      <c r="CA84" s="159"/>
      <c r="CB84" s="159"/>
      <c r="CC84" s="159"/>
      <c r="CD84" s="159"/>
      <c r="CE84" s="159"/>
      <c r="CF84" s="159"/>
      <c r="CG84" s="159"/>
      <c r="CH84" s="159"/>
      <c r="CI84" s="159"/>
      <c r="CJ84" s="159"/>
      <c r="CK84" s="159"/>
      <c r="CL84" s="159"/>
      <c r="CM84" s="159"/>
    </row>
    <row r="85" spans="1:91" s="151" customFormat="1">
      <c r="A85" s="99"/>
      <c r="B85" s="155"/>
      <c r="C85" s="171"/>
      <c r="D85" s="155"/>
      <c r="E85" s="171"/>
      <c r="F85" s="355"/>
      <c r="G85" s="152"/>
      <c r="H85" s="153"/>
      <c r="I85" s="154" t="s">
        <v>6</v>
      </c>
      <c r="J85" s="155"/>
      <c r="K85" s="150" t="s">
        <v>255</v>
      </c>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5"/>
      <c r="AU85" s="155"/>
      <c r="AV85" s="155"/>
      <c r="AW85" s="155"/>
      <c r="AX85" s="155"/>
      <c r="AY85" s="156"/>
      <c r="AZ85" s="157"/>
      <c r="BA85" s="155"/>
      <c r="BB85" s="155"/>
      <c r="BC85" s="155"/>
      <c r="BD85" s="157"/>
      <c r="BE85" s="242"/>
      <c r="BF85" s="159"/>
      <c r="BG85" s="159"/>
      <c r="BH85" s="159"/>
      <c r="BI85" s="159"/>
      <c r="BJ85" s="158"/>
      <c r="BK85" s="160"/>
      <c r="BL85" s="160"/>
      <c r="BM85" s="160"/>
      <c r="BN85" s="160"/>
      <c r="BO85" s="160"/>
      <c r="BP85" s="161"/>
      <c r="BQ85" s="161"/>
      <c r="BR85" s="162"/>
      <c r="BS85" s="159"/>
      <c r="BT85" s="159"/>
      <c r="BU85" s="159"/>
      <c r="BV85" s="159"/>
      <c r="BW85" s="159"/>
      <c r="BX85" s="159"/>
      <c r="BY85" s="159"/>
      <c r="BZ85" s="159"/>
      <c r="CA85" s="159"/>
      <c r="CB85" s="159"/>
      <c r="CC85" s="159"/>
      <c r="CD85" s="159"/>
      <c r="CE85" s="159"/>
      <c r="CF85" s="159"/>
      <c r="CG85" s="159"/>
      <c r="CH85" s="159"/>
      <c r="CI85" s="159"/>
      <c r="CJ85" s="159"/>
      <c r="CK85" s="159"/>
      <c r="CL85" s="159"/>
      <c r="CM85" s="159"/>
    </row>
    <row r="86" spans="1:91" s="151" customFormat="1">
      <c r="A86" s="99"/>
      <c r="B86" s="155"/>
      <c r="C86" s="171"/>
      <c r="D86" s="155"/>
      <c r="E86" s="171"/>
      <c r="F86" s="355"/>
      <c r="G86" s="152"/>
      <c r="H86" s="153"/>
      <c r="I86" s="154" t="s">
        <v>7</v>
      </c>
      <c r="J86" s="155"/>
      <c r="K86" s="524" t="s">
        <v>325</v>
      </c>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c r="AJ86" s="150"/>
      <c r="AK86" s="150"/>
      <c r="AL86" s="150"/>
      <c r="AM86" s="150"/>
      <c r="AN86" s="150"/>
      <c r="AO86" s="150"/>
      <c r="AP86" s="150"/>
      <c r="AQ86" s="150"/>
      <c r="AR86" s="150"/>
      <c r="AS86" s="150"/>
      <c r="AT86" s="155"/>
      <c r="AU86" s="155"/>
      <c r="AV86" s="155"/>
      <c r="AW86" s="155"/>
      <c r="AX86" s="155"/>
      <c r="AY86" s="156"/>
      <c r="AZ86" s="157"/>
      <c r="BA86" s="155"/>
      <c r="BB86" s="155"/>
      <c r="BC86" s="155"/>
      <c r="BD86" s="157"/>
      <c r="BE86" s="242"/>
      <c r="BF86" s="159"/>
      <c r="BG86" s="159"/>
      <c r="BH86" s="159"/>
      <c r="BI86" s="159"/>
      <c r="BJ86" s="158"/>
      <c r="BK86" s="160"/>
      <c r="BL86" s="160"/>
      <c r="BM86" s="160"/>
      <c r="BN86" s="160"/>
      <c r="BO86" s="160"/>
      <c r="BP86" s="161"/>
      <c r="BQ86" s="161"/>
      <c r="BR86" s="162"/>
      <c r="BS86" s="159"/>
      <c r="BT86" s="159"/>
      <c r="BU86" s="159"/>
      <c r="BV86" s="159"/>
      <c r="BW86" s="159"/>
      <c r="BX86" s="159"/>
      <c r="BY86" s="159"/>
      <c r="BZ86" s="159"/>
      <c r="CA86" s="159"/>
      <c r="CB86" s="159"/>
      <c r="CC86" s="159"/>
      <c r="CD86" s="159"/>
      <c r="CE86" s="159"/>
      <c r="CF86" s="159"/>
      <c r="CG86" s="159"/>
      <c r="CH86" s="159"/>
      <c r="CI86" s="159"/>
      <c r="CJ86" s="159"/>
      <c r="CK86" s="159"/>
      <c r="CL86" s="159"/>
      <c r="CM86" s="159"/>
    </row>
    <row r="87" spans="1:91" s="151" customFormat="1">
      <c r="A87" s="99"/>
      <c r="B87" s="155"/>
      <c r="C87" s="171"/>
      <c r="D87" s="155"/>
      <c r="E87" s="171"/>
      <c r="F87" s="355"/>
      <c r="G87" s="152"/>
      <c r="H87" s="153"/>
      <c r="I87" s="154" t="s">
        <v>8</v>
      </c>
      <c r="J87" s="155"/>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c r="AK87" s="150"/>
      <c r="AL87" s="150"/>
      <c r="AM87" s="150"/>
      <c r="AN87" s="150"/>
      <c r="AO87" s="150"/>
      <c r="AP87" s="150"/>
      <c r="AQ87" s="150"/>
      <c r="AR87" s="150"/>
      <c r="AS87" s="150"/>
      <c r="AT87" s="155"/>
      <c r="AU87" s="155"/>
      <c r="AV87" s="155"/>
      <c r="AW87" s="155"/>
      <c r="AX87" s="155"/>
      <c r="AY87" s="156"/>
      <c r="AZ87" s="157"/>
      <c r="BA87" s="155"/>
      <c r="BB87" s="155"/>
      <c r="BC87" s="155"/>
      <c r="BD87" s="157"/>
      <c r="BE87" s="242"/>
      <c r="BF87" s="159"/>
      <c r="BG87" s="159"/>
      <c r="BH87" s="159"/>
      <c r="BI87" s="159"/>
      <c r="BJ87" s="158"/>
      <c r="BK87" s="160"/>
      <c r="BL87" s="160"/>
      <c r="BM87" s="160"/>
      <c r="BN87" s="160"/>
      <c r="BO87" s="160"/>
      <c r="BP87" s="161"/>
      <c r="BQ87" s="161"/>
      <c r="BR87" s="162"/>
      <c r="BS87" s="159"/>
      <c r="BT87" s="159"/>
      <c r="BU87" s="159"/>
      <c r="BV87" s="159"/>
      <c r="BW87" s="159"/>
      <c r="BX87" s="159"/>
      <c r="BY87" s="159"/>
      <c r="BZ87" s="159"/>
      <c r="CA87" s="159"/>
      <c r="CB87" s="159"/>
      <c r="CC87" s="159"/>
      <c r="CD87" s="159"/>
      <c r="CE87" s="159"/>
      <c r="CF87" s="159"/>
      <c r="CG87" s="159"/>
      <c r="CH87" s="159"/>
      <c r="CI87" s="159"/>
      <c r="CJ87" s="159"/>
      <c r="CK87" s="159"/>
      <c r="CL87" s="159"/>
      <c r="CM87" s="159"/>
    </row>
    <row r="88" spans="1:91" s="151" customFormat="1">
      <c r="A88" s="99"/>
      <c r="B88" s="155"/>
      <c r="C88" s="171"/>
      <c r="D88" s="155"/>
      <c r="E88" s="171"/>
      <c r="F88" s="355"/>
      <c r="G88" s="152"/>
      <c r="H88" s="153"/>
      <c r="I88" s="154" t="s">
        <v>9</v>
      </c>
      <c r="J88" s="155"/>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5"/>
      <c r="AU88" s="155"/>
      <c r="AV88" s="155"/>
      <c r="AW88" s="155"/>
      <c r="AX88" s="155"/>
      <c r="AY88" s="156"/>
      <c r="AZ88" s="157"/>
      <c r="BA88" s="155"/>
      <c r="BB88" s="155"/>
      <c r="BC88" s="155"/>
      <c r="BD88" s="157"/>
      <c r="BE88" s="242"/>
      <c r="BF88" s="159"/>
      <c r="BG88" s="159"/>
      <c r="BH88" s="159"/>
      <c r="BI88" s="159"/>
      <c r="BJ88" s="158"/>
      <c r="BK88" s="160"/>
      <c r="BL88" s="160"/>
      <c r="BM88" s="160"/>
      <c r="BN88" s="160"/>
      <c r="BO88" s="160"/>
      <c r="BP88" s="161"/>
      <c r="BQ88" s="161"/>
      <c r="BR88" s="162"/>
      <c r="BS88" s="159"/>
      <c r="BT88" s="159"/>
      <c r="BU88" s="159"/>
      <c r="BV88" s="159"/>
      <c r="BW88" s="159"/>
      <c r="BX88" s="159"/>
      <c r="BY88" s="159"/>
      <c r="BZ88" s="159"/>
      <c r="CA88" s="159"/>
      <c r="CB88" s="159"/>
      <c r="CC88" s="159"/>
      <c r="CD88" s="159"/>
      <c r="CE88" s="159"/>
      <c r="CF88" s="159"/>
      <c r="CG88" s="159"/>
      <c r="CH88" s="159"/>
      <c r="CI88" s="159"/>
      <c r="CJ88" s="159"/>
      <c r="CK88" s="159"/>
      <c r="CL88" s="159"/>
      <c r="CM88" s="159"/>
    </row>
    <row r="89" spans="1:91" ht="3.75" customHeight="1">
      <c r="B89" s="140"/>
      <c r="C89" s="170"/>
      <c r="D89" s="140"/>
      <c r="E89" s="170"/>
      <c r="F89" s="351"/>
      <c r="G89" s="143"/>
      <c r="H89" s="147"/>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c r="AK89" s="148"/>
      <c r="AL89" s="148"/>
      <c r="AM89" s="148"/>
      <c r="AN89" s="148"/>
      <c r="AO89" s="148"/>
      <c r="AP89" s="148"/>
      <c r="AQ89" s="148"/>
      <c r="AR89" s="148"/>
      <c r="AS89" s="148"/>
      <c r="AT89" s="148"/>
      <c r="AU89" s="148"/>
      <c r="AV89" s="148"/>
      <c r="AW89" s="148"/>
      <c r="AX89" s="148"/>
      <c r="AY89" s="149"/>
      <c r="AZ89" s="141"/>
      <c r="BA89" s="140"/>
      <c r="BB89" s="140"/>
      <c r="BC89" s="140"/>
      <c r="BD89" s="141"/>
      <c r="BE89" s="220"/>
      <c r="BJ89" s="64"/>
      <c r="BK89" s="60"/>
      <c r="BL89" s="60"/>
      <c r="BP89" s="142"/>
      <c r="BQ89" s="142"/>
      <c r="BR89" s="86"/>
    </row>
    <row r="90" spans="1:91">
      <c r="B90" s="140"/>
      <c r="C90" s="170"/>
      <c r="D90" s="140"/>
      <c r="E90" s="170"/>
      <c r="F90" s="351"/>
      <c r="G90" s="353" t="str">
        <f>CONCATENATE(E79,".3")</f>
        <v>3.4.3</v>
      </c>
      <c r="H90" s="144"/>
      <c r="I90" s="145" t="s">
        <v>362</v>
      </c>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6"/>
      <c r="AZ90" s="141"/>
      <c r="BA90" s="959"/>
      <c r="BB90" s="960"/>
      <c r="BC90" s="961"/>
      <c r="BD90" s="141"/>
      <c r="BE90" s="220"/>
      <c r="BJ90" s="158"/>
      <c r="BK90" s="160"/>
      <c r="BL90" s="160"/>
      <c r="BM90" s="160"/>
      <c r="BN90" s="160"/>
      <c r="BO90" s="160"/>
      <c r="BP90" s="135" t="str">
        <f>IF(OR(BA90="x",BA90=""),"",IF(AND($BO$28=1,BK90&lt;&gt;""),1,IF(AND($BO$28=2,BL90&lt;&gt;""),1,IF(AND($BO$28=3,BM90&lt;&gt;""),1,IF(AND($BO$28=4,BN90&lt;&gt;""),1,IF(AND($BO$28=5,BO90&lt;&gt;""),1,0))))))</f>
        <v/>
      </c>
      <c r="BQ90" s="67">
        <f>IF(BR81=0,0,IF(OR(BA90="x",BA90=""),0,BA90))</f>
        <v>0</v>
      </c>
      <c r="BR90" s="162"/>
    </row>
    <row r="91" spans="1:91" ht="3.75" customHeight="1">
      <c r="B91" s="140"/>
      <c r="C91" s="170"/>
      <c r="D91" s="140"/>
      <c r="E91" s="170"/>
      <c r="F91" s="351"/>
      <c r="G91" s="143"/>
      <c r="H91" s="147"/>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149"/>
      <c r="AZ91" s="141"/>
      <c r="BA91" s="140"/>
      <c r="BB91" s="140"/>
      <c r="BC91" s="140"/>
      <c r="BD91" s="141"/>
      <c r="BE91" s="220"/>
      <c r="BJ91" s="158"/>
      <c r="BK91" s="160"/>
      <c r="BL91" s="160"/>
      <c r="BM91" s="160"/>
      <c r="BN91" s="160"/>
      <c r="BO91" s="160"/>
      <c r="BP91" s="80"/>
      <c r="BQ91" s="80"/>
      <c r="BR91" s="86"/>
    </row>
    <row r="92" spans="1:91">
      <c r="B92" s="140"/>
      <c r="C92" s="170"/>
      <c r="D92" s="140"/>
      <c r="E92" s="170"/>
      <c r="F92" s="351"/>
      <c r="G92" s="353" t="str">
        <f>CONCATENATE(E79,".4")</f>
        <v>3.4.4</v>
      </c>
      <c r="H92" s="144"/>
      <c r="I92" s="145" t="s">
        <v>10</v>
      </c>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6"/>
      <c r="AZ92" s="141"/>
      <c r="BA92" s="959"/>
      <c r="BB92" s="960"/>
      <c r="BC92" s="961"/>
      <c r="BD92" s="141"/>
      <c r="BE92" s="220"/>
      <c r="BJ92" s="158"/>
      <c r="BK92" s="160"/>
      <c r="BL92" s="160"/>
      <c r="BM92" s="160"/>
      <c r="BN92" s="160"/>
      <c r="BO92" s="160"/>
      <c r="BP92" s="135" t="str">
        <f>IF(OR(BA92="x",BA92=""),"",IF(AND($BO$28=1,BK92&lt;&gt;""),1,IF(AND($BO$28=2,BL92&lt;&gt;""),1,IF(AND($BO$28=3,BM92&lt;&gt;""),1,IF(AND($BO$28=4,BN92&lt;&gt;""),1,IF(AND($BO$28=5,BO92&lt;&gt;""),1,0))))))</f>
        <v/>
      </c>
      <c r="BQ92" s="67">
        <f>IF(BR81=0,0,IF(OR(BA92="x",BA92=""),0,BA92))</f>
        <v>0</v>
      </c>
      <c r="BR92" s="162"/>
    </row>
    <row r="93" spans="1:91" ht="3.75" customHeight="1">
      <c r="B93" s="140"/>
      <c r="C93" s="170"/>
      <c r="D93" s="140"/>
      <c r="E93" s="170"/>
      <c r="F93" s="351"/>
      <c r="G93" s="143"/>
      <c r="H93" s="147"/>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c r="AK93" s="148"/>
      <c r="AL93" s="148"/>
      <c r="AM93" s="148"/>
      <c r="AN93" s="148"/>
      <c r="AO93" s="148"/>
      <c r="AP93" s="148"/>
      <c r="AQ93" s="148"/>
      <c r="AR93" s="148"/>
      <c r="AS93" s="148"/>
      <c r="AT93" s="148"/>
      <c r="AU93" s="148"/>
      <c r="AV93" s="148"/>
      <c r="AW93" s="148"/>
      <c r="AX93" s="148"/>
      <c r="AY93" s="149"/>
      <c r="AZ93" s="141"/>
      <c r="BA93" s="140"/>
      <c r="BB93" s="140"/>
      <c r="BC93" s="140"/>
      <c r="BD93" s="141"/>
      <c r="BE93" s="220"/>
      <c r="BJ93" s="158"/>
      <c r="BK93" s="160"/>
      <c r="BL93" s="160"/>
      <c r="BM93" s="160"/>
      <c r="BN93" s="160"/>
      <c r="BO93" s="160"/>
      <c r="BP93" s="80"/>
      <c r="BQ93" s="80"/>
      <c r="BR93" s="86"/>
    </row>
    <row r="94" spans="1:91">
      <c r="B94" s="140"/>
      <c r="C94" s="170"/>
      <c r="D94" s="140"/>
      <c r="E94" s="170"/>
      <c r="F94" s="351"/>
      <c r="G94" s="138"/>
      <c r="H94" s="139"/>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1"/>
      <c r="BA94" s="140"/>
      <c r="BB94" s="140"/>
      <c r="BC94" s="140"/>
      <c r="BD94" s="141"/>
      <c r="BE94" s="220"/>
      <c r="BJ94" s="64"/>
      <c r="BK94" s="400" t="s">
        <v>231</v>
      </c>
      <c r="BL94" s="401"/>
      <c r="BM94" s="401"/>
      <c r="BN94" s="401"/>
      <c r="BO94" s="402"/>
      <c r="BP94" s="142"/>
      <c r="BQ94" s="142"/>
      <c r="BR94" s="86"/>
    </row>
    <row r="95" spans="1:91">
      <c r="B95" s="140"/>
      <c r="C95" s="170"/>
      <c r="D95" s="140"/>
      <c r="E95" s="354" t="str">
        <f>CONCATENATE($C$29,"5")</f>
        <v>3.5</v>
      </c>
      <c r="F95" s="352"/>
      <c r="G95" s="956" t="str">
        <f>IF(F21="","",F21)</f>
        <v>Preventive Maintenance</v>
      </c>
      <c r="H95" s="957"/>
      <c r="I95" s="957"/>
      <c r="J95" s="957"/>
      <c r="K95" s="957"/>
      <c r="L95" s="957"/>
      <c r="M95" s="957"/>
      <c r="N95" s="957"/>
      <c r="O95" s="957"/>
      <c r="P95" s="957"/>
      <c r="Q95" s="957"/>
      <c r="R95" s="957"/>
      <c r="S95" s="957"/>
      <c r="T95" s="957"/>
      <c r="U95" s="957"/>
      <c r="V95" s="957"/>
      <c r="W95" s="957"/>
      <c r="X95" s="957"/>
      <c r="Y95" s="957"/>
      <c r="Z95" s="957"/>
      <c r="AA95" s="957"/>
      <c r="AB95" s="957"/>
      <c r="AC95" s="957"/>
      <c r="AD95" s="957"/>
      <c r="AE95" s="957"/>
      <c r="AF95" s="957"/>
      <c r="AG95" s="957"/>
      <c r="AH95" s="957"/>
      <c r="AI95" s="957"/>
      <c r="AJ95" s="957"/>
      <c r="AK95" s="957"/>
      <c r="AL95" s="957"/>
      <c r="AM95" s="957"/>
      <c r="AN95" s="957"/>
      <c r="AO95" s="957"/>
      <c r="AP95" s="958"/>
      <c r="AQ95" s="958"/>
      <c r="AR95" s="958"/>
      <c r="AS95" s="958"/>
      <c r="AT95" s="958"/>
      <c r="AU95" s="958"/>
      <c r="AV95" s="958"/>
      <c r="AW95" s="958"/>
      <c r="AX95" s="958"/>
      <c r="AY95" s="958"/>
      <c r="AZ95" s="954" t="str">
        <f>IF(BA97="N",BQ95,IF(BR97=0,"",IF(BA97="Y",SUM(BQ95/BP95),"")))</f>
        <v/>
      </c>
      <c r="BA95" s="954"/>
      <c r="BB95" s="954"/>
      <c r="BC95" s="954"/>
      <c r="BD95" s="955"/>
      <c r="BE95" s="49"/>
      <c r="BF95" s="64"/>
      <c r="BJ95" s="62" t="s">
        <v>230</v>
      </c>
      <c r="BK95" s="62">
        <v>1</v>
      </c>
      <c r="BL95" s="174">
        <v>2</v>
      </c>
      <c r="BM95" s="62">
        <v>3</v>
      </c>
      <c r="BN95" s="62">
        <v>4</v>
      </c>
      <c r="BO95" s="62">
        <v>5</v>
      </c>
      <c r="BP95" s="67">
        <f>IF(BA97="N",8,IF(BR97=0,0,IF(BP97="",0,8)))</f>
        <v>0</v>
      </c>
      <c r="BQ95" s="67">
        <f>SUM(BQ97:BQ108)</f>
        <v>0</v>
      </c>
      <c r="BR95" s="175" t="str">
        <f>IF(BA97="N",0,IF(BP95=0,"",IF(SUM(BQ95/BP95)&gt;1,1,SUM(BQ95/BP95))))</f>
        <v/>
      </c>
    </row>
    <row r="96" spans="1:91" ht="3.75" customHeight="1">
      <c r="B96" s="140"/>
      <c r="C96" s="170"/>
      <c r="D96" s="140"/>
      <c r="E96" s="170"/>
      <c r="F96" s="351"/>
      <c r="G96" s="41"/>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42"/>
      <c r="BA96" s="42"/>
      <c r="BB96" s="42"/>
      <c r="BC96" s="42"/>
      <c r="BD96" s="139"/>
      <c r="BE96" s="220"/>
      <c r="BJ96" s="87"/>
      <c r="BK96" s="79"/>
      <c r="BL96" s="79"/>
      <c r="BP96" s="80"/>
      <c r="BQ96" s="80"/>
      <c r="BR96" s="81"/>
    </row>
    <row r="97" spans="1:91">
      <c r="B97" s="140"/>
      <c r="C97" s="170"/>
      <c r="D97" s="140"/>
      <c r="E97" s="170"/>
      <c r="F97" s="351"/>
      <c r="G97" s="353" t="str">
        <f>CONCATENATE(E95,".1")</f>
        <v>3.5.1</v>
      </c>
      <c r="H97" s="144"/>
      <c r="I97" s="145" t="s">
        <v>4</v>
      </c>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66" t="s">
        <v>13</v>
      </c>
      <c r="AX97" s="145"/>
      <c r="AY97" s="146"/>
      <c r="AZ97" s="141"/>
      <c r="BA97" s="959"/>
      <c r="BB97" s="960"/>
      <c r="BC97" s="961"/>
      <c r="BD97" s="141"/>
      <c r="BE97" s="220"/>
      <c r="BJ97" s="66" t="s">
        <v>89</v>
      </c>
      <c r="BK97" s="78" t="s">
        <v>17</v>
      </c>
      <c r="BL97" s="78" t="s">
        <v>17</v>
      </c>
      <c r="BM97" s="78"/>
      <c r="BN97" s="78" t="s">
        <v>17</v>
      </c>
      <c r="BO97" s="78" t="s">
        <v>17</v>
      </c>
      <c r="BP97" s="135" t="str">
        <f>IF(OR(BA97="x",BA97=""),"",IF(AND($BO$28=1,BK97&lt;&gt;""),1,IF(AND($BO$28=2,BL97&lt;&gt;""),1,IF(AND($BO$28=3,BM97&lt;&gt;""),1,IF(AND($BO$28=4,BN97&lt;&gt;""),1,IF(AND($BO$28=5,BO97&lt;&gt;""),1,0))))))</f>
        <v/>
      </c>
      <c r="BQ97" s="67">
        <f>IF(BR97=0,0,IF(OR(BA97="x",BA97=""),0,IF(BA97="Y",2,0)))</f>
        <v>0</v>
      </c>
      <c r="BR97" s="137">
        <f>IF(BA97="N",0,SUM(BK98:BO98))</f>
        <v>1</v>
      </c>
    </row>
    <row r="98" spans="1:91" ht="3.75" customHeight="1">
      <c r="B98" s="140"/>
      <c r="C98" s="170"/>
      <c r="D98" s="140"/>
      <c r="E98" s="170"/>
      <c r="F98" s="351"/>
      <c r="G98" s="143"/>
      <c r="H98" s="147"/>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8"/>
      <c r="AK98" s="148"/>
      <c r="AL98" s="148"/>
      <c r="AM98" s="148"/>
      <c r="AN98" s="148"/>
      <c r="AO98" s="148"/>
      <c r="AP98" s="148"/>
      <c r="AQ98" s="148"/>
      <c r="AR98" s="148"/>
      <c r="AS98" s="148"/>
      <c r="AT98" s="148"/>
      <c r="AU98" s="148"/>
      <c r="AV98" s="148"/>
      <c r="AW98" s="148"/>
      <c r="AX98" s="148"/>
      <c r="AY98" s="149"/>
      <c r="AZ98" s="141"/>
      <c r="BA98" s="140"/>
      <c r="BB98" s="140"/>
      <c r="BC98" s="140"/>
      <c r="BD98" s="141"/>
      <c r="BE98" s="220"/>
      <c r="BJ98" s="136"/>
      <c r="BK98" s="137">
        <f>IF(AND($BO$28=1,BK97&lt;&gt;""),1,0)</f>
        <v>1</v>
      </c>
      <c r="BL98" s="137">
        <f>IF(AND($BO$28=2,BL97&lt;&gt;""),1,0)</f>
        <v>0</v>
      </c>
      <c r="BM98" s="137">
        <f>IF(AND($BO$28=3,BM97&lt;&gt;""),1,0)</f>
        <v>0</v>
      </c>
      <c r="BN98" s="137">
        <f>IF(AND($BO$28=4,BN97&lt;&gt;""),1,0)</f>
        <v>0</v>
      </c>
      <c r="BO98" s="137">
        <f>IF(AND($BO$28=5,BO97&lt;&gt;""),1,0)</f>
        <v>0</v>
      </c>
      <c r="BP98" s="80"/>
      <c r="BQ98" s="80"/>
      <c r="BR98" s="86"/>
    </row>
    <row r="99" spans="1:91">
      <c r="B99" s="140"/>
      <c r="C99" s="170"/>
      <c r="D99" s="140"/>
      <c r="E99" s="170"/>
      <c r="F99" s="351"/>
      <c r="G99" s="353" t="str">
        <f>CONCATENATE(E95,".2")</f>
        <v>3.5.2</v>
      </c>
      <c r="H99" s="144"/>
      <c r="I99" s="145" t="s">
        <v>364</v>
      </c>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6"/>
      <c r="AZ99" s="141"/>
      <c r="BA99" s="959"/>
      <c r="BB99" s="960"/>
      <c r="BC99" s="961"/>
      <c r="BD99" s="141"/>
      <c r="BE99" s="220"/>
      <c r="BJ99" s="158"/>
      <c r="BK99" s="160"/>
      <c r="BL99" s="160"/>
      <c r="BM99" s="160"/>
      <c r="BN99" s="160"/>
      <c r="BO99" s="160"/>
      <c r="BP99" s="135" t="str">
        <f>IF(OR(BA99="x",BA99=""),"",IF(AND($BO$28=1,BK99&lt;&gt;""),1,IF(AND($BO$28=2,BL99&lt;&gt;""),1,IF(AND($BO$28=3,BM99&lt;&gt;""),1,IF(AND($BO$28=4,BN99&lt;&gt;""),1,IF(AND($BO$28=5,BO99&lt;&gt;""),1,0))))))</f>
        <v/>
      </c>
      <c r="BQ99" s="67">
        <f>IF(BR97=0,0,IF(OR(BA99="x",BA99=""),0,BA99))</f>
        <v>0</v>
      </c>
      <c r="BR99" s="162"/>
    </row>
    <row r="100" spans="1:91" s="151" customFormat="1">
      <c r="A100" s="99"/>
      <c r="B100" s="155"/>
      <c r="C100" s="171"/>
      <c r="D100" s="155"/>
      <c r="E100" s="171"/>
      <c r="F100" s="355"/>
      <c r="G100" s="152"/>
      <c r="H100" s="153"/>
      <c r="I100" s="154" t="s">
        <v>5</v>
      </c>
      <c r="J100" s="155"/>
      <c r="K100" s="524" t="s">
        <v>312</v>
      </c>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c r="AK100" s="150"/>
      <c r="AL100" s="150"/>
      <c r="AM100" s="150"/>
      <c r="AN100" s="150"/>
      <c r="AO100" s="150"/>
      <c r="AP100" s="150"/>
      <c r="AQ100" s="150"/>
      <c r="AR100" s="150"/>
      <c r="AS100" s="150"/>
      <c r="AT100" s="155"/>
      <c r="AU100" s="155"/>
      <c r="AV100" s="155"/>
      <c r="AW100" s="155"/>
      <c r="AX100" s="155"/>
      <c r="AY100" s="156"/>
      <c r="AZ100" s="157"/>
      <c r="BA100" s="155"/>
      <c r="BB100" s="155"/>
      <c r="BC100" s="155"/>
      <c r="BD100" s="157"/>
      <c r="BE100" s="242"/>
      <c r="BF100" s="159"/>
      <c r="BG100" s="159"/>
      <c r="BH100" s="159"/>
      <c r="BI100" s="159"/>
      <c r="BJ100" s="158"/>
      <c r="BK100" s="160"/>
      <c r="BL100" s="160"/>
      <c r="BM100" s="160"/>
      <c r="BN100" s="160"/>
      <c r="BO100" s="160"/>
      <c r="BP100" s="163"/>
      <c r="BQ100" s="163"/>
      <c r="BR100" s="162"/>
      <c r="BS100" s="159"/>
      <c r="BT100" s="159"/>
      <c r="BU100" s="159"/>
      <c r="BV100" s="159"/>
      <c r="BW100" s="159"/>
      <c r="BX100" s="159"/>
      <c r="BY100" s="159"/>
      <c r="BZ100" s="159"/>
      <c r="CA100" s="159"/>
      <c r="CB100" s="159"/>
      <c r="CC100" s="159"/>
      <c r="CD100" s="159"/>
      <c r="CE100" s="159"/>
      <c r="CF100" s="159"/>
      <c r="CG100" s="159"/>
      <c r="CH100" s="159"/>
      <c r="CI100" s="159"/>
      <c r="CJ100" s="159"/>
      <c r="CK100" s="159"/>
      <c r="CL100" s="159"/>
      <c r="CM100" s="159"/>
    </row>
    <row r="101" spans="1:91" s="151" customFormat="1">
      <c r="A101" s="99"/>
      <c r="B101" s="155"/>
      <c r="C101" s="171"/>
      <c r="D101" s="155"/>
      <c r="E101" s="171"/>
      <c r="F101" s="355"/>
      <c r="G101" s="152"/>
      <c r="H101" s="153"/>
      <c r="I101" s="154" t="s">
        <v>6</v>
      </c>
      <c r="J101" s="155"/>
      <c r="K101" s="524" t="s">
        <v>313</v>
      </c>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c r="AK101" s="150"/>
      <c r="AL101" s="150"/>
      <c r="AM101" s="150"/>
      <c r="AN101" s="150"/>
      <c r="AO101" s="150"/>
      <c r="AP101" s="150"/>
      <c r="AQ101" s="150"/>
      <c r="AR101" s="150"/>
      <c r="AS101" s="150"/>
      <c r="AT101" s="155"/>
      <c r="AU101" s="155"/>
      <c r="AV101" s="155"/>
      <c r="AW101" s="155"/>
      <c r="AX101" s="155"/>
      <c r="AY101" s="156"/>
      <c r="AZ101" s="157"/>
      <c r="BA101" s="155"/>
      <c r="BB101" s="155"/>
      <c r="BC101" s="155"/>
      <c r="BD101" s="157"/>
      <c r="BE101" s="242"/>
      <c r="BF101" s="159"/>
      <c r="BG101" s="159"/>
      <c r="BH101" s="159"/>
      <c r="BI101" s="159"/>
      <c r="BJ101" s="158"/>
      <c r="BK101" s="160"/>
      <c r="BL101" s="160"/>
      <c r="BM101" s="160"/>
      <c r="BN101" s="160"/>
      <c r="BO101" s="160"/>
      <c r="BP101" s="161"/>
      <c r="BQ101" s="161"/>
      <c r="BR101" s="162"/>
      <c r="BS101" s="159"/>
      <c r="BT101" s="159"/>
      <c r="BU101" s="159"/>
      <c r="BV101" s="159"/>
      <c r="BW101" s="159"/>
      <c r="BX101" s="159"/>
      <c r="BY101" s="159"/>
      <c r="BZ101" s="159"/>
      <c r="CA101" s="159"/>
      <c r="CB101" s="159"/>
      <c r="CC101" s="159"/>
      <c r="CD101" s="159"/>
      <c r="CE101" s="159"/>
      <c r="CF101" s="159"/>
      <c r="CG101" s="159"/>
      <c r="CH101" s="159"/>
      <c r="CI101" s="159"/>
      <c r="CJ101" s="159"/>
      <c r="CK101" s="159"/>
      <c r="CL101" s="159"/>
      <c r="CM101" s="159"/>
    </row>
    <row r="102" spans="1:91" s="151" customFormat="1">
      <c r="A102" s="99"/>
      <c r="B102" s="155"/>
      <c r="C102" s="171"/>
      <c r="D102" s="155"/>
      <c r="E102" s="171"/>
      <c r="F102" s="355"/>
      <c r="G102" s="152"/>
      <c r="H102" s="153"/>
      <c r="I102" s="154" t="s">
        <v>7</v>
      </c>
      <c r="J102" s="155"/>
      <c r="K102" s="532" t="s">
        <v>380</v>
      </c>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0"/>
      <c r="AL102" s="150"/>
      <c r="AM102" s="150"/>
      <c r="AN102" s="150"/>
      <c r="AO102" s="150"/>
      <c r="AP102" s="150"/>
      <c r="AQ102" s="150"/>
      <c r="AR102" s="150"/>
      <c r="AS102" s="150"/>
      <c r="AT102" s="155"/>
      <c r="AU102" s="155"/>
      <c r="AV102" s="155"/>
      <c r="AW102" s="155"/>
      <c r="AX102" s="155"/>
      <c r="AY102" s="156"/>
      <c r="AZ102" s="157"/>
      <c r="BA102" s="155"/>
      <c r="BB102" s="155"/>
      <c r="BC102" s="155"/>
      <c r="BD102" s="157"/>
      <c r="BE102" s="242"/>
      <c r="BF102" s="159"/>
      <c r="BG102" s="159"/>
      <c r="BH102" s="159"/>
      <c r="BI102" s="159"/>
      <c r="BJ102" s="158"/>
      <c r="BK102" s="160"/>
      <c r="BL102" s="160"/>
      <c r="BM102" s="160"/>
      <c r="BN102" s="160"/>
      <c r="BO102" s="160"/>
      <c r="BP102" s="161"/>
      <c r="BQ102" s="161"/>
      <c r="BR102" s="162"/>
      <c r="BS102" s="159"/>
      <c r="BT102" s="159"/>
      <c r="BU102" s="159"/>
      <c r="BV102" s="159"/>
      <c r="BW102" s="159"/>
      <c r="BX102" s="159"/>
      <c r="BY102" s="159"/>
      <c r="BZ102" s="159"/>
      <c r="CA102" s="159"/>
      <c r="CB102" s="159"/>
      <c r="CC102" s="159"/>
      <c r="CD102" s="159"/>
      <c r="CE102" s="159"/>
      <c r="CF102" s="159"/>
      <c r="CG102" s="159"/>
      <c r="CH102" s="159"/>
      <c r="CI102" s="159"/>
      <c r="CJ102" s="159"/>
      <c r="CK102" s="159"/>
      <c r="CL102" s="159"/>
      <c r="CM102" s="159"/>
    </row>
    <row r="103" spans="1:91" s="151" customFormat="1">
      <c r="A103" s="99"/>
      <c r="B103" s="155"/>
      <c r="C103" s="171"/>
      <c r="D103" s="155"/>
      <c r="E103" s="171"/>
      <c r="F103" s="355"/>
      <c r="G103" s="152"/>
      <c r="H103" s="153"/>
      <c r="I103" s="154" t="s">
        <v>8</v>
      </c>
      <c r="J103" s="155"/>
      <c r="K103" s="524" t="s">
        <v>314</v>
      </c>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c r="AH103" s="150"/>
      <c r="AI103" s="150"/>
      <c r="AJ103" s="150"/>
      <c r="AK103" s="150"/>
      <c r="AL103" s="150"/>
      <c r="AM103" s="150"/>
      <c r="AN103" s="150"/>
      <c r="AO103" s="150"/>
      <c r="AP103" s="150"/>
      <c r="AQ103" s="150"/>
      <c r="AR103" s="150"/>
      <c r="AS103" s="150"/>
      <c r="AT103" s="155"/>
      <c r="AU103" s="155"/>
      <c r="AV103" s="155"/>
      <c r="AW103" s="155"/>
      <c r="AX103" s="155"/>
      <c r="AY103" s="156"/>
      <c r="AZ103" s="157"/>
      <c r="BA103" s="155"/>
      <c r="BB103" s="155"/>
      <c r="BC103" s="155"/>
      <c r="BD103" s="157"/>
      <c r="BE103" s="242"/>
      <c r="BF103" s="159"/>
      <c r="BG103" s="159"/>
      <c r="BH103" s="159"/>
      <c r="BI103" s="159"/>
      <c r="BJ103" s="158"/>
      <c r="BK103" s="160"/>
      <c r="BL103" s="160"/>
      <c r="BM103" s="160"/>
      <c r="BN103" s="160"/>
      <c r="BO103" s="160"/>
      <c r="BP103" s="161"/>
      <c r="BQ103" s="161"/>
      <c r="BR103" s="162"/>
      <c r="BS103" s="159"/>
      <c r="BT103" s="159"/>
      <c r="BU103" s="159"/>
      <c r="BV103" s="159"/>
      <c r="BW103" s="159"/>
      <c r="BX103" s="159"/>
      <c r="BY103" s="159"/>
      <c r="BZ103" s="159"/>
      <c r="CA103" s="159"/>
      <c r="CB103" s="159"/>
      <c r="CC103" s="159"/>
      <c r="CD103" s="159"/>
      <c r="CE103" s="159"/>
      <c r="CF103" s="159"/>
      <c r="CG103" s="159"/>
      <c r="CH103" s="159"/>
      <c r="CI103" s="159"/>
      <c r="CJ103" s="159"/>
      <c r="CK103" s="159"/>
      <c r="CL103" s="159"/>
      <c r="CM103" s="159"/>
    </row>
    <row r="104" spans="1:91" s="151" customFormat="1">
      <c r="A104" s="99"/>
      <c r="B104" s="155"/>
      <c r="C104" s="171"/>
      <c r="D104" s="155"/>
      <c r="E104" s="171"/>
      <c r="F104" s="355"/>
      <c r="G104" s="152"/>
      <c r="H104" s="153"/>
      <c r="I104" s="154" t="s">
        <v>9</v>
      </c>
      <c r="J104" s="155"/>
      <c r="K104" s="524" t="s">
        <v>348</v>
      </c>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0"/>
      <c r="AK104" s="150"/>
      <c r="AL104" s="150"/>
      <c r="AM104" s="150"/>
      <c r="AN104" s="150"/>
      <c r="AO104" s="150"/>
      <c r="AP104" s="150"/>
      <c r="AQ104" s="150"/>
      <c r="AR104" s="150"/>
      <c r="AS104" s="150"/>
      <c r="AT104" s="155"/>
      <c r="AU104" s="155"/>
      <c r="AV104" s="155"/>
      <c r="AW104" s="155"/>
      <c r="AX104" s="155"/>
      <c r="AY104" s="156"/>
      <c r="AZ104" s="157"/>
      <c r="BA104" s="155"/>
      <c r="BB104" s="155"/>
      <c r="BC104" s="155"/>
      <c r="BD104" s="157"/>
      <c r="BE104" s="242"/>
      <c r="BF104" s="159"/>
      <c r="BG104" s="159"/>
      <c r="BH104" s="159"/>
      <c r="BI104" s="159"/>
      <c r="BJ104" s="158"/>
      <c r="BK104" s="160"/>
      <c r="BL104" s="160"/>
      <c r="BM104" s="160"/>
      <c r="BN104" s="160"/>
      <c r="BO104" s="160"/>
      <c r="BP104" s="161"/>
      <c r="BQ104" s="161"/>
      <c r="BR104" s="162"/>
      <c r="BS104" s="159"/>
      <c r="BT104" s="159"/>
      <c r="BU104" s="159"/>
      <c r="BV104" s="159"/>
      <c r="BW104" s="159"/>
      <c r="BX104" s="159"/>
      <c r="BY104" s="159"/>
      <c r="BZ104" s="159"/>
      <c r="CA104" s="159"/>
      <c r="CB104" s="159"/>
      <c r="CC104" s="159"/>
      <c r="CD104" s="159"/>
      <c r="CE104" s="159"/>
      <c r="CF104" s="159"/>
      <c r="CG104" s="159"/>
      <c r="CH104" s="159"/>
      <c r="CI104" s="159"/>
      <c r="CJ104" s="159"/>
      <c r="CK104" s="159"/>
      <c r="CL104" s="159"/>
      <c r="CM104" s="159"/>
    </row>
    <row r="105" spans="1:91" ht="3.75" customHeight="1">
      <c r="B105" s="140"/>
      <c r="C105" s="170"/>
      <c r="D105" s="140"/>
      <c r="E105" s="170"/>
      <c r="F105" s="351"/>
      <c r="G105" s="143"/>
      <c r="H105" s="147"/>
      <c r="I105" s="148"/>
      <c r="J105" s="148"/>
      <c r="K105" s="148"/>
      <c r="L105" s="148"/>
      <c r="M105" s="148"/>
      <c r="N105" s="148"/>
      <c r="O105" s="148"/>
      <c r="P105" s="148"/>
      <c r="Q105" s="148"/>
      <c r="R105" s="148"/>
      <c r="S105" s="148"/>
      <c r="T105" s="148"/>
      <c r="U105" s="148"/>
      <c r="V105" s="148"/>
      <c r="W105" s="148"/>
      <c r="X105" s="148"/>
      <c r="Y105" s="148"/>
      <c r="Z105" s="148"/>
      <c r="AA105" s="148"/>
      <c r="AB105" s="148"/>
      <c r="AC105" s="148"/>
      <c r="AD105" s="148"/>
      <c r="AE105" s="148"/>
      <c r="AF105" s="148"/>
      <c r="AG105" s="148"/>
      <c r="AH105" s="148"/>
      <c r="AI105" s="148"/>
      <c r="AJ105" s="148"/>
      <c r="AK105" s="148"/>
      <c r="AL105" s="148"/>
      <c r="AM105" s="148"/>
      <c r="AN105" s="148"/>
      <c r="AO105" s="148"/>
      <c r="AP105" s="148"/>
      <c r="AQ105" s="148"/>
      <c r="AR105" s="148"/>
      <c r="AS105" s="148"/>
      <c r="AT105" s="148"/>
      <c r="AU105" s="148"/>
      <c r="AV105" s="148"/>
      <c r="AW105" s="148"/>
      <c r="AX105" s="148"/>
      <c r="AY105" s="149"/>
      <c r="AZ105" s="141"/>
      <c r="BA105" s="140"/>
      <c r="BB105" s="140"/>
      <c r="BC105" s="140"/>
      <c r="BD105" s="141"/>
      <c r="BE105" s="220"/>
      <c r="BJ105" s="64"/>
      <c r="BK105" s="60"/>
      <c r="BL105" s="60"/>
      <c r="BP105" s="142"/>
      <c r="BQ105" s="142"/>
      <c r="BR105" s="86"/>
    </row>
    <row r="106" spans="1:91">
      <c r="B106" s="140"/>
      <c r="C106" s="170"/>
      <c r="D106" s="140"/>
      <c r="E106" s="170"/>
      <c r="F106" s="351"/>
      <c r="G106" s="353" t="str">
        <f>CONCATENATE(E95,".3")</f>
        <v>3.5.3</v>
      </c>
      <c r="H106" s="144"/>
      <c r="I106" s="145" t="s">
        <v>362</v>
      </c>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c r="AK106" s="145"/>
      <c r="AL106" s="145"/>
      <c r="AM106" s="145"/>
      <c r="AN106" s="145"/>
      <c r="AO106" s="145"/>
      <c r="AP106" s="145"/>
      <c r="AQ106" s="145"/>
      <c r="AR106" s="145"/>
      <c r="AS106" s="145"/>
      <c r="AT106" s="145"/>
      <c r="AU106" s="145"/>
      <c r="AV106" s="145"/>
      <c r="AW106" s="145"/>
      <c r="AX106" s="145"/>
      <c r="AY106" s="146"/>
      <c r="AZ106" s="141"/>
      <c r="BA106" s="959"/>
      <c r="BB106" s="960"/>
      <c r="BC106" s="961"/>
      <c r="BD106" s="141"/>
      <c r="BE106" s="220"/>
      <c r="BJ106" s="158"/>
      <c r="BK106" s="160"/>
      <c r="BL106" s="160"/>
      <c r="BM106" s="160"/>
      <c r="BN106" s="160"/>
      <c r="BO106" s="160"/>
      <c r="BP106" s="135" t="str">
        <f>IF(OR(BA106="x",BA106=""),"",IF(AND($BO$28=1,BK106&lt;&gt;""),1,IF(AND($BO$28=2,BL106&lt;&gt;""),1,IF(AND($BO$28=3,BM106&lt;&gt;""),1,IF(AND($BO$28=4,BN106&lt;&gt;""),1,IF(AND($BO$28=5,BO106&lt;&gt;""),1,0))))))</f>
        <v/>
      </c>
      <c r="BQ106" s="67">
        <f>IF(BR97=0,0,IF(OR(BA106="x",BA106=""),0,BA106))</f>
        <v>0</v>
      </c>
      <c r="BR106" s="162"/>
    </row>
    <row r="107" spans="1:91" ht="3.75" customHeight="1">
      <c r="B107" s="140"/>
      <c r="C107" s="170"/>
      <c r="D107" s="140"/>
      <c r="E107" s="170"/>
      <c r="F107" s="351"/>
      <c r="G107" s="143"/>
      <c r="H107" s="147"/>
      <c r="I107" s="148"/>
      <c r="J107" s="148"/>
      <c r="K107" s="148"/>
      <c r="L107" s="148"/>
      <c r="M107" s="148"/>
      <c r="N107" s="148"/>
      <c r="O107" s="148"/>
      <c r="P107" s="148"/>
      <c r="Q107" s="148"/>
      <c r="R107" s="148"/>
      <c r="S107" s="148"/>
      <c r="T107" s="148"/>
      <c r="U107" s="148"/>
      <c r="V107" s="148"/>
      <c r="W107" s="148"/>
      <c r="X107" s="148"/>
      <c r="Y107" s="148"/>
      <c r="Z107" s="148"/>
      <c r="AA107" s="148"/>
      <c r="AB107" s="148"/>
      <c r="AC107" s="148"/>
      <c r="AD107" s="148"/>
      <c r="AE107" s="148"/>
      <c r="AF107" s="148"/>
      <c r="AG107" s="148"/>
      <c r="AH107" s="148"/>
      <c r="AI107" s="148"/>
      <c r="AJ107" s="148"/>
      <c r="AK107" s="148"/>
      <c r="AL107" s="148"/>
      <c r="AM107" s="148"/>
      <c r="AN107" s="148"/>
      <c r="AO107" s="148"/>
      <c r="AP107" s="148"/>
      <c r="AQ107" s="148"/>
      <c r="AR107" s="148"/>
      <c r="AS107" s="148"/>
      <c r="AT107" s="148"/>
      <c r="AU107" s="148"/>
      <c r="AV107" s="148"/>
      <c r="AW107" s="148"/>
      <c r="AX107" s="148"/>
      <c r="AY107" s="149"/>
      <c r="AZ107" s="141"/>
      <c r="BA107" s="140"/>
      <c r="BB107" s="140"/>
      <c r="BC107" s="140"/>
      <c r="BD107" s="141"/>
      <c r="BE107" s="220"/>
      <c r="BJ107" s="158"/>
      <c r="BK107" s="160"/>
      <c r="BL107" s="160"/>
      <c r="BM107" s="160"/>
      <c r="BN107" s="160"/>
      <c r="BO107" s="160"/>
      <c r="BP107" s="80"/>
      <c r="BQ107" s="80"/>
      <c r="BR107" s="86"/>
    </row>
    <row r="108" spans="1:91">
      <c r="B108" s="140"/>
      <c r="C108" s="170"/>
      <c r="D108" s="140"/>
      <c r="E108" s="170"/>
      <c r="F108" s="351"/>
      <c r="G108" s="353" t="str">
        <f>CONCATENATE(E95,".4")</f>
        <v>3.5.4</v>
      </c>
      <c r="H108" s="144"/>
      <c r="I108" s="145" t="s">
        <v>10</v>
      </c>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5"/>
      <c r="AY108" s="146"/>
      <c r="AZ108" s="141"/>
      <c r="BA108" s="959"/>
      <c r="BB108" s="960"/>
      <c r="BC108" s="961"/>
      <c r="BD108" s="141"/>
      <c r="BE108" s="220"/>
      <c r="BJ108" s="158"/>
      <c r="BK108" s="160"/>
      <c r="BL108" s="160"/>
      <c r="BM108" s="160"/>
      <c r="BN108" s="160"/>
      <c r="BO108" s="160"/>
      <c r="BP108" s="135" t="str">
        <f>IF(OR(BA108="x",BA108=""),"",IF(AND($BO$28=1,BK108&lt;&gt;""),1,IF(AND($BO$28=2,BL108&lt;&gt;""),1,IF(AND($BO$28=3,BM108&lt;&gt;""),1,IF(AND($BO$28=4,BN108&lt;&gt;""),1,IF(AND($BO$28=5,BO108&lt;&gt;""),1,0))))))</f>
        <v/>
      </c>
      <c r="BQ108" s="67">
        <f>IF(BR97=0,0,IF(OR(BA108="x",BA108=""),0,BA108))</f>
        <v>0</v>
      </c>
      <c r="BR108" s="162"/>
    </row>
    <row r="109" spans="1:91" ht="3.75" customHeight="1">
      <c r="B109" s="140"/>
      <c r="C109" s="170"/>
      <c r="D109" s="140"/>
      <c r="E109" s="170"/>
      <c r="F109" s="351"/>
      <c r="G109" s="143"/>
      <c r="H109" s="147"/>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c r="AK109" s="148"/>
      <c r="AL109" s="148"/>
      <c r="AM109" s="148"/>
      <c r="AN109" s="148"/>
      <c r="AO109" s="148"/>
      <c r="AP109" s="148"/>
      <c r="AQ109" s="148"/>
      <c r="AR109" s="148"/>
      <c r="AS109" s="148"/>
      <c r="AT109" s="148"/>
      <c r="AU109" s="148"/>
      <c r="AV109" s="148"/>
      <c r="AW109" s="148"/>
      <c r="AX109" s="148"/>
      <c r="AY109" s="149"/>
      <c r="AZ109" s="141"/>
      <c r="BA109" s="140"/>
      <c r="BB109" s="140"/>
      <c r="BC109" s="140"/>
      <c r="BD109" s="141"/>
      <c r="BE109" s="220"/>
      <c r="BJ109" s="158"/>
      <c r="BK109" s="160"/>
      <c r="BL109" s="160"/>
      <c r="BM109" s="160"/>
      <c r="BN109" s="160"/>
      <c r="BO109" s="160"/>
      <c r="BP109" s="80"/>
      <c r="BQ109" s="80"/>
      <c r="BR109" s="86"/>
    </row>
    <row r="110" spans="1:91">
      <c r="B110" s="140"/>
      <c r="C110" s="170"/>
      <c r="D110" s="140"/>
      <c r="E110" s="170"/>
      <c r="F110" s="351"/>
      <c r="G110" s="138"/>
      <c r="H110" s="139"/>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0"/>
      <c r="AY110" s="140"/>
      <c r="AZ110" s="141"/>
      <c r="BA110" s="140"/>
      <c r="BB110" s="140"/>
      <c r="BC110" s="140"/>
      <c r="BD110" s="141"/>
      <c r="BE110" s="220"/>
      <c r="BJ110" s="64"/>
      <c r="BK110" s="400" t="s">
        <v>231</v>
      </c>
      <c r="BL110" s="401"/>
      <c r="BM110" s="401"/>
      <c r="BN110" s="401"/>
      <c r="BO110" s="402"/>
      <c r="BP110" s="142"/>
      <c r="BQ110" s="142"/>
      <c r="BR110" s="86"/>
    </row>
    <row r="111" spans="1:91">
      <c r="B111" s="140"/>
      <c r="C111" s="170"/>
      <c r="D111" s="140"/>
      <c r="E111" s="354" t="str">
        <f>CONCATENATE($C$29,"6")</f>
        <v>3.6</v>
      </c>
      <c r="F111" s="352"/>
      <c r="G111" s="956" t="str">
        <f>IF(F22="","",F22)</f>
        <v>By-pass control for SC/CC</v>
      </c>
      <c r="H111" s="957"/>
      <c r="I111" s="957"/>
      <c r="J111" s="957"/>
      <c r="K111" s="957"/>
      <c r="L111" s="957"/>
      <c r="M111" s="957"/>
      <c r="N111" s="957"/>
      <c r="O111" s="957"/>
      <c r="P111" s="957"/>
      <c r="Q111" s="957"/>
      <c r="R111" s="957"/>
      <c r="S111" s="957"/>
      <c r="T111" s="957"/>
      <c r="U111" s="957"/>
      <c r="V111" s="957"/>
      <c r="W111" s="957"/>
      <c r="X111" s="957"/>
      <c r="Y111" s="957"/>
      <c r="Z111" s="957"/>
      <c r="AA111" s="957"/>
      <c r="AB111" s="957"/>
      <c r="AC111" s="957"/>
      <c r="AD111" s="957"/>
      <c r="AE111" s="957"/>
      <c r="AF111" s="957"/>
      <c r="AG111" s="957"/>
      <c r="AH111" s="957"/>
      <c r="AI111" s="957"/>
      <c r="AJ111" s="957"/>
      <c r="AK111" s="957"/>
      <c r="AL111" s="957"/>
      <c r="AM111" s="957"/>
      <c r="AN111" s="957"/>
      <c r="AO111" s="957"/>
      <c r="AP111" s="958"/>
      <c r="AQ111" s="958"/>
      <c r="AR111" s="958"/>
      <c r="AS111" s="958"/>
      <c r="AT111" s="958"/>
      <c r="AU111" s="958"/>
      <c r="AV111" s="958"/>
      <c r="AW111" s="958"/>
      <c r="AX111" s="958"/>
      <c r="AY111" s="958"/>
      <c r="AZ111" s="954" t="str">
        <f>IF(BA113="N",BQ111,IF(BR113=0,"",IF(BA113="Y",SUM(BQ111/BP111),"")))</f>
        <v/>
      </c>
      <c r="BA111" s="954"/>
      <c r="BB111" s="954"/>
      <c r="BC111" s="954"/>
      <c r="BD111" s="955"/>
      <c r="BE111" s="49"/>
      <c r="BF111" s="64"/>
      <c r="BJ111" s="62" t="s">
        <v>230</v>
      </c>
      <c r="BK111" s="62">
        <v>1</v>
      </c>
      <c r="BL111" s="174">
        <v>2</v>
      </c>
      <c r="BM111" s="62">
        <v>3</v>
      </c>
      <c r="BN111" s="62">
        <v>4</v>
      </c>
      <c r="BO111" s="62">
        <v>5</v>
      </c>
      <c r="BP111" s="67">
        <f>IF(BA113="N",8,IF(BR113=0,0,IF(BP113="",0,8)))</f>
        <v>0</v>
      </c>
      <c r="BQ111" s="67">
        <f>SUM(BQ113:BQ124)</f>
        <v>0</v>
      </c>
      <c r="BR111" s="175" t="str">
        <f>IF(BA113="N",0,IF(BP111=0,"",IF(SUM(BQ111/BP111)&gt;1,1,SUM(BQ111/BP111))))</f>
        <v/>
      </c>
    </row>
    <row r="112" spans="1:91" ht="3.75" customHeight="1">
      <c r="B112" s="140"/>
      <c r="C112" s="170"/>
      <c r="D112" s="140"/>
      <c r="E112" s="170"/>
      <c r="F112" s="351"/>
      <c r="G112" s="41"/>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42"/>
      <c r="BA112" s="42"/>
      <c r="BB112" s="42"/>
      <c r="BC112" s="42"/>
      <c r="BD112" s="139"/>
      <c r="BE112" s="220"/>
      <c r="BJ112" s="87"/>
      <c r="BK112" s="79"/>
      <c r="BL112" s="79"/>
      <c r="BP112" s="80"/>
      <c r="BQ112" s="80"/>
      <c r="BR112" s="81"/>
    </row>
    <row r="113" spans="1:91">
      <c r="B113" s="140"/>
      <c r="C113" s="170"/>
      <c r="D113" s="140"/>
      <c r="E113" s="170"/>
      <c r="F113" s="351"/>
      <c r="G113" s="353" t="str">
        <f>CONCATENATE(E111,".1")</f>
        <v>3.6.1</v>
      </c>
      <c r="H113" s="144"/>
      <c r="I113" s="145" t="s">
        <v>4</v>
      </c>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c r="AI113" s="145"/>
      <c r="AJ113" s="145"/>
      <c r="AK113" s="145"/>
      <c r="AL113" s="145"/>
      <c r="AM113" s="145"/>
      <c r="AN113" s="145"/>
      <c r="AO113" s="145"/>
      <c r="AP113" s="145"/>
      <c r="AQ113" s="145"/>
      <c r="AR113" s="145"/>
      <c r="AS113" s="145"/>
      <c r="AT113" s="145"/>
      <c r="AU113" s="145"/>
      <c r="AV113" s="145"/>
      <c r="AW113" s="166" t="s">
        <v>13</v>
      </c>
      <c r="AX113" s="145"/>
      <c r="AY113" s="146"/>
      <c r="AZ113" s="141"/>
      <c r="BA113" s="959"/>
      <c r="BB113" s="960"/>
      <c r="BC113" s="961"/>
      <c r="BD113" s="141"/>
      <c r="BE113" s="220"/>
      <c r="BJ113" s="66" t="s">
        <v>89</v>
      </c>
      <c r="BK113" s="78" t="s">
        <v>17</v>
      </c>
      <c r="BL113" s="78" t="s">
        <v>17</v>
      </c>
      <c r="BM113" s="78"/>
      <c r="BN113" s="78" t="s">
        <v>17</v>
      </c>
      <c r="BO113" s="78" t="s">
        <v>17</v>
      </c>
      <c r="BP113" s="135" t="str">
        <f>IF(OR(BA113="x",BA113=""),"",IF(AND($BO$28=1,BK113&lt;&gt;""),1,IF(AND($BO$28=2,BL113&lt;&gt;""),1,IF(AND($BO$28=3,BM113&lt;&gt;""),1,IF(AND($BO$28=4,BN113&lt;&gt;""),1,IF(AND($BO$28=5,BO113&lt;&gt;""),1,0))))))</f>
        <v/>
      </c>
      <c r="BQ113" s="67">
        <f>IF(BR113=0,0,IF(OR(BA113="x",BA113=""),0,IF(BA113="Y",2,0)))</f>
        <v>0</v>
      </c>
      <c r="BR113" s="137">
        <f>IF(BA113="N",0,SUM(BK114:BO114))</f>
        <v>1</v>
      </c>
    </row>
    <row r="114" spans="1:91" ht="3.75" customHeight="1">
      <c r="B114" s="140"/>
      <c r="C114" s="170"/>
      <c r="D114" s="140"/>
      <c r="E114" s="170"/>
      <c r="F114" s="351"/>
      <c r="G114" s="143"/>
      <c r="H114" s="147"/>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c r="AJ114" s="148"/>
      <c r="AK114" s="148"/>
      <c r="AL114" s="148"/>
      <c r="AM114" s="148"/>
      <c r="AN114" s="148"/>
      <c r="AO114" s="148"/>
      <c r="AP114" s="148"/>
      <c r="AQ114" s="148"/>
      <c r="AR114" s="148"/>
      <c r="AS114" s="148"/>
      <c r="AT114" s="148"/>
      <c r="AU114" s="148"/>
      <c r="AV114" s="148"/>
      <c r="AW114" s="148"/>
      <c r="AX114" s="148"/>
      <c r="AY114" s="149"/>
      <c r="AZ114" s="141"/>
      <c r="BA114" s="140"/>
      <c r="BB114" s="140"/>
      <c r="BC114" s="140"/>
      <c r="BD114" s="141"/>
      <c r="BE114" s="220"/>
      <c r="BJ114" s="136"/>
      <c r="BK114" s="137">
        <f>IF(AND($BO$28=1,BK113&lt;&gt;""),1,0)</f>
        <v>1</v>
      </c>
      <c r="BL114" s="137">
        <f>IF(AND($BO$28=2,BL113&lt;&gt;""),1,0)</f>
        <v>0</v>
      </c>
      <c r="BM114" s="137">
        <f>IF(AND($BO$28=3,BM113&lt;&gt;""),1,0)</f>
        <v>0</v>
      </c>
      <c r="BN114" s="137">
        <f>IF(AND($BO$28=4,BN113&lt;&gt;""),1,0)</f>
        <v>0</v>
      </c>
      <c r="BO114" s="137">
        <f>IF(AND($BO$28=5,BO113&lt;&gt;""),1,0)</f>
        <v>0</v>
      </c>
      <c r="BP114" s="80"/>
      <c r="BQ114" s="80"/>
      <c r="BR114" s="86"/>
    </row>
    <row r="115" spans="1:91">
      <c r="B115" s="140"/>
      <c r="C115" s="170"/>
      <c r="D115" s="140"/>
      <c r="E115" s="170"/>
      <c r="F115" s="351"/>
      <c r="G115" s="353" t="str">
        <f>CONCATENATE(E111,".2")</f>
        <v>3.6.2</v>
      </c>
      <c r="H115" s="144"/>
      <c r="I115" s="145" t="s">
        <v>364</v>
      </c>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c r="AI115" s="145"/>
      <c r="AJ115" s="145"/>
      <c r="AK115" s="145"/>
      <c r="AL115" s="145"/>
      <c r="AM115" s="145"/>
      <c r="AN115" s="145"/>
      <c r="AO115" s="145"/>
      <c r="AP115" s="145"/>
      <c r="AQ115" s="145"/>
      <c r="AR115" s="145"/>
      <c r="AS115" s="145"/>
      <c r="AT115" s="145"/>
      <c r="AU115" s="145"/>
      <c r="AV115" s="145"/>
      <c r="AW115" s="145"/>
      <c r="AX115" s="145"/>
      <c r="AY115" s="146"/>
      <c r="AZ115" s="141"/>
      <c r="BA115" s="959"/>
      <c r="BB115" s="960"/>
      <c r="BC115" s="961"/>
      <c r="BD115" s="141"/>
      <c r="BE115" s="220"/>
      <c r="BJ115" s="158"/>
      <c r="BK115" s="160"/>
      <c r="BL115" s="160"/>
      <c r="BM115" s="160"/>
      <c r="BN115" s="160"/>
      <c r="BO115" s="160"/>
      <c r="BP115" s="135" t="str">
        <f>IF(OR(BA115="x",BA115=""),"",IF(AND($BO$28=1,BK115&lt;&gt;""),1,IF(AND($BO$28=2,BL115&lt;&gt;""),1,IF(AND($BO$28=3,BM115&lt;&gt;""),1,IF(AND($BO$28=4,BN115&lt;&gt;""),1,IF(AND($BO$28=5,BO115&lt;&gt;""),1,0))))))</f>
        <v/>
      </c>
      <c r="BQ115" s="67">
        <f>IF(BR113=0,0,IF(OR(BA115="x",BA115=""),0,BA115))</f>
        <v>0</v>
      </c>
      <c r="BR115" s="162"/>
    </row>
    <row r="116" spans="1:91" s="151" customFormat="1">
      <c r="A116" s="99"/>
      <c r="B116" s="155"/>
      <c r="C116" s="171"/>
      <c r="D116" s="155"/>
      <c r="E116" s="171"/>
      <c r="F116" s="355"/>
      <c r="G116" s="152"/>
      <c r="H116" s="153"/>
      <c r="I116" s="154" t="s">
        <v>5</v>
      </c>
      <c r="J116" s="155"/>
      <c r="K116" s="524" t="s">
        <v>486</v>
      </c>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150"/>
      <c r="AH116" s="150"/>
      <c r="AI116" s="150"/>
      <c r="AJ116" s="150"/>
      <c r="AK116" s="150"/>
      <c r="AL116" s="150"/>
      <c r="AM116" s="150"/>
      <c r="AN116" s="150"/>
      <c r="AO116" s="150"/>
      <c r="AP116" s="150"/>
      <c r="AQ116" s="150"/>
      <c r="AR116" s="150"/>
      <c r="AS116" s="150"/>
      <c r="AT116" s="155"/>
      <c r="AU116" s="155"/>
      <c r="AV116" s="155"/>
      <c r="AW116" s="155"/>
      <c r="AX116" s="155"/>
      <c r="AY116" s="156"/>
      <c r="AZ116" s="157"/>
      <c r="BA116" s="155"/>
      <c r="BB116" s="155"/>
      <c r="BC116" s="155"/>
      <c r="BD116" s="157"/>
      <c r="BE116" s="242"/>
      <c r="BF116" s="159"/>
      <c r="BG116" s="159"/>
      <c r="BH116" s="159"/>
      <c r="BI116" s="159"/>
      <c r="BJ116" s="158"/>
      <c r="BK116" s="160"/>
      <c r="BL116" s="160"/>
      <c r="BM116" s="160"/>
      <c r="BN116" s="160"/>
      <c r="BO116" s="160"/>
      <c r="BP116" s="163"/>
      <c r="BQ116" s="163"/>
      <c r="BR116" s="162"/>
      <c r="BS116" s="159"/>
      <c r="BT116" s="159"/>
      <c r="BU116" s="159"/>
      <c r="BV116" s="159"/>
      <c r="BW116" s="159"/>
      <c r="BX116" s="159"/>
      <c r="BY116" s="159"/>
      <c r="BZ116" s="159"/>
      <c r="CA116" s="159"/>
      <c r="CB116" s="159"/>
      <c r="CC116" s="159"/>
      <c r="CD116" s="159"/>
      <c r="CE116" s="159"/>
      <c r="CF116" s="159"/>
      <c r="CG116" s="159"/>
      <c r="CH116" s="159"/>
      <c r="CI116" s="159"/>
      <c r="CJ116" s="159"/>
      <c r="CK116" s="159"/>
      <c r="CL116" s="159"/>
      <c r="CM116" s="159"/>
    </row>
    <row r="117" spans="1:91" s="151" customFormat="1">
      <c r="A117" s="99"/>
      <c r="B117" s="155"/>
      <c r="C117" s="171"/>
      <c r="D117" s="155"/>
      <c r="E117" s="171"/>
      <c r="F117" s="355"/>
      <c r="G117" s="152"/>
      <c r="H117" s="153"/>
      <c r="I117" s="154" t="s">
        <v>6</v>
      </c>
      <c r="J117" s="155"/>
      <c r="K117" s="524" t="s">
        <v>487</v>
      </c>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150"/>
      <c r="AK117" s="150"/>
      <c r="AL117" s="150"/>
      <c r="AM117" s="150"/>
      <c r="AN117" s="150"/>
      <c r="AO117" s="150"/>
      <c r="AP117" s="150"/>
      <c r="AQ117" s="150"/>
      <c r="AR117" s="150"/>
      <c r="AS117" s="150"/>
      <c r="AT117" s="155"/>
      <c r="AU117" s="155"/>
      <c r="AV117" s="155"/>
      <c r="AW117" s="155"/>
      <c r="AX117" s="155"/>
      <c r="AY117" s="156"/>
      <c r="AZ117" s="157"/>
      <c r="BA117" s="155"/>
      <c r="BB117" s="155"/>
      <c r="BC117" s="155"/>
      <c r="BD117" s="157"/>
      <c r="BE117" s="242"/>
      <c r="BF117" s="159"/>
      <c r="BG117" s="159"/>
      <c r="BH117" s="159"/>
      <c r="BI117" s="159"/>
      <c r="BJ117" s="158"/>
      <c r="BK117" s="160"/>
      <c r="BL117" s="160"/>
      <c r="BM117" s="160"/>
      <c r="BN117" s="160"/>
      <c r="BO117" s="160"/>
      <c r="BP117" s="161"/>
      <c r="BQ117" s="161"/>
      <c r="BR117" s="162"/>
      <c r="BS117" s="159"/>
      <c r="BT117" s="159"/>
      <c r="BU117" s="159"/>
      <c r="BV117" s="159"/>
      <c r="BW117" s="159"/>
      <c r="BX117" s="159"/>
      <c r="BY117" s="159"/>
      <c r="BZ117" s="159"/>
      <c r="CA117" s="159"/>
      <c r="CB117" s="159"/>
      <c r="CC117" s="159"/>
      <c r="CD117" s="159"/>
      <c r="CE117" s="159"/>
      <c r="CF117" s="159"/>
      <c r="CG117" s="159"/>
      <c r="CH117" s="159"/>
      <c r="CI117" s="159"/>
      <c r="CJ117" s="159"/>
      <c r="CK117" s="159"/>
      <c r="CL117" s="159"/>
      <c r="CM117" s="159"/>
    </row>
    <row r="118" spans="1:91" s="151" customFormat="1">
      <c r="A118" s="99"/>
      <c r="B118" s="155"/>
      <c r="C118" s="171"/>
      <c r="D118" s="155"/>
      <c r="E118" s="171"/>
      <c r="F118" s="355"/>
      <c r="G118" s="152"/>
      <c r="H118" s="153"/>
      <c r="I118" s="154" t="s">
        <v>7</v>
      </c>
      <c r="J118" s="155"/>
      <c r="K118" s="524" t="s">
        <v>488</v>
      </c>
      <c r="L118" s="150"/>
      <c r="M118" s="150"/>
      <c r="N118" s="150"/>
      <c r="O118" s="150"/>
      <c r="P118" s="150"/>
      <c r="Q118" s="150"/>
      <c r="R118" s="150"/>
      <c r="S118" s="150"/>
      <c r="T118" s="150"/>
      <c r="U118" s="150"/>
      <c r="V118" s="150"/>
      <c r="W118" s="150"/>
      <c r="X118" s="150"/>
      <c r="Y118" s="150"/>
      <c r="Z118" s="150"/>
      <c r="AA118" s="150"/>
      <c r="AB118" s="150"/>
      <c r="AC118" s="150"/>
      <c r="AD118" s="150"/>
      <c r="AE118" s="150"/>
      <c r="AF118" s="150"/>
      <c r="AG118" s="150"/>
      <c r="AH118" s="150"/>
      <c r="AI118" s="150"/>
      <c r="AJ118" s="150"/>
      <c r="AK118" s="150"/>
      <c r="AL118" s="150"/>
      <c r="AM118" s="150"/>
      <c r="AN118" s="150"/>
      <c r="AO118" s="150"/>
      <c r="AP118" s="150"/>
      <c r="AQ118" s="150"/>
      <c r="AR118" s="150"/>
      <c r="AS118" s="150"/>
      <c r="AT118" s="155"/>
      <c r="AU118" s="155"/>
      <c r="AV118" s="155"/>
      <c r="AW118" s="155"/>
      <c r="AX118" s="155"/>
      <c r="AY118" s="156"/>
      <c r="AZ118" s="157"/>
      <c r="BA118" s="155"/>
      <c r="BB118" s="155"/>
      <c r="BC118" s="155"/>
      <c r="BD118" s="157"/>
      <c r="BE118" s="242"/>
      <c r="BF118" s="159"/>
      <c r="BG118" s="159"/>
      <c r="BH118" s="159"/>
      <c r="BI118" s="159"/>
      <c r="BJ118" s="158"/>
      <c r="BK118" s="160"/>
      <c r="BL118" s="160"/>
      <c r="BM118" s="160"/>
      <c r="BN118" s="160"/>
      <c r="BO118" s="160"/>
      <c r="BP118" s="161"/>
      <c r="BQ118" s="161"/>
      <c r="BR118" s="162"/>
      <c r="BS118" s="159"/>
      <c r="BT118" s="159"/>
      <c r="BU118" s="159"/>
      <c r="BV118" s="159"/>
      <c r="BW118" s="159"/>
      <c r="BX118" s="159"/>
      <c r="BY118" s="159"/>
      <c r="BZ118" s="159"/>
      <c r="CA118" s="159"/>
      <c r="CB118" s="159"/>
      <c r="CC118" s="159"/>
      <c r="CD118" s="159"/>
      <c r="CE118" s="159"/>
      <c r="CF118" s="159"/>
      <c r="CG118" s="159"/>
      <c r="CH118" s="159"/>
      <c r="CI118" s="159"/>
      <c r="CJ118" s="159"/>
      <c r="CK118" s="159"/>
      <c r="CL118" s="159"/>
      <c r="CM118" s="159"/>
    </row>
    <row r="119" spans="1:91" s="151" customFormat="1">
      <c r="A119" s="99"/>
      <c r="B119" s="155"/>
      <c r="C119" s="171"/>
      <c r="D119" s="155"/>
      <c r="E119" s="171"/>
      <c r="F119" s="355"/>
      <c r="G119" s="152"/>
      <c r="H119" s="153"/>
      <c r="I119" s="154" t="s">
        <v>8</v>
      </c>
      <c r="J119" s="155"/>
      <c r="K119" s="524" t="s">
        <v>489</v>
      </c>
      <c r="L119" s="150"/>
      <c r="M119" s="150"/>
      <c r="N119" s="150"/>
      <c r="O119" s="150"/>
      <c r="P119" s="150"/>
      <c r="Q119" s="150"/>
      <c r="R119" s="150"/>
      <c r="S119" s="150"/>
      <c r="T119" s="150"/>
      <c r="U119" s="150"/>
      <c r="V119" s="150"/>
      <c r="W119" s="150"/>
      <c r="X119" s="150"/>
      <c r="Y119" s="150"/>
      <c r="Z119" s="150"/>
      <c r="AA119" s="150"/>
      <c r="AB119" s="150"/>
      <c r="AC119" s="150"/>
      <c r="AD119" s="150"/>
      <c r="AE119" s="150"/>
      <c r="AF119" s="150"/>
      <c r="AG119" s="150"/>
      <c r="AH119" s="150"/>
      <c r="AI119" s="150"/>
      <c r="AJ119" s="150"/>
      <c r="AK119" s="150"/>
      <c r="AL119" s="150"/>
      <c r="AM119" s="150"/>
      <c r="AN119" s="150"/>
      <c r="AO119" s="150"/>
      <c r="AP119" s="150"/>
      <c r="AQ119" s="150"/>
      <c r="AR119" s="150"/>
      <c r="AS119" s="150"/>
      <c r="AT119" s="155"/>
      <c r="AU119" s="155"/>
      <c r="AV119" s="155"/>
      <c r="AW119" s="155"/>
      <c r="AX119" s="155"/>
      <c r="AY119" s="156"/>
      <c r="AZ119" s="157"/>
      <c r="BA119" s="155"/>
      <c r="BB119" s="155"/>
      <c r="BC119" s="155"/>
      <c r="BD119" s="157"/>
      <c r="BE119" s="242"/>
      <c r="BF119" s="159"/>
      <c r="BG119" s="159"/>
      <c r="BH119" s="159"/>
      <c r="BI119" s="159"/>
      <c r="BJ119" s="158"/>
      <c r="BK119" s="160"/>
      <c r="BL119" s="160"/>
      <c r="BM119" s="160"/>
      <c r="BN119" s="160"/>
      <c r="BO119" s="160"/>
      <c r="BP119" s="161"/>
      <c r="BQ119" s="161"/>
      <c r="BR119" s="162"/>
      <c r="BS119" s="159"/>
      <c r="BT119" s="159"/>
      <c r="BU119" s="159"/>
      <c r="BV119" s="159"/>
      <c r="BW119" s="159"/>
      <c r="BX119" s="159"/>
      <c r="BY119" s="159"/>
      <c r="BZ119" s="159"/>
      <c r="CA119" s="159"/>
      <c r="CB119" s="159"/>
      <c r="CC119" s="159"/>
      <c r="CD119" s="159"/>
      <c r="CE119" s="159"/>
      <c r="CF119" s="159"/>
      <c r="CG119" s="159"/>
      <c r="CH119" s="159"/>
      <c r="CI119" s="159"/>
      <c r="CJ119" s="159"/>
      <c r="CK119" s="159"/>
      <c r="CL119" s="159"/>
      <c r="CM119" s="159"/>
    </row>
    <row r="120" spans="1:91" s="151" customFormat="1">
      <c r="A120" s="99"/>
      <c r="B120" s="155"/>
      <c r="C120" s="171"/>
      <c r="D120" s="155"/>
      <c r="E120" s="171"/>
      <c r="F120" s="355"/>
      <c r="G120" s="152"/>
      <c r="H120" s="153"/>
      <c r="I120" s="154" t="s">
        <v>9</v>
      </c>
      <c r="J120" s="155"/>
      <c r="K120" s="150"/>
      <c r="L120" s="150"/>
      <c r="M120" s="150"/>
      <c r="N120" s="150"/>
      <c r="O120" s="150"/>
      <c r="P120" s="150"/>
      <c r="Q120" s="150"/>
      <c r="R120" s="150"/>
      <c r="S120" s="150"/>
      <c r="T120" s="150"/>
      <c r="U120" s="150"/>
      <c r="V120" s="150"/>
      <c r="W120" s="150"/>
      <c r="X120" s="150"/>
      <c r="Y120" s="150"/>
      <c r="Z120" s="150"/>
      <c r="AA120" s="150"/>
      <c r="AB120" s="150"/>
      <c r="AC120" s="150"/>
      <c r="AD120" s="150"/>
      <c r="AE120" s="150"/>
      <c r="AF120" s="150"/>
      <c r="AG120" s="150"/>
      <c r="AH120" s="150"/>
      <c r="AI120" s="150"/>
      <c r="AJ120" s="150"/>
      <c r="AK120" s="150"/>
      <c r="AL120" s="150"/>
      <c r="AM120" s="150"/>
      <c r="AN120" s="150"/>
      <c r="AO120" s="150"/>
      <c r="AP120" s="150"/>
      <c r="AQ120" s="150"/>
      <c r="AR120" s="150"/>
      <c r="AS120" s="150"/>
      <c r="AT120" s="155"/>
      <c r="AU120" s="155"/>
      <c r="AV120" s="155"/>
      <c r="AW120" s="155"/>
      <c r="AX120" s="155"/>
      <c r="AY120" s="156"/>
      <c r="AZ120" s="157"/>
      <c r="BA120" s="155"/>
      <c r="BB120" s="155"/>
      <c r="BC120" s="155"/>
      <c r="BD120" s="157"/>
      <c r="BE120" s="242"/>
      <c r="BF120" s="159"/>
      <c r="BG120" s="159"/>
      <c r="BH120" s="159"/>
      <c r="BI120" s="159"/>
      <c r="BJ120" s="158"/>
      <c r="BK120" s="160"/>
      <c r="BL120" s="160"/>
      <c r="BM120" s="160"/>
      <c r="BN120" s="160"/>
      <c r="BO120" s="160"/>
      <c r="BP120" s="161"/>
      <c r="BQ120" s="161"/>
      <c r="BR120" s="162"/>
      <c r="BS120" s="159"/>
      <c r="BT120" s="159"/>
      <c r="BU120" s="159"/>
      <c r="BV120" s="159"/>
      <c r="BW120" s="159"/>
      <c r="BX120" s="159"/>
      <c r="BY120" s="159"/>
      <c r="BZ120" s="159"/>
      <c r="CA120" s="159"/>
      <c r="CB120" s="159"/>
      <c r="CC120" s="159"/>
      <c r="CD120" s="159"/>
      <c r="CE120" s="159"/>
      <c r="CF120" s="159"/>
      <c r="CG120" s="159"/>
      <c r="CH120" s="159"/>
      <c r="CI120" s="159"/>
      <c r="CJ120" s="159"/>
      <c r="CK120" s="159"/>
      <c r="CL120" s="159"/>
      <c r="CM120" s="159"/>
    </row>
    <row r="121" spans="1:91" ht="3.75" customHeight="1">
      <c r="B121" s="140"/>
      <c r="C121" s="170"/>
      <c r="D121" s="140"/>
      <c r="E121" s="170"/>
      <c r="F121" s="351"/>
      <c r="G121" s="143"/>
      <c r="H121" s="147"/>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8"/>
      <c r="AL121" s="148"/>
      <c r="AM121" s="148"/>
      <c r="AN121" s="148"/>
      <c r="AO121" s="148"/>
      <c r="AP121" s="148"/>
      <c r="AQ121" s="148"/>
      <c r="AR121" s="148"/>
      <c r="AS121" s="148"/>
      <c r="AT121" s="148"/>
      <c r="AU121" s="148"/>
      <c r="AV121" s="148"/>
      <c r="AW121" s="148"/>
      <c r="AX121" s="148"/>
      <c r="AY121" s="149"/>
      <c r="AZ121" s="141"/>
      <c r="BA121" s="140"/>
      <c r="BB121" s="140"/>
      <c r="BC121" s="140"/>
      <c r="BD121" s="141"/>
      <c r="BE121" s="220"/>
      <c r="BJ121" s="64"/>
      <c r="BK121" s="60"/>
      <c r="BL121" s="60"/>
      <c r="BP121" s="142"/>
      <c r="BQ121" s="142"/>
      <c r="BR121" s="86"/>
    </row>
    <row r="122" spans="1:91">
      <c r="B122" s="140"/>
      <c r="C122" s="170"/>
      <c r="D122" s="140"/>
      <c r="E122" s="170"/>
      <c r="F122" s="351"/>
      <c r="G122" s="353" t="str">
        <f>CONCATENATE(E111,".3")</f>
        <v>3.6.3</v>
      </c>
      <c r="H122" s="144"/>
      <c r="I122" s="145" t="s">
        <v>362</v>
      </c>
      <c r="J122" s="145"/>
      <c r="K122" s="145"/>
      <c r="L122" s="145"/>
      <c r="M122" s="145"/>
      <c r="N122" s="145"/>
      <c r="O122" s="145"/>
      <c r="P122" s="145"/>
      <c r="Q122" s="145"/>
      <c r="R122" s="145"/>
      <c r="S122" s="145"/>
      <c r="T122" s="145"/>
      <c r="U122" s="145"/>
      <c r="V122" s="145"/>
      <c r="W122" s="145"/>
      <c r="X122" s="145"/>
      <c r="Y122" s="145"/>
      <c r="Z122" s="145"/>
      <c r="AA122" s="145"/>
      <c r="AB122" s="145"/>
      <c r="AC122" s="145"/>
      <c r="AD122" s="145"/>
      <c r="AE122" s="145"/>
      <c r="AF122" s="145"/>
      <c r="AG122" s="145"/>
      <c r="AH122" s="145"/>
      <c r="AI122" s="145"/>
      <c r="AJ122" s="145"/>
      <c r="AK122" s="145"/>
      <c r="AL122" s="145"/>
      <c r="AM122" s="145"/>
      <c r="AN122" s="145"/>
      <c r="AO122" s="145"/>
      <c r="AP122" s="145"/>
      <c r="AQ122" s="145"/>
      <c r="AR122" s="145"/>
      <c r="AS122" s="145"/>
      <c r="AT122" s="145"/>
      <c r="AU122" s="145"/>
      <c r="AV122" s="145"/>
      <c r="AW122" s="145"/>
      <c r="AX122" s="145"/>
      <c r="AY122" s="146"/>
      <c r="AZ122" s="141"/>
      <c r="BA122" s="959"/>
      <c r="BB122" s="960"/>
      <c r="BC122" s="961"/>
      <c r="BD122" s="141"/>
      <c r="BE122" s="220"/>
      <c r="BJ122" s="158"/>
      <c r="BK122" s="160"/>
      <c r="BL122" s="160"/>
      <c r="BM122" s="160"/>
      <c r="BN122" s="160"/>
      <c r="BO122" s="160"/>
      <c r="BP122" s="135" t="str">
        <f>IF(OR(BA122="x",BA122=""),"",IF(AND($BO$28=1,BK122&lt;&gt;""),1,IF(AND($BO$28=2,BL122&lt;&gt;""),1,IF(AND($BO$28=3,BM122&lt;&gt;""),1,IF(AND($BO$28=4,BN122&lt;&gt;""),1,IF(AND($BO$28=5,BO122&lt;&gt;""),1,0))))))</f>
        <v/>
      </c>
      <c r="BQ122" s="67">
        <f>IF(BR113=0,0,IF(OR(BA122="x",BA122=""),0,BA122))</f>
        <v>0</v>
      </c>
      <c r="BR122" s="162"/>
    </row>
    <row r="123" spans="1:91" ht="3.75" customHeight="1">
      <c r="B123" s="140"/>
      <c r="C123" s="170"/>
      <c r="D123" s="140"/>
      <c r="E123" s="170"/>
      <c r="F123" s="351"/>
      <c r="G123" s="143"/>
      <c r="H123" s="147"/>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c r="AK123" s="148"/>
      <c r="AL123" s="148"/>
      <c r="AM123" s="148"/>
      <c r="AN123" s="148"/>
      <c r="AO123" s="148"/>
      <c r="AP123" s="148"/>
      <c r="AQ123" s="148"/>
      <c r="AR123" s="148"/>
      <c r="AS123" s="148"/>
      <c r="AT123" s="148"/>
      <c r="AU123" s="148"/>
      <c r="AV123" s="148"/>
      <c r="AW123" s="148"/>
      <c r="AX123" s="148"/>
      <c r="AY123" s="149"/>
      <c r="AZ123" s="141"/>
      <c r="BA123" s="140"/>
      <c r="BB123" s="140"/>
      <c r="BC123" s="140"/>
      <c r="BD123" s="141"/>
      <c r="BE123" s="220"/>
      <c r="BJ123" s="158"/>
      <c r="BK123" s="160"/>
      <c r="BL123" s="160"/>
      <c r="BM123" s="160"/>
      <c r="BN123" s="160"/>
      <c r="BO123" s="160"/>
      <c r="BP123" s="80"/>
      <c r="BQ123" s="80"/>
      <c r="BR123" s="86"/>
    </row>
    <row r="124" spans="1:91">
      <c r="B124" s="140"/>
      <c r="C124" s="170"/>
      <c r="D124" s="140"/>
      <c r="E124" s="170"/>
      <c r="F124" s="351"/>
      <c r="G124" s="353" t="str">
        <f>CONCATENATE(E111,".4")</f>
        <v>3.6.4</v>
      </c>
      <c r="H124" s="144"/>
      <c r="I124" s="145" t="s">
        <v>10</v>
      </c>
      <c r="J124" s="145"/>
      <c r="K124" s="145"/>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145"/>
      <c r="AH124" s="145"/>
      <c r="AI124" s="145"/>
      <c r="AJ124" s="145"/>
      <c r="AK124" s="145"/>
      <c r="AL124" s="145"/>
      <c r="AM124" s="145"/>
      <c r="AN124" s="145"/>
      <c r="AO124" s="145"/>
      <c r="AP124" s="145"/>
      <c r="AQ124" s="145"/>
      <c r="AR124" s="145"/>
      <c r="AS124" s="145"/>
      <c r="AT124" s="145"/>
      <c r="AU124" s="145"/>
      <c r="AV124" s="145"/>
      <c r="AW124" s="145"/>
      <c r="AX124" s="145"/>
      <c r="AY124" s="146"/>
      <c r="AZ124" s="141"/>
      <c r="BA124" s="959"/>
      <c r="BB124" s="960"/>
      <c r="BC124" s="961"/>
      <c r="BD124" s="141"/>
      <c r="BE124" s="220"/>
      <c r="BJ124" s="158"/>
      <c r="BK124" s="160"/>
      <c r="BL124" s="160"/>
      <c r="BM124" s="160"/>
      <c r="BN124" s="160"/>
      <c r="BO124" s="160"/>
      <c r="BP124" s="135" t="str">
        <f>IF(OR(BA124="x",BA124=""),"",IF(AND($BO$28=1,BK124&lt;&gt;""),1,IF(AND($BO$28=2,BL124&lt;&gt;""),1,IF(AND($BO$28=3,BM124&lt;&gt;""),1,IF(AND($BO$28=4,BN124&lt;&gt;""),1,IF(AND($BO$28=5,BO124&lt;&gt;""),1,0))))))</f>
        <v/>
      </c>
      <c r="BQ124" s="67">
        <f>IF(BR113=0,0,IF(OR(BA124="x",BA124=""),0,BA124))</f>
        <v>0</v>
      </c>
      <c r="BR124" s="162"/>
    </row>
    <row r="125" spans="1:91" ht="3.75" customHeight="1">
      <c r="B125" s="140"/>
      <c r="C125" s="170"/>
      <c r="D125" s="169"/>
      <c r="E125" s="41"/>
      <c r="F125" s="42"/>
      <c r="G125" s="143"/>
      <c r="H125" s="147"/>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c r="AK125" s="148"/>
      <c r="AL125" s="148"/>
      <c r="AM125" s="148"/>
      <c r="AN125" s="148"/>
      <c r="AO125" s="148"/>
      <c r="AP125" s="148"/>
      <c r="AQ125" s="148"/>
      <c r="AR125" s="148"/>
      <c r="AS125" s="148"/>
      <c r="AT125" s="148"/>
      <c r="AU125" s="148"/>
      <c r="AV125" s="148"/>
      <c r="AW125" s="148"/>
      <c r="AX125" s="148"/>
      <c r="AY125" s="149"/>
      <c r="AZ125" s="141"/>
      <c r="BA125" s="140"/>
      <c r="BB125" s="140"/>
      <c r="BC125" s="140"/>
      <c r="BD125" s="141"/>
      <c r="BE125" s="220"/>
      <c r="BJ125" s="158"/>
      <c r="BK125" s="160"/>
      <c r="BL125" s="160"/>
      <c r="BM125" s="160"/>
      <c r="BN125" s="160"/>
      <c r="BO125" s="160"/>
      <c r="BP125" s="80"/>
      <c r="BQ125" s="80"/>
      <c r="BR125" s="86"/>
    </row>
    <row r="126" spans="1:91">
      <c r="A126" s="100"/>
      <c r="B126" s="148"/>
      <c r="C126" s="227"/>
      <c r="D126" s="228"/>
      <c r="E126" s="215"/>
      <c r="F126" s="229"/>
      <c r="G126" s="230"/>
      <c r="H126" s="231"/>
      <c r="I126" s="148"/>
      <c r="J126" s="148"/>
      <c r="K126" s="148"/>
      <c r="L126" s="148"/>
      <c r="M126" s="148"/>
      <c r="N126" s="148"/>
      <c r="O126" s="148"/>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c r="BC126" s="148"/>
      <c r="BD126" s="148"/>
      <c r="BE126" s="232"/>
      <c r="BJ126" s="82"/>
      <c r="BK126" s="83"/>
      <c r="BL126" s="83"/>
      <c r="BM126" s="83"/>
      <c r="BN126" s="83"/>
      <c r="BO126" s="83"/>
      <c r="BP126" s="172"/>
      <c r="BQ126" s="172"/>
      <c r="BR126" s="173"/>
    </row>
    <row r="127" spans="1:91" s="187" customFormat="1"/>
    <row r="128" spans="1:91" s="187" customFormat="1" ht="3.75" customHeight="1"/>
    <row r="129" s="187" customFormat="1"/>
    <row r="130" s="187" customFormat="1" ht="3.75" customHeight="1"/>
    <row r="131" s="187" customFormat="1"/>
    <row r="132" s="187" customFormat="1"/>
    <row r="133" s="187" customFormat="1"/>
    <row r="134" s="187" customFormat="1"/>
    <row r="135" s="187" customFormat="1"/>
    <row r="136" s="187" customFormat="1"/>
    <row r="137" s="187" customFormat="1" ht="3.75" customHeight="1"/>
    <row r="138" s="187" customFormat="1"/>
    <row r="139" s="187" customFormat="1" ht="3.75" customHeight="1"/>
    <row r="140" s="187" customFormat="1"/>
    <row r="141" s="187" customFormat="1" ht="3.75" customHeight="1"/>
    <row r="142" s="187" customFormat="1"/>
    <row r="143" s="187" customFormat="1"/>
    <row r="144" s="187" customFormat="1" ht="3.75" customHeight="1"/>
    <row r="145" s="187" customFormat="1"/>
    <row r="146" s="187" customFormat="1" ht="3.75" customHeight="1"/>
    <row r="147" s="187" customFormat="1"/>
    <row r="148" s="187" customFormat="1"/>
    <row r="149" s="187" customFormat="1"/>
    <row r="150" s="187" customFormat="1"/>
    <row r="151" s="187" customFormat="1"/>
    <row r="152" s="187" customFormat="1"/>
    <row r="153" s="187" customFormat="1" ht="3.75" customHeight="1"/>
    <row r="154" s="187" customFormat="1"/>
    <row r="155" s="187" customFormat="1" ht="3.75" customHeight="1"/>
    <row r="156" s="187" customFormat="1"/>
    <row r="157" s="187" customFormat="1" ht="3.75" customHeight="1"/>
    <row r="158" s="187" customFormat="1"/>
    <row r="159" s="187" customFormat="1"/>
    <row r="160" s="187" customFormat="1" ht="3.75" customHeight="1"/>
    <row r="161" s="187" customFormat="1"/>
    <row r="162" s="187" customFormat="1" ht="3.75" customHeight="1"/>
    <row r="163" s="187" customFormat="1"/>
    <row r="164" s="187" customFormat="1"/>
    <row r="165" s="187" customFormat="1"/>
    <row r="166" s="187" customFormat="1"/>
    <row r="167" s="187" customFormat="1"/>
    <row r="168" s="187" customFormat="1"/>
    <row r="169" s="187" customFormat="1" ht="3.75" customHeight="1"/>
    <row r="170" s="187" customFormat="1"/>
    <row r="171" s="187" customFormat="1" ht="3.75" customHeight="1"/>
    <row r="172" s="187" customFormat="1"/>
    <row r="173" s="187" customFormat="1" ht="3.75" customHeight="1"/>
    <row r="174" s="187" customFormat="1"/>
    <row r="175" s="187" customFormat="1"/>
    <row r="176" s="187" customFormat="1" ht="3.75" customHeight="1"/>
    <row r="177" spans="1:57" s="187" customFormat="1"/>
    <row r="178" spans="1:57" s="187" customFormat="1" ht="3.75" customHeight="1"/>
    <row r="179" spans="1:57" s="187" customFormat="1"/>
    <row r="180" spans="1:57" s="187" customFormat="1"/>
    <row r="181" spans="1:57" s="187" customFormat="1"/>
    <row r="182" spans="1:57" s="187" customFormat="1"/>
    <row r="183" spans="1:57" s="187" customFormat="1"/>
    <row r="184" spans="1:57" s="187" customFormat="1"/>
    <row r="185" spans="1:57" s="187" customFormat="1" ht="3.75" customHeight="1"/>
    <row r="186" spans="1:57" s="187" customFormat="1"/>
    <row r="187" spans="1:57" s="187" customFormat="1" ht="3.75" customHeight="1"/>
    <row r="188" spans="1:57" s="187" customFormat="1"/>
    <row r="189" spans="1:57" s="187" customFormat="1" ht="3.75" customHeight="1"/>
    <row r="190" spans="1:57" s="187" customFormat="1"/>
    <row r="191" spans="1:57">
      <c r="A191" s="51"/>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59"/>
      <c r="BB191" s="59"/>
      <c r="BC191" s="59"/>
      <c r="BD191" s="59"/>
      <c r="BE191" s="59"/>
    </row>
    <row r="192" spans="1:57">
      <c r="A192" s="51"/>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59"/>
      <c r="BE192" s="59"/>
    </row>
    <row r="193" spans="1:57">
      <c r="A193" s="51"/>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9"/>
      <c r="BB193" s="59"/>
      <c r="BC193" s="59"/>
      <c r="BD193" s="59"/>
      <c r="BE193" s="59"/>
    </row>
    <row r="194" spans="1:57">
      <c r="A194" s="51"/>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9"/>
      <c r="BB194" s="59"/>
      <c r="BC194" s="59"/>
      <c r="BD194" s="59"/>
      <c r="BE194" s="59"/>
    </row>
    <row r="195" spans="1:57">
      <c r="A195" s="51"/>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c r="BC195" s="59"/>
      <c r="BD195" s="59"/>
      <c r="BE195" s="59"/>
    </row>
    <row r="196" spans="1:57">
      <c r="A196" s="51"/>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59"/>
      <c r="BE196" s="59"/>
    </row>
    <row r="197" spans="1:57">
      <c r="A197" s="51"/>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row>
    <row r="198" spans="1:57">
      <c r="A198" s="51"/>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row>
    <row r="199" spans="1:57">
      <c r="A199" s="51"/>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row>
    <row r="200" spans="1:57">
      <c r="A200" s="51"/>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59"/>
      <c r="BB200" s="59"/>
      <c r="BC200" s="59"/>
      <c r="BD200" s="59"/>
      <c r="BE200" s="59"/>
    </row>
    <row r="201" spans="1:57">
      <c r="A201" s="51"/>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9"/>
      <c r="BB201" s="59"/>
      <c r="BC201" s="59"/>
      <c r="BD201" s="59"/>
      <c r="BE201" s="59"/>
    </row>
    <row r="202" spans="1:57">
      <c r="A202" s="51"/>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c r="AW202" s="59"/>
      <c r="AX202" s="59"/>
      <c r="AY202" s="59"/>
      <c r="AZ202" s="59"/>
      <c r="BA202" s="59"/>
      <c r="BB202" s="59"/>
      <c r="BC202" s="59"/>
      <c r="BD202" s="59"/>
      <c r="BE202" s="59"/>
    </row>
    <row r="203" spans="1:57">
      <c r="A203" s="51"/>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9"/>
      <c r="BB203" s="59"/>
      <c r="BC203" s="59"/>
      <c r="BD203" s="59"/>
      <c r="BE203" s="59"/>
    </row>
    <row r="204" spans="1:57">
      <c r="A204" s="51"/>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c r="AW204" s="59"/>
      <c r="AX204" s="59"/>
      <c r="AY204" s="59"/>
      <c r="AZ204" s="59"/>
      <c r="BA204" s="59"/>
      <c r="BB204" s="59"/>
      <c r="BC204" s="59"/>
      <c r="BD204" s="59"/>
      <c r="BE204" s="59"/>
    </row>
    <row r="205" spans="1:57">
      <c r="A205" s="51"/>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9"/>
      <c r="AL205" s="59"/>
      <c r="AM205" s="59"/>
      <c r="AN205" s="59"/>
      <c r="AO205" s="59"/>
      <c r="AP205" s="59"/>
      <c r="AQ205" s="59"/>
      <c r="AR205" s="59"/>
      <c r="AS205" s="59"/>
      <c r="AT205" s="59"/>
      <c r="AU205" s="59"/>
      <c r="AV205" s="59"/>
      <c r="AW205" s="59"/>
      <c r="AX205" s="59"/>
      <c r="AY205" s="59"/>
      <c r="AZ205" s="59"/>
      <c r="BA205" s="59"/>
      <c r="BB205" s="59"/>
      <c r="BC205" s="59"/>
      <c r="BD205" s="59"/>
      <c r="BE205" s="59"/>
    </row>
    <row r="206" spans="1:57">
      <c r="A206" s="51"/>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c r="AW206" s="59"/>
      <c r="AX206" s="59"/>
      <c r="AY206" s="59"/>
      <c r="AZ206" s="59"/>
      <c r="BA206" s="59"/>
      <c r="BB206" s="59"/>
      <c r="BC206" s="59"/>
      <c r="BD206" s="59"/>
      <c r="BE206" s="59"/>
    </row>
    <row r="207" spans="1:57">
      <c r="A207" s="51"/>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59"/>
      <c r="BB207" s="59"/>
      <c r="BC207" s="59"/>
      <c r="BD207" s="59"/>
      <c r="BE207" s="59"/>
    </row>
    <row r="208" spans="1:57">
      <c r="A208" s="51"/>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c r="AW208" s="59"/>
      <c r="AX208" s="59"/>
      <c r="AY208" s="59"/>
      <c r="AZ208" s="59"/>
      <c r="BA208" s="59"/>
      <c r="BB208" s="59"/>
      <c r="BC208" s="59"/>
      <c r="BD208" s="59"/>
      <c r="BE208" s="59"/>
    </row>
    <row r="209" spans="1:57">
      <c r="A209" s="51"/>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row>
    <row r="210" spans="1:57">
      <c r="A210" s="51"/>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row>
    <row r="211" spans="1:57">
      <c r="A211" s="51"/>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59"/>
      <c r="BB211" s="59"/>
      <c r="BC211" s="59"/>
      <c r="BD211" s="59"/>
      <c r="BE211" s="59"/>
    </row>
    <row r="212" spans="1:57">
      <c r="A212" s="51"/>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c r="AY212" s="59"/>
      <c r="AZ212" s="59"/>
      <c r="BA212" s="59"/>
      <c r="BB212" s="59"/>
      <c r="BC212" s="59"/>
      <c r="BD212" s="59"/>
      <c r="BE212" s="59"/>
    </row>
    <row r="213" spans="1:57">
      <c r="A213" s="51"/>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59"/>
      <c r="AV213" s="59"/>
      <c r="AW213" s="59"/>
      <c r="AX213" s="59"/>
      <c r="AY213" s="59"/>
      <c r="AZ213" s="59"/>
      <c r="BA213" s="59"/>
      <c r="BB213" s="59"/>
      <c r="BC213" s="59"/>
      <c r="BD213" s="59"/>
      <c r="BE213" s="59"/>
    </row>
    <row r="214" spans="1:57">
      <c r="A214" s="51"/>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c r="AK214" s="59"/>
      <c r="AL214" s="59"/>
      <c r="AM214" s="59"/>
      <c r="AN214" s="59"/>
      <c r="AO214" s="59"/>
      <c r="AP214" s="59"/>
      <c r="AQ214" s="59"/>
      <c r="AR214" s="59"/>
      <c r="AS214" s="59"/>
      <c r="AT214" s="59"/>
      <c r="AU214" s="59"/>
      <c r="AV214" s="59"/>
      <c r="AW214" s="59"/>
      <c r="AX214" s="59"/>
      <c r="AY214" s="59"/>
      <c r="AZ214" s="59"/>
      <c r="BA214" s="59"/>
      <c r="BB214" s="59"/>
      <c r="BC214" s="59"/>
      <c r="BD214" s="59"/>
      <c r="BE214" s="59"/>
    </row>
    <row r="215" spans="1:57">
      <c r="A215" s="51"/>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c r="AW215" s="59"/>
      <c r="AX215" s="59"/>
      <c r="AY215" s="59"/>
      <c r="AZ215" s="59"/>
      <c r="BA215" s="59"/>
      <c r="BB215" s="59"/>
      <c r="BC215" s="59"/>
      <c r="BD215" s="59"/>
      <c r="BE215" s="59"/>
    </row>
    <row r="216" spans="1:57">
      <c r="A216" s="51"/>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c r="AK216" s="59"/>
      <c r="AL216" s="59"/>
      <c r="AM216" s="59"/>
      <c r="AN216" s="59"/>
      <c r="AO216" s="59"/>
      <c r="AP216" s="59"/>
      <c r="AQ216" s="59"/>
      <c r="AR216" s="59"/>
      <c r="AS216" s="59"/>
      <c r="AT216" s="59"/>
      <c r="AU216" s="59"/>
      <c r="AV216" s="59"/>
      <c r="AW216" s="59"/>
      <c r="AX216" s="59"/>
      <c r="AY216" s="59"/>
      <c r="AZ216" s="59"/>
      <c r="BA216" s="59"/>
      <c r="BB216" s="59"/>
      <c r="BC216" s="59"/>
      <c r="BD216" s="59"/>
      <c r="BE216" s="59"/>
    </row>
    <row r="217" spans="1:57">
      <c r="A217" s="51"/>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c r="AP217" s="59"/>
      <c r="AQ217" s="59"/>
      <c r="AR217" s="59"/>
      <c r="AS217" s="59"/>
      <c r="AT217" s="59"/>
      <c r="AU217" s="59"/>
      <c r="AV217" s="59"/>
      <c r="AW217" s="59"/>
      <c r="AX217" s="59"/>
      <c r="AY217" s="59"/>
      <c r="AZ217" s="59"/>
      <c r="BA217" s="59"/>
      <c r="BB217" s="59"/>
      <c r="BC217" s="59"/>
      <c r="BD217" s="59"/>
      <c r="BE217" s="59"/>
    </row>
    <row r="218" spans="1:57">
      <c r="A218" s="51"/>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59"/>
      <c r="AJ218" s="59"/>
      <c r="AK218" s="59"/>
      <c r="AL218" s="59"/>
      <c r="AM218" s="59"/>
      <c r="AN218" s="59"/>
      <c r="AO218" s="59"/>
      <c r="AP218" s="59"/>
      <c r="AQ218" s="59"/>
      <c r="AR218" s="59"/>
      <c r="AS218" s="59"/>
      <c r="AT218" s="59"/>
      <c r="AU218" s="59"/>
      <c r="AV218" s="59"/>
      <c r="AW218" s="59"/>
      <c r="AX218" s="59"/>
      <c r="AY218" s="59"/>
      <c r="AZ218" s="59"/>
      <c r="BA218" s="59"/>
      <c r="BB218" s="59"/>
      <c r="BC218" s="59"/>
      <c r="BD218" s="59"/>
      <c r="BE218" s="59"/>
    </row>
    <row r="219" spans="1:57">
      <c r="A219" s="51"/>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c r="AW219" s="59"/>
      <c r="AX219" s="59"/>
      <c r="AY219" s="59"/>
      <c r="AZ219" s="59"/>
      <c r="BA219" s="59"/>
      <c r="BB219" s="59"/>
      <c r="BC219" s="59"/>
      <c r="BD219" s="59"/>
      <c r="BE219" s="59"/>
    </row>
    <row r="220" spans="1:57">
      <c r="A220" s="51"/>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row>
    <row r="221" spans="1:57">
      <c r="A221" s="51"/>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row>
    <row r="222" spans="1:57">
      <c r="A222" s="51"/>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c r="AK222" s="59"/>
      <c r="AL222" s="59"/>
      <c r="AM222" s="59"/>
      <c r="AN222" s="59"/>
      <c r="AO222" s="59"/>
      <c r="AP222" s="59"/>
      <c r="AQ222" s="59"/>
      <c r="AR222" s="59"/>
      <c r="AS222" s="59"/>
      <c r="AT222" s="59"/>
      <c r="AU222" s="59"/>
      <c r="AV222" s="59"/>
      <c r="AW222" s="59"/>
      <c r="AX222" s="59"/>
      <c r="AY222" s="59"/>
      <c r="AZ222" s="59"/>
      <c r="BA222" s="59"/>
      <c r="BB222" s="59"/>
      <c r="BC222" s="59"/>
      <c r="BD222" s="59"/>
      <c r="BE222" s="59"/>
    </row>
    <row r="223" spans="1:57">
      <c r="A223" s="51"/>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59"/>
      <c r="AN223" s="59"/>
      <c r="AO223" s="59"/>
      <c r="AP223" s="59"/>
      <c r="AQ223" s="59"/>
      <c r="AR223" s="59"/>
      <c r="AS223" s="59"/>
      <c r="AT223" s="59"/>
      <c r="AU223" s="59"/>
      <c r="AV223" s="59"/>
      <c r="AW223" s="59"/>
      <c r="AX223" s="59"/>
      <c r="AY223" s="59"/>
      <c r="AZ223" s="59"/>
      <c r="BA223" s="59"/>
      <c r="BB223" s="59"/>
      <c r="BC223" s="59"/>
      <c r="BD223" s="59"/>
      <c r="BE223" s="59"/>
    </row>
    <row r="224" spans="1:57">
      <c r="A224" s="51"/>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c r="AS224" s="59"/>
      <c r="AT224" s="59"/>
      <c r="AU224" s="59"/>
      <c r="AV224" s="59"/>
      <c r="AW224" s="59"/>
      <c r="AX224" s="59"/>
      <c r="AY224" s="59"/>
      <c r="AZ224" s="59"/>
      <c r="BA224" s="59"/>
      <c r="BB224" s="59"/>
      <c r="BC224" s="59"/>
      <c r="BD224" s="59"/>
      <c r="BE224" s="59"/>
    </row>
    <row r="225" spans="1:57">
      <c r="A225" s="51"/>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c r="AW225" s="59"/>
      <c r="AX225" s="59"/>
      <c r="AY225" s="59"/>
      <c r="AZ225" s="59"/>
      <c r="BA225" s="59"/>
      <c r="BB225" s="59"/>
      <c r="BC225" s="59"/>
      <c r="BD225" s="59"/>
      <c r="BE225" s="59"/>
    </row>
    <row r="226" spans="1:57">
      <c r="A226" s="51"/>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59"/>
      <c r="AN226" s="59"/>
      <c r="AO226" s="59"/>
      <c r="AP226" s="59"/>
      <c r="AQ226" s="59"/>
      <c r="AR226" s="59"/>
      <c r="AS226" s="59"/>
      <c r="AT226" s="59"/>
      <c r="AU226" s="59"/>
      <c r="AV226" s="59"/>
      <c r="AW226" s="59"/>
      <c r="AX226" s="59"/>
      <c r="AY226" s="59"/>
      <c r="AZ226" s="59"/>
      <c r="BA226" s="59"/>
      <c r="BB226" s="59"/>
      <c r="BC226" s="59"/>
      <c r="BD226" s="59"/>
      <c r="BE226" s="59"/>
    </row>
    <row r="227" spans="1:57">
      <c r="A227" s="51"/>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row>
    <row r="228" spans="1:57">
      <c r="A228" s="51"/>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9"/>
      <c r="BB228" s="59"/>
      <c r="BC228" s="59"/>
      <c r="BD228" s="59"/>
      <c r="BE228" s="59"/>
    </row>
    <row r="229" spans="1:57">
      <c r="A229" s="51"/>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c r="AW229" s="59"/>
      <c r="AX229" s="59"/>
      <c r="AY229" s="59"/>
      <c r="AZ229" s="59"/>
      <c r="BA229" s="59"/>
      <c r="BB229" s="59"/>
      <c r="BC229" s="59"/>
      <c r="BD229" s="59"/>
      <c r="BE229" s="59"/>
    </row>
    <row r="230" spans="1:57">
      <c r="A230" s="51"/>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59"/>
      <c r="AJ230" s="59"/>
      <c r="AK230" s="59"/>
      <c r="AL230" s="59"/>
      <c r="AM230" s="59"/>
      <c r="AN230" s="59"/>
      <c r="AO230" s="59"/>
      <c r="AP230" s="59"/>
      <c r="AQ230" s="59"/>
      <c r="AR230" s="59"/>
      <c r="AS230" s="59"/>
      <c r="AT230" s="59"/>
      <c r="AU230" s="59"/>
      <c r="AV230" s="59"/>
      <c r="AW230" s="59"/>
      <c r="AX230" s="59"/>
      <c r="AY230" s="59"/>
      <c r="AZ230" s="59"/>
      <c r="BA230" s="59"/>
      <c r="BB230" s="59"/>
      <c r="BC230" s="59"/>
      <c r="BD230" s="59"/>
      <c r="BE230" s="59"/>
    </row>
    <row r="231" spans="1:57">
      <c r="A231" s="51"/>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59"/>
      <c r="BB231" s="59"/>
      <c r="BC231" s="59"/>
      <c r="BD231" s="59"/>
      <c r="BE231" s="59"/>
    </row>
    <row r="232" spans="1:57">
      <c r="A232" s="51"/>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c r="AW232" s="59"/>
      <c r="AX232" s="59"/>
      <c r="AY232" s="59"/>
      <c r="AZ232" s="59"/>
      <c r="BA232" s="59"/>
      <c r="BB232" s="59"/>
      <c r="BC232" s="59"/>
      <c r="BD232" s="59"/>
      <c r="BE232" s="59"/>
    </row>
    <row r="233" spans="1:57">
      <c r="A233" s="51"/>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c r="AW233" s="59"/>
      <c r="AX233" s="59"/>
      <c r="AY233" s="59"/>
      <c r="AZ233" s="59"/>
      <c r="BA233" s="59"/>
      <c r="BB233" s="59"/>
      <c r="BC233" s="59"/>
      <c r="BD233" s="59"/>
      <c r="BE233" s="59"/>
    </row>
    <row r="234" spans="1:57">
      <c r="A234" s="51"/>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c r="AP234" s="59"/>
      <c r="AQ234" s="59"/>
      <c r="AR234" s="59"/>
      <c r="AS234" s="59"/>
      <c r="AT234" s="59"/>
      <c r="AU234" s="59"/>
      <c r="AV234" s="59"/>
      <c r="AW234" s="59"/>
      <c r="AX234" s="59"/>
      <c r="AY234" s="59"/>
      <c r="AZ234" s="59"/>
      <c r="BA234" s="59"/>
      <c r="BB234" s="59"/>
      <c r="BC234" s="59"/>
      <c r="BD234" s="59"/>
      <c r="BE234" s="59"/>
    </row>
    <row r="235" spans="1:57">
      <c r="A235" s="51"/>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c r="AK235" s="59"/>
      <c r="AL235" s="59"/>
      <c r="AM235" s="59"/>
      <c r="AN235" s="59"/>
      <c r="AO235" s="59"/>
      <c r="AP235" s="59"/>
      <c r="AQ235" s="59"/>
      <c r="AR235" s="59"/>
      <c r="AS235" s="59"/>
      <c r="AT235" s="59"/>
      <c r="AU235" s="59"/>
      <c r="AV235" s="59"/>
      <c r="AW235" s="59"/>
      <c r="AX235" s="59"/>
      <c r="AY235" s="59"/>
      <c r="AZ235" s="59"/>
      <c r="BA235" s="59"/>
      <c r="BB235" s="59"/>
      <c r="BC235" s="59"/>
      <c r="BD235" s="59"/>
      <c r="BE235" s="59"/>
    </row>
    <row r="236" spans="1:57">
      <c r="A236" s="51"/>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c r="AK236" s="59"/>
      <c r="AL236" s="59"/>
      <c r="AM236" s="59"/>
      <c r="AN236" s="59"/>
      <c r="AO236" s="59"/>
      <c r="AP236" s="59"/>
      <c r="AQ236" s="59"/>
      <c r="AR236" s="59"/>
      <c r="AS236" s="59"/>
      <c r="AT236" s="59"/>
      <c r="AU236" s="59"/>
      <c r="AV236" s="59"/>
      <c r="AW236" s="59"/>
      <c r="AX236" s="59"/>
      <c r="AY236" s="59"/>
      <c r="AZ236" s="59"/>
      <c r="BA236" s="59"/>
      <c r="BB236" s="59"/>
      <c r="BC236" s="59"/>
      <c r="BD236" s="59"/>
      <c r="BE236" s="59"/>
    </row>
    <row r="237" spans="1:57">
      <c r="A237" s="51"/>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9"/>
      <c r="BB237" s="59"/>
      <c r="BC237" s="59"/>
      <c r="BD237" s="59"/>
      <c r="BE237" s="59"/>
    </row>
    <row r="238" spans="1:57">
      <c r="A238" s="51"/>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59"/>
      <c r="AJ238" s="59"/>
      <c r="AK238" s="59"/>
      <c r="AL238" s="59"/>
      <c r="AM238" s="59"/>
      <c r="AN238" s="59"/>
      <c r="AO238" s="59"/>
      <c r="AP238" s="59"/>
      <c r="AQ238" s="59"/>
      <c r="AR238" s="59"/>
      <c r="AS238" s="59"/>
      <c r="AT238" s="59"/>
      <c r="AU238" s="59"/>
      <c r="AV238" s="59"/>
      <c r="AW238" s="59"/>
      <c r="AX238" s="59"/>
      <c r="AY238" s="59"/>
      <c r="AZ238" s="59"/>
      <c r="BA238" s="59"/>
      <c r="BB238" s="59"/>
      <c r="BC238" s="59"/>
      <c r="BD238" s="59"/>
      <c r="BE238" s="59"/>
    </row>
    <row r="239" spans="1:57">
      <c r="A239" s="51"/>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59"/>
      <c r="AS239" s="59"/>
      <c r="AT239" s="59"/>
      <c r="AU239" s="59"/>
      <c r="AV239" s="59"/>
      <c r="AW239" s="59"/>
      <c r="AX239" s="59"/>
      <c r="AY239" s="59"/>
      <c r="AZ239" s="59"/>
      <c r="BA239" s="59"/>
      <c r="BB239" s="59"/>
      <c r="BC239" s="59"/>
      <c r="BD239" s="59"/>
      <c r="BE239" s="59"/>
    </row>
    <row r="240" spans="1:57">
      <c r="A240" s="51"/>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59"/>
      <c r="AJ240" s="59"/>
      <c r="AK240" s="59"/>
      <c r="AL240" s="59"/>
      <c r="AM240" s="59"/>
      <c r="AN240" s="59"/>
      <c r="AO240" s="59"/>
      <c r="AP240" s="59"/>
      <c r="AQ240" s="59"/>
      <c r="AR240" s="59"/>
      <c r="AS240" s="59"/>
      <c r="AT240" s="59"/>
      <c r="AU240" s="59"/>
      <c r="AV240" s="59"/>
      <c r="AW240" s="59"/>
      <c r="AX240" s="59"/>
      <c r="AY240" s="59"/>
      <c r="AZ240" s="59"/>
      <c r="BA240" s="59"/>
      <c r="BB240" s="59"/>
      <c r="BC240" s="59"/>
      <c r="BD240" s="59"/>
      <c r="BE240" s="59"/>
    </row>
    <row r="241" spans="1:57">
      <c r="A241" s="51"/>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59"/>
      <c r="AJ241" s="59"/>
      <c r="AK241" s="59"/>
      <c r="AL241" s="59"/>
      <c r="AM241" s="59"/>
      <c r="AN241" s="59"/>
      <c r="AO241" s="59"/>
      <c r="AP241" s="59"/>
      <c r="AQ241" s="59"/>
      <c r="AR241" s="59"/>
      <c r="AS241" s="59"/>
      <c r="AT241" s="59"/>
      <c r="AU241" s="59"/>
      <c r="AV241" s="59"/>
      <c r="AW241" s="59"/>
      <c r="AX241" s="59"/>
      <c r="AY241" s="59"/>
      <c r="AZ241" s="59"/>
      <c r="BA241" s="59"/>
      <c r="BB241" s="59"/>
      <c r="BC241" s="59"/>
      <c r="BD241" s="59"/>
      <c r="BE241" s="59"/>
    </row>
    <row r="242" spans="1:57">
      <c r="A242" s="51"/>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c r="AK242" s="59"/>
      <c r="AL242" s="59"/>
      <c r="AM242" s="59"/>
      <c r="AN242" s="59"/>
      <c r="AO242" s="59"/>
      <c r="AP242" s="59"/>
      <c r="AQ242" s="59"/>
      <c r="AR242" s="59"/>
      <c r="AS242" s="59"/>
      <c r="AT242" s="59"/>
      <c r="AU242" s="59"/>
      <c r="AV242" s="59"/>
      <c r="AW242" s="59"/>
      <c r="AX242" s="59"/>
      <c r="AY242" s="59"/>
      <c r="AZ242" s="59"/>
      <c r="BA242" s="59"/>
      <c r="BB242" s="59"/>
      <c r="BC242" s="59"/>
      <c r="BD242" s="59"/>
      <c r="BE242" s="59"/>
    </row>
    <row r="243" spans="1:57">
      <c r="A243" s="51"/>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59"/>
      <c r="AJ243" s="59"/>
      <c r="AK243" s="59"/>
      <c r="AL243" s="59"/>
      <c r="AM243" s="59"/>
      <c r="AN243" s="59"/>
      <c r="AO243" s="59"/>
      <c r="AP243" s="59"/>
      <c r="AQ243" s="59"/>
      <c r="AR243" s="59"/>
      <c r="AS243" s="59"/>
      <c r="AT243" s="59"/>
      <c r="AU243" s="59"/>
      <c r="AV243" s="59"/>
      <c r="AW243" s="59"/>
      <c r="AX243" s="59"/>
      <c r="AY243" s="59"/>
      <c r="AZ243" s="59"/>
      <c r="BA243" s="59"/>
      <c r="BB243" s="59"/>
      <c r="BC243" s="59"/>
      <c r="BD243" s="59"/>
      <c r="BE243" s="59"/>
    </row>
    <row r="244" spans="1:57">
      <c r="A244" s="51"/>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c r="AW244" s="59"/>
      <c r="AX244" s="59"/>
      <c r="AY244" s="59"/>
      <c r="AZ244" s="59"/>
      <c r="BA244" s="59"/>
      <c r="BB244" s="59"/>
      <c r="BC244" s="59"/>
      <c r="BD244" s="59"/>
      <c r="BE244" s="59"/>
    </row>
    <row r="245" spans="1:57">
      <c r="A245" s="51"/>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row>
    <row r="246" spans="1:57">
      <c r="A246" s="51"/>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c r="AW246" s="59"/>
      <c r="AX246" s="59"/>
      <c r="AY246" s="59"/>
      <c r="AZ246" s="59"/>
      <c r="BA246" s="59"/>
      <c r="BB246" s="59"/>
      <c r="BC246" s="59"/>
      <c r="BD246" s="59"/>
      <c r="BE246" s="59"/>
    </row>
    <row r="247" spans="1:57">
      <c r="A247" s="51"/>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9"/>
      <c r="BA247" s="59"/>
      <c r="BB247" s="59"/>
      <c r="BC247" s="59"/>
      <c r="BD247" s="59"/>
      <c r="BE247" s="59"/>
    </row>
    <row r="248" spans="1:57">
      <c r="A248" s="51"/>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c r="AK248" s="59"/>
      <c r="AL248" s="59"/>
      <c r="AM248" s="59"/>
      <c r="AN248" s="59"/>
      <c r="AO248" s="59"/>
      <c r="AP248" s="59"/>
      <c r="AQ248" s="59"/>
      <c r="AR248" s="59"/>
      <c r="AS248" s="59"/>
      <c r="AT248" s="59"/>
      <c r="AU248" s="59"/>
      <c r="AV248" s="59"/>
      <c r="AW248" s="59"/>
      <c r="AX248" s="59"/>
      <c r="AY248" s="59"/>
      <c r="AZ248" s="59"/>
      <c r="BA248" s="59"/>
      <c r="BB248" s="59"/>
      <c r="BC248" s="59"/>
      <c r="BD248" s="59"/>
      <c r="BE248" s="59"/>
    </row>
    <row r="249" spans="1:57">
      <c r="A249" s="51"/>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59"/>
      <c r="AY249" s="59"/>
      <c r="AZ249" s="59"/>
      <c r="BA249" s="59"/>
      <c r="BB249" s="59"/>
      <c r="BC249" s="59"/>
      <c r="BD249" s="59"/>
      <c r="BE249" s="59"/>
    </row>
    <row r="250" spans="1:57">
      <c r="A250" s="51"/>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c r="AS250" s="59"/>
      <c r="AT250" s="59"/>
      <c r="AU250" s="59"/>
      <c r="AV250" s="59"/>
      <c r="AW250" s="59"/>
      <c r="AX250" s="59"/>
      <c r="AY250" s="59"/>
      <c r="AZ250" s="59"/>
      <c r="BA250" s="59"/>
      <c r="BB250" s="59"/>
      <c r="BC250" s="59"/>
      <c r="BD250" s="59"/>
      <c r="BE250" s="59"/>
    </row>
    <row r="251" spans="1:57">
      <c r="A251" s="51"/>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c r="AK251" s="59"/>
      <c r="AL251" s="59"/>
      <c r="AM251" s="59"/>
      <c r="AN251" s="59"/>
      <c r="AO251" s="59"/>
      <c r="AP251" s="59"/>
      <c r="AQ251" s="59"/>
      <c r="AR251" s="59"/>
      <c r="AS251" s="59"/>
      <c r="AT251" s="59"/>
      <c r="AU251" s="59"/>
      <c r="AV251" s="59"/>
      <c r="AW251" s="59"/>
      <c r="AX251" s="59"/>
      <c r="AY251" s="59"/>
      <c r="AZ251" s="59"/>
      <c r="BA251" s="59"/>
      <c r="BB251" s="59"/>
      <c r="BC251" s="59"/>
      <c r="BD251" s="59"/>
      <c r="BE251" s="59"/>
    </row>
    <row r="252" spans="1:57">
      <c r="A252" s="51"/>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c r="AE252" s="59"/>
      <c r="AF252" s="59"/>
      <c r="AG252" s="59"/>
      <c r="AH252" s="59"/>
      <c r="AI252" s="59"/>
      <c r="AJ252" s="59"/>
      <c r="AK252" s="59"/>
      <c r="AL252" s="59"/>
      <c r="AM252" s="59"/>
      <c r="AN252" s="59"/>
      <c r="AO252" s="59"/>
      <c r="AP252" s="59"/>
      <c r="AQ252" s="59"/>
      <c r="AR252" s="59"/>
      <c r="AS252" s="59"/>
      <c r="AT252" s="59"/>
      <c r="AU252" s="59"/>
      <c r="AV252" s="59"/>
      <c r="AW252" s="59"/>
      <c r="AX252" s="59"/>
      <c r="AY252" s="59"/>
      <c r="AZ252" s="59"/>
      <c r="BA252" s="59"/>
      <c r="BB252" s="59"/>
      <c r="BC252" s="59"/>
      <c r="BD252" s="59"/>
      <c r="BE252" s="59"/>
    </row>
    <row r="253" spans="1:57">
      <c r="A253" s="51"/>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59"/>
      <c r="AS253" s="59"/>
      <c r="AT253" s="59"/>
      <c r="AU253" s="59"/>
      <c r="AV253" s="59"/>
      <c r="AW253" s="59"/>
      <c r="AX253" s="59"/>
      <c r="AY253" s="59"/>
      <c r="AZ253" s="59"/>
      <c r="BA253" s="59"/>
      <c r="BB253" s="59"/>
      <c r="BC253" s="59"/>
      <c r="BD253" s="59"/>
      <c r="BE253" s="59"/>
    </row>
    <row r="254" spans="1:57">
      <c r="A254" s="51"/>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59"/>
      <c r="AJ254" s="59"/>
      <c r="AK254" s="59"/>
      <c r="AL254" s="59"/>
      <c r="AM254" s="59"/>
      <c r="AN254" s="59"/>
      <c r="AO254" s="59"/>
      <c r="AP254" s="59"/>
      <c r="AQ254" s="59"/>
      <c r="AR254" s="59"/>
      <c r="AS254" s="59"/>
      <c r="AT254" s="59"/>
      <c r="AU254" s="59"/>
      <c r="AV254" s="59"/>
      <c r="AW254" s="59"/>
      <c r="AX254" s="59"/>
      <c r="AY254" s="59"/>
      <c r="AZ254" s="59"/>
      <c r="BA254" s="59"/>
      <c r="BB254" s="59"/>
      <c r="BC254" s="59"/>
      <c r="BD254" s="59"/>
      <c r="BE254" s="59"/>
    </row>
    <row r="255" spans="1:57">
      <c r="A255" s="51"/>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59"/>
      <c r="AJ255" s="59"/>
      <c r="AK255" s="59"/>
      <c r="AL255" s="59"/>
      <c r="AM255" s="59"/>
      <c r="AN255" s="59"/>
      <c r="AO255" s="59"/>
      <c r="AP255" s="59"/>
      <c r="AQ255" s="59"/>
      <c r="AR255" s="59"/>
      <c r="AS255" s="59"/>
      <c r="AT255" s="59"/>
      <c r="AU255" s="59"/>
      <c r="AV255" s="59"/>
      <c r="AW255" s="59"/>
      <c r="AX255" s="59"/>
      <c r="AY255" s="59"/>
      <c r="AZ255" s="59"/>
      <c r="BA255" s="59"/>
      <c r="BB255" s="59"/>
      <c r="BC255" s="59"/>
      <c r="BD255" s="59"/>
      <c r="BE255" s="59"/>
    </row>
    <row r="256" spans="1:57">
      <c r="A256" s="51"/>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59"/>
      <c r="AH256" s="59"/>
      <c r="AI256" s="59"/>
      <c r="AJ256" s="59"/>
      <c r="AK256" s="59"/>
      <c r="AL256" s="59"/>
      <c r="AM256" s="59"/>
      <c r="AN256" s="59"/>
      <c r="AO256" s="59"/>
      <c r="AP256" s="59"/>
      <c r="AQ256" s="59"/>
      <c r="AR256" s="59"/>
      <c r="AS256" s="59"/>
      <c r="AT256" s="59"/>
      <c r="AU256" s="59"/>
      <c r="AV256" s="59"/>
      <c r="AW256" s="59"/>
      <c r="AX256" s="59"/>
      <c r="AY256" s="59"/>
      <c r="AZ256" s="59"/>
      <c r="BA256" s="59"/>
      <c r="BB256" s="59"/>
      <c r="BC256" s="59"/>
      <c r="BD256" s="59"/>
      <c r="BE256" s="59"/>
    </row>
    <row r="257" spans="1:57">
      <c r="A257" s="51"/>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c r="AE257" s="59"/>
      <c r="AF257" s="59"/>
      <c r="AG257" s="59"/>
      <c r="AH257" s="59"/>
      <c r="AI257" s="59"/>
      <c r="AJ257" s="59"/>
      <c r="AK257" s="59"/>
      <c r="AL257" s="59"/>
      <c r="AM257" s="59"/>
      <c r="AN257" s="59"/>
      <c r="AO257" s="59"/>
      <c r="AP257" s="59"/>
      <c r="AQ257" s="59"/>
      <c r="AR257" s="59"/>
      <c r="AS257" s="59"/>
      <c r="AT257" s="59"/>
      <c r="AU257" s="59"/>
      <c r="AV257" s="59"/>
      <c r="AW257" s="59"/>
      <c r="AX257" s="59"/>
      <c r="AY257" s="59"/>
      <c r="AZ257" s="59"/>
      <c r="BA257" s="59"/>
      <c r="BB257" s="59"/>
      <c r="BC257" s="59"/>
      <c r="BD257" s="59"/>
      <c r="BE257" s="59"/>
    </row>
    <row r="258" spans="1:57">
      <c r="A258" s="51"/>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c r="AE258" s="59"/>
      <c r="AF258" s="59"/>
      <c r="AG258" s="59"/>
      <c r="AH258" s="59"/>
      <c r="AI258" s="59"/>
      <c r="AJ258" s="59"/>
      <c r="AK258" s="59"/>
      <c r="AL258" s="59"/>
      <c r="AM258" s="59"/>
      <c r="AN258" s="59"/>
      <c r="AO258" s="59"/>
      <c r="AP258" s="59"/>
      <c r="AQ258" s="59"/>
      <c r="AR258" s="59"/>
      <c r="AS258" s="59"/>
      <c r="AT258" s="59"/>
      <c r="AU258" s="59"/>
      <c r="AV258" s="59"/>
      <c r="AW258" s="59"/>
      <c r="AX258" s="59"/>
      <c r="AY258" s="59"/>
      <c r="AZ258" s="59"/>
      <c r="BA258" s="59"/>
      <c r="BB258" s="59"/>
      <c r="BC258" s="59"/>
      <c r="BD258" s="59"/>
      <c r="BE258" s="59"/>
    </row>
    <row r="259" spans="1:57">
      <c r="A259" s="51"/>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c r="AE259" s="59"/>
      <c r="AF259" s="59"/>
      <c r="AG259" s="59"/>
      <c r="AH259" s="59"/>
      <c r="AI259" s="59"/>
      <c r="AJ259" s="59"/>
      <c r="AK259" s="59"/>
      <c r="AL259" s="59"/>
      <c r="AM259" s="59"/>
      <c r="AN259" s="59"/>
      <c r="AO259" s="59"/>
      <c r="AP259" s="59"/>
      <c r="AQ259" s="59"/>
      <c r="AR259" s="59"/>
      <c r="AS259" s="59"/>
      <c r="AT259" s="59"/>
      <c r="AU259" s="59"/>
      <c r="AV259" s="59"/>
      <c r="AW259" s="59"/>
      <c r="AX259" s="59"/>
      <c r="AY259" s="59"/>
      <c r="AZ259" s="59"/>
      <c r="BA259" s="59"/>
      <c r="BB259" s="59"/>
      <c r="BC259" s="59"/>
      <c r="BD259" s="59"/>
      <c r="BE259" s="59"/>
    </row>
    <row r="260" spans="1:57">
      <c r="A260" s="51"/>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c r="AE260" s="59"/>
      <c r="AF260" s="59"/>
      <c r="AG260" s="59"/>
      <c r="AH260" s="59"/>
      <c r="AI260" s="59"/>
      <c r="AJ260" s="59"/>
      <c r="AK260" s="59"/>
      <c r="AL260" s="59"/>
      <c r="AM260" s="59"/>
      <c r="AN260" s="59"/>
      <c r="AO260" s="59"/>
      <c r="AP260" s="59"/>
      <c r="AQ260" s="59"/>
      <c r="AR260" s="59"/>
      <c r="AS260" s="59"/>
      <c r="AT260" s="59"/>
      <c r="AU260" s="59"/>
      <c r="AV260" s="59"/>
      <c r="AW260" s="59"/>
      <c r="AX260" s="59"/>
      <c r="AY260" s="59"/>
      <c r="AZ260" s="59"/>
      <c r="BA260" s="59"/>
      <c r="BB260" s="59"/>
      <c r="BC260" s="59"/>
      <c r="BD260" s="59"/>
      <c r="BE260" s="59"/>
    </row>
    <row r="261" spans="1:57">
      <c r="A261" s="51"/>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59"/>
      <c r="AJ261" s="59"/>
      <c r="AK261" s="59"/>
      <c r="AL261" s="59"/>
      <c r="AM261" s="59"/>
      <c r="AN261" s="59"/>
      <c r="AO261" s="59"/>
      <c r="AP261" s="59"/>
      <c r="AQ261" s="59"/>
      <c r="AR261" s="59"/>
      <c r="AS261" s="59"/>
      <c r="AT261" s="59"/>
      <c r="AU261" s="59"/>
      <c r="AV261" s="59"/>
      <c r="AW261" s="59"/>
      <c r="AX261" s="59"/>
      <c r="AY261" s="59"/>
      <c r="AZ261" s="59"/>
      <c r="BA261" s="59"/>
      <c r="BB261" s="59"/>
      <c r="BC261" s="59"/>
      <c r="BD261" s="59"/>
      <c r="BE261" s="59"/>
    </row>
    <row r="262" spans="1:57">
      <c r="A262" s="51"/>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59"/>
      <c r="AH262" s="59"/>
      <c r="AI262" s="59"/>
      <c r="AJ262" s="59"/>
      <c r="AK262" s="59"/>
      <c r="AL262" s="59"/>
      <c r="AM262" s="59"/>
      <c r="AN262" s="59"/>
      <c r="AO262" s="59"/>
      <c r="AP262" s="59"/>
      <c r="AQ262" s="59"/>
      <c r="AR262" s="59"/>
      <c r="AS262" s="59"/>
      <c r="AT262" s="59"/>
      <c r="AU262" s="59"/>
      <c r="AV262" s="59"/>
      <c r="AW262" s="59"/>
      <c r="AX262" s="59"/>
      <c r="AY262" s="59"/>
      <c r="AZ262" s="59"/>
      <c r="BA262" s="59"/>
      <c r="BB262" s="59"/>
      <c r="BC262" s="59"/>
      <c r="BD262" s="59"/>
      <c r="BE262" s="59"/>
    </row>
    <row r="263" spans="1:57">
      <c r="A263" s="51"/>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9"/>
      <c r="AG263" s="59"/>
      <c r="AH263" s="59"/>
      <c r="AI263" s="59"/>
      <c r="AJ263" s="59"/>
      <c r="AK263" s="59"/>
      <c r="AL263" s="59"/>
      <c r="AM263" s="59"/>
      <c r="AN263" s="59"/>
      <c r="AO263" s="59"/>
      <c r="AP263" s="59"/>
      <c r="AQ263" s="59"/>
      <c r="AR263" s="59"/>
      <c r="AS263" s="59"/>
      <c r="AT263" s="59"/>
      <c r="AU263" s="59"/>
      <c r="AV263" s="59"/>
      <c r="AW263" s="59"/>
      <c r="AX263" s="59"/>
      <c r="AY263" s="59"/>
      <c r="AZ263" s="59"/>
      <c r="BA263" s="59"/>
      <c r="BB263" s="59"/>
      <c r="BC263" s="59"/>
      <c r="BD263" s="59"/>
      <c r="BE263" s="59"/>
    </row>
    <row r="264" spans="1:57">
      <c r="A264" s="51"/>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9"/>
      <c r="AG264" s="59"/>
      <c r="AH264" s="59"/>
      <c r="AI264" s="59"/>
      <c r="AJ264" s="59"/>
      <c r="AK264" s="59"/>
      <c r="AL264" s="59"/>
      <c r="AM264" s="59"/>
      <c r="AN264" s="59"/>
      <c r="AO264" s="59"/>
      <c r="AP264" s="59"/>
      <c r="AQ264" s="59"/>
      <c r="AR264" s="59"/>
      <c r="AS264" s="59"/>
      <c r="AT264" s="59"/>
      <c r="AU264" s="59"/>
      <c r="AV264" s="59"/>
      <c r="AW264" s="59"/>
      <c r="AX264" s="59"/>
      <c r="AY264" s="59"/>
      <c r="AZ264" s="59"/>
      <c r="BA264" s="59"/>
      <c r="BB264" s="59"/>
      <c r="BC264" s="59"/>
      <c r="BD264" s="59"/>
      <c r="BE264" s="59"/>
    </row>
    <row r="265" spans="1:57">
      <c r="A265" s="51"/>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59"/>
      <c r="AJ265" s="59"/>
      <c r="AK265" s="59"/>
      <c r="AL265" s="59"/>
      <c r="AM265" s="59"/>
      <c r="AN265" s="59"/>
      <c r="AO265" s="59"/>
      <c r="AP265" s="59"/>
      <c r="AQ265" s="59"/>
      <c r="AR265" s="59"/>
      <c r="AS265" s="59"/>
      <c r="AT265" s="59"/>
      <c r="AU265" s="59"/>
      <c r="AV265" s="59"/>
      <c r="AW265" s="59"/>
      <c r="AX265" s="59"/>
      <c r="AY265" s="59"/>
      <c r="AZ265" s="59"/>
      <c r="BA265" s="59"/>
      <c r="BB265" s="59"/>
      <c r="BC265" s="59"/>
      <c r="BD265" s="59"/>
      <c r="BE265" s="59"/>
    </row>
    <row r="266" spans="1:57">
      <c r="A266" s="51"/>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59"/>
      <c r="AJ266" s="59"/>
      <c r="AK266" s="59"/>
      <c r="AL266" s="59"/>
      <c r="AM266" s="59"/>
      <c r="AN266" s="59"/>
      <c r="AO266" s="59"/>
      <c r="AP266" s="59"/>
      <c r="AQ266" s="59"/>
      <c r="AR266" s="59"/>
      <c r="AS266" s="59"/>
      <c r="AT266" s="59"/>
      <c r="AU266" s="59"/>
      <c r="AV266" s="59"/>
      <c r="AW266" s="59"/>
      <c r="AX266" s="59"/>
      <c r="AY266" s="59"/>
      <c r="AZ266" s="59"/>
      <c r="BA266" s="59"/>
      <c r="BB266" s="59"/>
      <c r="BC266" s="59"/>
      <c r="BD266" s="59"/>
      <c r="BE266" s="59"/>
    </row>
    <row r="267" spans="1:57">
      <c r="A267" s="51"/>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59"/>
      <c r="AJ267" s="59"/>
      <c r="AK267" s="59"/>
      <c r="AL267" s="59"/>
      <c r="AM267" s="59"/>
      <c r="AN267" s="59"/>
      <c r="AO267" s="59"/>
      <c r="AP267" s="59"/>
      <c r="AQ267" s="59"/>
      <c r="AR267" s="59"/>
      <c r="AS267" s="59"/>
      <c r="AT267" s="59"/>
      <c r="AU267" s="59"/>
      <c r="AV267" s="59"/>
      <c r="AW267" s="59"/>
      <c r="AX267" s="59"/>
      <c r="AY267" s="59"/>
      <c r="AZ267" s="59"/>
      <c r="BA267" s="59"/>
      <c r="BB267" s="59"/>
      <c r="BC267" s="59"/>
      <c r="BD267" s="59"/>
      <c r="BE267" s="59"/>
    </row>
    <row r="268" spans="1:57">
      <c r="A268" s="51"/>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59"/>
      <c r="AJ268" s="59"/>
      <c r="AK268" s="59"/>
      <c r="AL268" s="59"/>
      <c r="AM268" s="59"/>
      <c r="AN268" s="59"/>
      <c r="AO268" s="59"/>
      <c r="AP268" s="59"/>
      <c r="AQ268" s="59"/>
      <c r="AR268" s="59"/>
      <c r="AS268" s="59"/>
      <c r="AT268" s="59"/>
      <c r="AU268" s="59"/>
      <c r="AV268" s="59"/>
      <c r="AW268" s="59"/>
      <c r="AX268" s="59"/>
      <c r="AY268" s="59"/>
      <c r="AZ268" s="59"/>
      <c r="BA268" s="59"/>
      <c r="BB268" s="59"/>
      <c r="BC268" s="59"/>
      <c r="BD268" s="59"/>
      <c r="BE268" s="59"/>
    </row>
    <row r="269" spans="1:57">
      <c r="A269" s="51"/>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59"/>
      <c r="AJ269" s="59"/>
      <c r="AK269" s="59"/>
      <c r="AL269" s="59"/>
      <c r="AM269" s="59"/>
      <c r="AN269" s="59"/>
      <c r="AO269" s="59"/>
      <c r="AP269" s="59"/>
      <c r="AQ269" s="59"/>
      <c r="AR269" s="59"/>
      <c r="AS269" s="59"/>
      <c r="AT269" s="59"/>
      <c r="AU269" s="59"/>
      <c r="AV269" s="59"/>
      <c r="AW269" s="59"/>
      <c r="AX269" s="59"/>
      <c r="AY269" s="59"/>
      <c r="AZ269" s="59"/>
      <c r="BA269" s="59"/>
      <c r="BB269" s="59"/>
      <c r="BC269" s="59"/>
      <c r="BD269" s="59"/>
      <c r="BE269" s="59"/>
    </row>
    <row r="270" spans="1:57">
      <c r="A270" s="51"/>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c r="AE270" s="59"/>
      <c r="AF270" s="59"/>
      <c r="AG270" s="59"/>
      <c r="AH270" s="59"/>
      <c r="AI270" s="59"/>
      <c r="AJ270" s="59"/>
      <c r="AK270" s="59"/>
      <c r="AL270" s="59"/>
      <c r="AM270" s="59"/>
      <c r="AN270" s="59"/>
      <c r="AO270" s="59"/>
      <c r="AP270" s="59"/>
      <c r="AQ270" s="59"/>
      <c r="AR270" s="59"/>
      <c r="AS270" s="59"/>
      <c r="AT270" s="59"/>
      <c r="AU270" s="59"/>
      <c r="AV270" s="59"/>
      <c r="AW270" s="59"/>
      <c r="AX270" s="59"/>
      <c r="AY270" s="59"/>
      <c r="AZ270" s="59"/>
      <c r="BA270" s="59"/>
      <c r="BB270" s="59"/>
      <c r="BC270" s="59"/>
      <c r="BD270" s="59"/>
      <c r="BE270" s="59"/>
    </row>
    <row r="271" spans="1:57">
      <c r="A271" s="51"/>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59"/>
      <c r="AJ271" s="59"/>
      <c r="AK271" s="59"/>
      <c r="AL271" s="59"/>
      <c r="AM271" s="59"/>
      <c r="AN271" s="59"/>
      <c r="AO271" s="59"/>
      <c r="AP271" s="59"/>
      <c r="AQ271" s="59"/>
      <c r="AR271" s="59"/>
      <c r="AS271" s="59"/>
      <c r="AT271" s="59"/>
      <c r="AU271" s="59"/>
      <c r="AV271" s="59"/>
      <c r="AW271" s="59"/>
      <c r="AX271" s="59"/>
      <c r="AY271" s="59"/>
      <c r="AZ271" s="59"/>
      <c r="BA271" s="59"/>
      <c r="BB271" s="59"/>
      <c r="BC271" s="59"/>
      <c r="BD271" s="59"/>
      <c r="BE271" s="59"/>
    </row>
    <row r="272" spans="1:57">
      <c r="A272" s="208"/>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c r="AI272" s="42"/>
      <c r="AJ272" s="42"/>
      <c r="AK272" s="42"/>
      <c r="AL272" s="42"/>
      <c r="AM272" s="42"/>
      <c r="AN272" s="42"/>
      <c r="AO272" s="42"/>
      <c r="AP272" s="42"/>
      <c r="AQ272" s="42"/>
      <c r="AR272" s="42"/>
      <c r="AS272" s="42"/>
      <c r="AT272" s="42"/>
      <c r="AU272" s="42"/>
      <c r="AV272" s="42"/>
      <c r="AW272" s="42"/>
      <c r="AX272" s="42"/>
      <c r="AY272" s="42"/>
      <c r="AZ272" s="42"/>
      <c r="BA272" s="42"/>
      <c r="BB272" s="42"/>
      <c r="BC272" s="42"/>
      <c r="BD272" s="42"/>
      <c r="BE272" s="219"/>
    </row>
  </sheetData>
  <sheetProtection password="FAE0" sheet="1" selectLockedCells="1"/>
  <mergeCells count="100">
    <mergeCell ref="BP28:BR28"/>
    <mergeCell ref="C26:H26"/>
    <mergeCell ref="AU26:AX26"/>
    <mergeCell ref="BA26:BC26"/>
    <mergeCell ref="K26:S26"/>
    <mergeCell ref="V26:W26"/>
    <mergeCell ref="Z26:AA26"/>
    <mergeCell ref="AE26:AL26"/>
    <mergeCell ref="BP15:BR15"/>
    <mergeCell ref="AZ15:BD16"/>
    <mergeCell ref="AZ17:BD17"/>
    <mergeCell ref="AZ18:BD18"/>
    <mergeCell ref="AZ21:BD21"/>
    <mergeCell ref="AZ22:BD22"/>
    <mergeCell ref="Q3:AP5"/>
    <mergeCell ref="AY5:BC5"/>
    <mergeCell ref="Q6:AP7"/>
    <mergeCell ref="AY3:BC3"/>
    <mergeCell ref="F22:AY22"/>
    <mergeCell ref="B9:J10"/>
    <mergeCell ref="AV11:AX12"/>
    <mergeCell ref="AO9:AR10"/>
    <mergeCell ref="AS9:BD10"/>
    <mergeCell ref="K9:Z10"/>
    <mergeCell ref="AA9:AF10"/>
    <mergeCell ref="AG9:AN10"/>
    <mergeCell ref="AY11:BD12"/>
    <mergeCell ref="F15:AY16"/>
    <mergeCell ref="F17:AY17"/>
    <mergeCell ref="BA42:BC42"/>
    <mergeCell ref="J7:K7"/>
    <mergeCell ref="AY7:BC7"/>
    <mergeCell ref="F21:AY21"/>
    <mergeCell ref="B23:AY23"/>
    <mergeCell ref="B17:E17"/>
    <mergeCell ref="AZ19:BD19"/>
    <mergeCell ref="F20:AY20"/>
    <mergeCell ref="AZ20:BD20"/>
    <mergeCell ref="AO26:AQ26"/>
    <mergeCell ref="G31:AO31"/>
    <mergeCell ref="AP31:AY31"/>
    <mergeCell ref="E29:AU29"/>
    <mergeCell ref="AZ31:BD31"/>
    <mergeCell ref="AZ23:BD23"/>
    <mergeCell ref="B22:E22"/>
    <mergeCell ref="B21:E21"/>
    <mergeCell ref="AA11:AD12"/>
    <mergeCell ref="AE11:AN12"/>
    <mergeCell ref="AS11:AU12"/>
    <mergeCell ref="K11:Z12"/>
    <mergeCell ref="B20:E20"/>
    <mergeCell ref="B15:E16"/>
    <mergeCell ref="B19:E19"/>
    <mergeCell ref="B18:E18"/>
    <mergeCell ref="B11:J12"/>
    <mergeCell ref="AO11:AR12"/>
    <mergeCell ref="F18:AY18"/>
    <mergeCell ref="F19:AY19"/>
    <mergeCell ref="B14:BD14"/>
    <mergeCell ref="BA76:BC76"/>
    <mergeCell ref="G47:AO47"/>
    <mergeCell ref="AP47:AY47"/>
    <mergeCell ref="AZ47:BD47"/>
    <mergeCell ref="BA49:BC49"/>
    <mergeCell ref="G63:AO63"/>
    <mergeCell ref="AP63:AY63"/>
    <mergeCell ref="AZ63:BD63"/>
    <mergeCell ref="BA60:BC60"/>
    <mergeCell ref="AZ29:BD29"/>
    <mergeCell ref="G111:AO111"/>
    <mergeCell ref="AP111:AY111"/>
    <mergeCell ref="AZ111:BD111"/>
    <mergeCell ref="BA90:BC90"/>
    <mergeCell ref="BA92:BC92"/>
    <mergeCell ref="G95:AO95"/>
    <mergeCell ref="AP95:AY95"/>
    <mergeCell ref="AZ95:BD95"/>
    <mergeCell ref="BA99:BC99"/>
    <mergeCell ref="G79:AO79"/>
    <mergeCell ref="AP79:AY79"/>
    <mergeCell ref="AZ79:BD79"/>
    <mergeCell ref="BA65:BC65"/>
    <mergeCell ref="BA67:BC67"/>
    <mergeCell ref="BA74:BC74"/>
    <mergeCell ref="BA124:BC124"/>
    <mergeCell ref="BA97:BC97"/>
    <mergeCell ref="BA106:BC106"/>
    <mergeCell ref="BA108:BC108"/>
    <mergeCell ref="BJ5:BO5"/>
    <mergeCell ref="BA113:BC113"/>
    <mergeCell ref="BA115:BC115"/>
    <mergeCell ref="BA122:BC122"/>
    <mergeCell ref="BA51:BC51"/>
    <mergeCell ref="BA58:BC58"/>
    <mergeCell ref="BA44:BC44"/>
    <mergeCell ref="BJ28:BN28"/>
    <mergeCell ref="BA81:BC81"/>
    <mergeCell ref="BA83:BC83"/>
    <mergeCell ref="BA35:BC35"/>
    <mergeCell ref="BA33:BC33"/>
  </mergeCells>
  <phoneticPr fontId="9" type="noConversion"/>
  <conditionalFormatting sqref="BK33:BO33 BK81:BO81 BK97:BO97 BK49:BO49 BK65:BO65">
    <cfRule type="cellIs" dxfId="255" priority="26" stopIfTrue="1" operator="equal">
      <formula>""</formula>
    </cfRule>
  </conditionalFormatting>
  <conditionalFormatting sqref="AZ30:BD30 AZ31 AZ95 AZ79 AZ47 AZ63 AZ111">
    <cfRule type="cellIs" dxfId="254" priority="27" stopIfTrue="1" operator="equal">
      <formula>"Green"</formula>
    </cfRule>
    <cfRule type="cellIs" dxfId="253" priority="28" stopIfTrue="1" operator="equal">
      <formula>"Yellow"</formula>
    </cfRule>
    <cfRule type="cellIs" dxfId="252" priority="29" stopIfTrue="1" operator="equal">
      <formula>"Red"</formula>
    </cfRule>
  </conditionalFormatting>
  <conditionalFormatting sqref="AS7">
    <cfRule type="cellIs" dxfId="251" priority="30" stopIfTrue="1" operator="equal">
      <formula>"X"</formula>
    </cfRule>
  </conditionalFormatting>
  <conditionalFormatting sqref="BP5">
    <cfRule type="expression" dxfId="250" priority="31" stopIfTrue="1">
      <formula>IF(AND(BP5="",#REF!&gt;""),TRUE,FALSE)</formula>
    </cfRule>
  </conditionalFormatting>
  <conditionalFormatting sqref="BA97:BC97 BA81:BC81 BA65:BC65 BA49:BC49 BA33:BC33">
    <cfRule type="expression" dxfId="249" priority="32" stopIfTrue="1">
      <formula>IF(BJ33="No",TRUE,FALSE)</formula>
    </cfRule>
    <cfRule type="expression" dxfId="248" priority="33" stopIfTrue="1">
      <formula>IF(OR(I33="",BA33="x",BR33=0),TRUE,FALSE)</formula>
    </cfRule>
    <cfRule type="expression" dxfId="247" priority="34" stopIfTrue="1">
      <formula>IF(AND(BA33&lt;&gt;"Y",BA33&lt;&gt;"N",BA33&lt;&gt;""),TRUE,FALSE)</formula>
    </cfRule>
  </conditionalFormatting>
  <conditionalFormatting sqref="BA99:BC99 BA83:BC83 BA67:BC67 BA51:BC51 BA35:BC35">
    <cfRule type="expression" dxfId="246" priority="35" stopIfTrue="1">
      <formula>IF(OR(BR33=0,BJ33="No"),TRUE,FALSE)</formula>
    </cfRule>
    <cfRule type="expression" dxfId="245" priority="36" stopIfTrue="1">
      <formula>IF(BA33="x",TRUE,FALSE)</formula>
    </cfRule>
    <cfRule type="cellIs" dxfId="244" priority="37" stopIfTrue="1" operator="greaterThan">
      <formula>2</formula>
    </cfRule>
  </conditionalFormatting>
  <conditionalFormatting sqref="BA106:BC106 BA90:BC90 BA74:BC74 BA58:BC58 BA42:BC42">
    <cfRule type="expression" dxfId="243" priority="38" stopIfTrue="1">
      <formula>IF(OR(BR33=0,BJ33="No"),TRUE,FALSE)</formula>
    </cfRule>
    <cfRule type="expression" dxfId="242" priority="39" stopIfTrue="1">
      <formula>IF(BA33="x",TRUE,FALSE)</formula>
    </cfRule>
    <cfRule type="cellIs" dxfId="241" priority="40" stopIfTrue="1" operator="greaterThan">
      <formula>2</formula>
    </cfRule>
  </conditionalFormatting>
  <conditionalFormatting sqref="BA108:BC108 BA92:BC92 BA76:BC76 BA60:BC60 BA44:BC44">
    <cfRule type="expression" dxfId="240" priority="41" stopIfTrue="1">
      <formula>IF(OR(BR33=0,BJ33="No"),TRUE,FALSE)</formula>
    </cfRule>
    <cfRule type="expression" dxfId="239" priority="42" stopIfTrue="1">
      <formula>IF(BA33="x",TRUE,FALSE)</formula>
    </cfRule>
    <cfRule type="cellIs" dxfId="238" priority="43" stopIfTrue="1" operator="greaterThan">
      <formula>2</formula>
    </cfRule>
  </conditionalFormatting>
  <conditionalFormatting sqref="AY5:BC5">
    <cfRule type="cellIs" dxfId="237" priority="44" stopIfTrue="1" operator="between">
      <formula>0.85</formula>
      <formula>1.1</formula>
    </cfRule>
    <cfRule type="cellIs" dxfId="236" priority="45" stopIfTrue="1" operator="between">
      <formula>0.75</formula>
      <formula>0.8499</formula>
    </cfRule>
    <cfRule type="cellIs" dxfId="235" priority="46" stopIfTrue="1" operator="between">
      <formula>0</formula>
      <formula>0.7499</formula>
    </cfRule>
  </conditionalFormatting>
  <conditionalFormatting sqref="AZ17:BD23">
    <cfRule type="cellIs" dxfId="234" priority="47" stopIfTrue="1" operator="between">
      <formula>0.85</formula>
      <formula>1.1</formula>
    </cfRule>
    <cfRule type="cellIs" dxfId="233" priority="48" stopIfTrue="1" operator="between">
      <formula>0.75</formula>
      <formula>0.8499</formula>
    </cfRule>
    <cfRule type="cellIs" dxfId="232" priority="49" stopIfTrue="1" operator="between">
      <formula>0</formula>
      <formula>0.7499</formula>
    </cfRule>
  </conditionalFormatting>
  <conditionalFormatting sqref="BA113:BC113">
    <cfRule type="expression" dxfId="231" priority="2" stopIfTrue="1">
      <formula>IF(BJ113="No",TRUE,FALSE)</formula>
    </cfRule>
    <cfRule type="expression" dxfId="230" priority="3" stopIfTrue="1">
      <formula>IF(OR(I113="",BA113="x",BR113=0),TRUE,FALSE)</formula>
    </cfRule>
    <cfRule type="expression" dxfId="229" priority="4" stopIfTrue="1">
      <formula>IF(AND(BA113&lt;&gt;"Y",BA113&lt;&gt;"N",BA113&lt;&gt;""),TRUE,FALSE)</formula>
    </cfRule>
  </conditionalFormatting>
  <conditionalFormatting sqref="BA115:BC115">
    <cfRule type="expression" dxfId="228" priority="5" stopIfTrue="1">
      <formula>IF(OR(BR113=0,BJ113="No"),TRUE,FALSE)</formula>
    </cfRule>
    <cfRule type="expression" dxfId="227" priority="6" stopIfTrue="1">
      <formula>IF(BA113="x",TRUE,FALSE)</formula>
    </cfRule>
    <cfRule type="cellIs" dxfId="226" priority="7" stopIfTrue="1" operator="greaterThan">
      <formula>2</formula>
    </cfRule>
  </conditionalFormatting>
  <conditionalFormatting sqref="BA122:BC122">
    <cfRule type="expression" dxfId="225" priority="8" stopIfTrue="1">
      <formula>IF(OR(BR113=0,BJ113="No"),TRUE,FALSE)</formula>
    </cfRule>
    <cfRule type="expression" dxfId="224" priority="9" stopIfTrue="1">
      <formula>IF(BA113="x",TRUE,FALSE)</formula>
    </cfRule>
    <cfRule type="cellIs" dxfId="223" priority="10" stopIfTrue="1" operator="greaterThan">
      <formula>2</formula>
    </cfRule>
  </conditionalFormatting>
  <conditionalFormatting sqref="BA124:BC124">
    <cfRule type="expression" dxfId="222" priority="11" stopIfTrue="1">
      <formula>IF(OR(BR113=0,BJ113="No"),TRUE,FALSE)</formula>
    </cfRule>
    <cfRule type="expression" dxfId="221" priority="12" stopIfTrue="1">
      <formula>IF(BA113="x",TRUE,FALSE)</formula>
    </cfRule>
    <cfRule type="cellIs" dxfId="220" priority="13" stopIfTrue="1" operator="greaterThan">
      <formula>2</formula>
    </cfRule>
  </conditionalFormatting>
  <conditionalFormatting sqref="BK113:BO113">
    <cfRule type="cellIs" dxfId="219" priority="1" stopIfTrue="1" operator="equal">
      <formula>""</formula>
    </cfRule>
  </conditionalFormatting>
  <printOptions horizontalCentered="1"/>
  <pageMargins left="0.5" right="0.5" top="0.5" bottom="0.75" header="0.5" footer="0.5"/>
  <pageSetup scale="94" orientation="portrait" r:id="rId1"/>
  <headerFooter alignWithMargins="0">
    <oddFooter xml:space="preserve">&amp;L&amp;8&amp;A&amp;C&amp;8PAGE &amp;P OF &amp;N&amp;R&amp;8Printed : &amp;D &amp;T </oddFooter>
  </headerFooter>
  <rowBreaks count="3" manualBreakCount="3">
    <brk id="62" min="1" max="55" man="1"/>
    <brk id="126" min="1" max="55" man="1"/>
    <brk id="189" min="1" max="55"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10"/>
  </sheetPr>
  <dimension ref="A1:CQ365"/>
  <sheetViews>
    <sheetView zoomScaleNormal="100" workbookViewId="0">
      <selection activeCell="BA33" sqref="BA33:BC33"/>
    </sheetView>
  </sheetViews>
  <sheetFormatPr baseColWidth="10" defaultColWidth="9.140625" defaultRowHeight="12.75"/>
  <cols>
    <col min="1" max="1" width="1" style="99" customWidth="1"/>
    <col min="2" max="2" width="0.85546875" style="19" customWidth="1"/>
    <col min="3" max="3" width="2.7109375" style="19" customWidth="1"/>
    <col min="4" max="4" width="0.85546875" style="19" customWidth="1"/>
    <col min="5" max="5" width="2.7109375" style="19" customWidth="1"/>
    <col min="6" max="6" width="0.85546875" style="19" customWidth="1"/>
    <col min="7" max="7" width="2.7109375" style="19" customWidth="1"/>
    <col min="8" max="8" width="0.85546875" style="19" customWidth="1"/>
    <col min="9" max="9" width="2.7109375" style="19" customWidth="1"/>
    <col min="10" max="10" width="0.85546875" style="19" customWidth="1"/>
    <col min="11" max="11" width="2.7109375" style="19" customWidth="1"/>
    <col min="12" max="12" width="0.85546875" style="19" customWidth="1"/>
    <col min="13" max="13" width="2.7109375" style="19" customWidth="1"/>
    <col min="14" max="14" width="0.85546875" style="19" customWidth="1"/>
    <col min="15" max="15" width="2.7109375" style="19" customWidth="1"/>
    <col min="16" max="16" width="0.85546875" style="19" customWidth="1"/>
    <col min="17" max="17" width="2.7109375" style="19" customWidth="1"/>
    <col min="18" max="18" width="0.85546875" style="19" customWidth="1"/>
    <col min="19" max="19" width="2.7109375" style="19" customWidth="1"/>
    <col min="20" max="20" width="0.85546875" style="19" customWidth="1"/>
    <col min="21" max="21" width="2.7109375" style="19" customWidth="1"/>
    <col min="22" max="22" width="0.85546875" style="19" customWidth="1"/>
    <col min="23" max="23" width="2.7109375" style="19" customWidth="1"/>
    <col min="24" max="24" width="0.85546875" style="19" customWidth="1"/>
    <col min="25" max="25" width="2.7109375" style="19" customWidth="1"/>
    <col min="26" max="26" width="0.85546875" style="19" customWidth="1"/>
    <col min="27" max="27" width="2.7109375" style="19" customWidth="1"/>
    <col min="28" max="28" width="0.85546875" style="19" customWidth="1"/>
    <col min="29" max="29" width="2.7109375" style="19" customWidth="1"/>
    <col min="30" max="30" width="0.85546875" style="19" customWidth="1"/>
    <col min="31" max="31" width="2.7109375" style="19" customWidth="1"/>
    <col min="32" max="32" width="0.85546875" style="19" customWidth="1"/>
    <col min="33" max="33" width="2.7109375" style="19" customWidth="1"/>
    <col min="34" max="34" width="0.85546875" style="19" customWidth="1"/>
    <col min="35" max="35" width="2.7109375" style="19" customWidth="1"/>
    <col min="36" max="36" width="0.85546875" style="19" customWidth="1"/>
    <col min="37" max="37" width="2.7109375" style="19" customWidth="1"/>
    <col min="38" max="38" width="0.85546875" style="19" customWidth="1"/>
    <col min="39" max="39" width="2.7109375" style="19" customWidth="1"/>
    <col min="40" max="40" width="0.85546875" style="19" customWidth="1"/>
    <col min="41" max="41" width="2.7109375" style="19" customWidth="1"/>
    <col min="42" max="42" width="0.85546875" style="19" customWidth="1"/>
    <col min="43" max="43" width="2.7109375" style="19" customWidth="1"/>
    <col min="44" max="44" width="0.85546875" style="19" customWidth="1"/>
    <col min="45" max="45" width="2.7109375" style="19" customWidth="1"/>
    <col min="46" max="46" width="0.85546875" style="19" customWidth="1"/>
    <col min="47" max="47" width="2.7109375" style="19" customWidth="1"/>
    <col min="48" max="48" width="0.85546875" style="19" customWidth="1"/>
    <col min="49" max="49" width="2.7109375" style="19" customWidth="1"/>
    <col min="50" max="50" width="0.85546875" style="19" customWidth="1"/>
    <col min="51" max="51" width="2.7109375" style="19" customWidth="1"/>
    <col min="52" max="52" width="0.85546875" style="19" customWidth="1"/>
    <col min="53" max="53" width="2.7109375" style="19" customWidth="1"/>
    <col min="54" max="54" width="0.85546875" style="19" customWidth="1"/>
    <col min="55" max="55" width="2.7109375" style="19" customWidth="1"/>
    <col min="56" max="56" width="0.85546875" style="19" customWidth="1"/>
    <col min="57" max="57" width="0.85546875" style="46" customWidth="1"/>
    <col min="58" max="58" width="2.7109375" style="64" customWidth="1"/>
    <col min="59" max="59" width="0.85546875" style="59" customWidth="1"/>
    <col min="60" max="60" width="2.7109375" style="59" customWidth="1"/>
    <col min="61" max="61" width="0.85546875" style="59" customWidth="1"/>
    <col min="62" max="62" width="6.7109375" style="59" hidden="1" customWidth="1"/>
    <col min="63" max="64" width="3.7109375" style="59" hidden="1" customWidth="1"/>
    <col min="65" max="67" width="3.7109375" style="60" hidden="1" customWidth="1"/>
    <col min="68" max="68" width="7.140625" style="59" hidden="1" customWidth="1"/>
    <col min="69" max="70" width="7.140625" style="63" hidden="1" customWidth="1"/>
    <col min="71" max="73" width="2.7109375" style="59" customWidth="1"/>
    <col min="74" max="89" width="9.140625" style="59"/>
    <col min="90" max="16384" width="9.140625" style="19"/>
  </cols>
  <sheetData>
    <row r="1" spans="1:95" ht="4.5" customHeight="1">
      <c r="A1" s="204"/>
      <c r="B1" s="169"/>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32"/>
      <c r="AT1" s="32"/>
      <c r="AU1" s="32"/>
      <c r="AV1" s="32"/>
      <c r="AW1" s="32"/>
      <c r="AX1" s="32"/>
      <c r="AY1" s="32"/>
      <c r="AZ1" s="32"/>
      <c r="BA1" s="32"/>
      <c r="BB1" s="42"/>
      <c r="BC1" s="42"/>
      <c r="BD1" s="219"/>
      <c r="BL1" s="60"/>
      <c r="BQ1" s="59"/>
      <c r="BR1" s="59"/>
      <c r="CL1" s="586"/>
      <c r="CM1" s="586"/>
      <c r="CN1" s="586"/>
      <c r="CO1" s="586"/>
      <c r="CP1" s="586"/>
      <c r="CQ1" s="18"/>
    </row>
    <row r="2" spans="1:95" ht="4.5" customHeight="1">
      <c r="A2" s="204"/>
      <c r="B2" s="14"/>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6"/>
      <c r="AT2" s="16"/>
      <c r="AU2" s="16"/>
      <c r="AV2" s="16"/>
      <c r="AW2" s="16"/>
      <c r="AX2" s="16"/>
      <c r="AY2" s="16"/>
      <c r="AZ2" s="16"/>
      <c r="BA2" s="16"/>
      <c r="BB2" s="15"/>
      <c r="BC2" s="15"/>
      <c r="BD2" s="17"/>
      <c r="CL2" s="586"/>
      <c r="CM2" s="586"/>
      <c r="CN2" s="586"/>
      <c r="CO2" s="586"/>
      <c r="CP2" s="586"/>
      <c r="CQ2" s="18"/>
    </row>
    <row r="3" spans="1:95" ht="12.75" customHeight="1">
      <c r="A3" s="190"/>
      <c r="B3" s="20"/>
      <c r="C3" s="21"/>
      <c r="D3" s="21"/>
      <c r="E3" s="21"/>
      <c r="F3" s="21"/>
      <c r="G3" s="21"/>
      <c r="H3" s="21"/>
      <c r="I3" s="21"/>
      <c r="J3" s="21"/>
      <c r="K3" s="21"/>
      <c r="L3" s="21"/>
      <c r="M3" s="21"/>
      <c r="N3" s="21"/>
      <c r="O3" s="21"/>
      <c r="P3" s="21"/>
      <c r="Q3" s="770" t="s">
        <v>56</v>
      </c>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P3" s="771"/>
      <c r="AQ3" s="95"/>
      <c r="AR3" s="102"/>
      <c r="AS3" s="102"/>
      <c r="AT3" s="102"/>
      <c r="AU3" s="102"/>
      <c r="AV3" s="102"/>
      <c r="AW3" s="103" t="s">
        <v>57</v>
      </c>
      <c r="AX3" s="102"/>
      <c r="AY3" s="928" t="str">
        <f>IF('Cover Page'!AY3="","",'Cover Page'!AY3)</f>
        <v/>
      </c>
      <c r="AZ3" s="929"/>
      <c r="BA3" s="929"/>
      <c r="BB3" s="929"/>
      <c r="BC3" s="930"/>
      <c r="BD3" s="22"/>
      <c r="CL3" s="586"/>
      <c r="CM3" s="586"/>
      <c r="CN3" s="586"/>
      <c r="CO3" s="586"/>
      <c r="CP3" s="586"/>
      <c r="CQ3" s="18"/>
    </row>
    <row r="4" spans="1:95" ht="4.5" customHeight="1">
      <c r="A4" s="190"/>
      <c r="B4" s="20"/>
      <c r="C4" s="21"/>
      <c r="D4" s="21"/>
      <c r="E4" s="21"/>
      <c r="F4" s="21"/>
      <c r="G4" s="21"/>
      <c r="H4" s="21"/>
      <c r="I4" s="21"/>
      <c r="J4" s="21"/>
      <c r="K4" s="21"/>
      <c r="L4" s="21"/>
      <c r="M4" s="21"/>
      <c r="N4" s="21"/>
      <c r="O4" s="21"/>
      <c r="P4" s="21"/>
      <c r="Q4" s="772"/>
      <c r="R4" s="773"/>
      <c r="S4" s="773"/>
      <c r="T4" s="773"/>
      <c r="U4" s="773"/>
      <c r="V4" s="773"/>
      <c r="W4" s="773"/>
      <c r="X4" s="773"/>
      <c r="Y4" s="773"/>
      <c r="Z4" s="773"/>
      <c r="AA4" s="773"/>
      <c r="AB4" s="773"/>
      <c r="AC4" s="773"/>
      <c r="AD4" s="773"/>
      <c r="AE4" s="773"/>
      <c r="AF4" s="773"/>
      <c r="AG4" s="773"/>
      <c r="AH4" s="773"/>
      <c r="AI4" s="773"/>
      <c r="AJ4" s="773"/>
      <c r="AK4" s="773"/>
      <c r="AL4" s="773"/>
      <c r="AM4" s="773"/>
      <c r="AN4" s="773"/>
      <c r="AO4" s="773"/>
      <c r="AP4" s="773"/>
      <c r="AQ4" s="97"/>
      <c r="AR4" s="104"/>
      <c r="AS4" s="105"/>
      <c r="AT4" s="105"/>
      <c r="AU4" s="105"/>
      <c r="AV4" s="105"/>
      <c r="AW4" s="105"/>
      <c r="AX4" s="105"/>
      <c r="AY4" s="105"/>
      <c r="AZ4" s="105"/>
      <c r="BA4" s="105"/>
      <c r="BB4" s="105"/>
      <c r="BC4" s="105"/>
      <c r="BD4" s="22"/>
      <c r="CL4" s="586"/>
      <c r="CM4" s="586"/>
      <c r="CN4" s="586"/>
      <c r="CO4" s="586"/>
      <c r="CP4" s="586"/>
      <c r="CQ4" s="18"/>
    </row>
    <row r="5" spans="1:95" ht="12.75" customHeight="1">
      <c r="A5" s="190"/>
      <c r="B5" s="20"/>
      <c r="C5" s="21"/>
      <c r="D5" s="21"/>
      <c r="E5" s="21"/>
      <c r="F5" s="21"/>
      <c r="G5" s="21"/>
      <c r="H5" s="21"/>
      <c r="I5" s="21"/>
      <c r="J5" s="21"/>
      <c r="K5" s="21"/>
      <c r="L5" s="21"/>
      <c r="M5" s="21"/>
      <c r="N5" s="21"/>
      <c r="O5" s="21"/>
      <c r="P5" s="21"/>
      <c r="Q5" s="772"/>
      <c r="R5" s="773"/>
      <c r="S5" s="773"/>
      <c r="T5" s="773"/>
      <c r="U5" s="773"/>
      <c r="V5" s="773"/>
      <c r="W5" s="773"/>
      <c r="X5" s="773"/>
      <c r="Y5" s="773"/>
      <c r="Z5" s="773"/>
      <c r="AA5" s="773"/>
      <c r="AB5" s="773"/>
      <c r="AC5" s="773"/>
      <c r="AD5" s="773"/>
      <c r="AE5" s="773"/>
      <c r="AF5" s="773"/>
      <c r="AG5" s="773"/>
      <c r="AH5" s="773"/>
      <c r="AI5" s="773"/>
      <c r="AJ5" s="773"/>
      <c r="AK5" s="773"/>
      <c r="AL5" s="773"/>
      <c r="AM5" s="773"/>
      <c r="AN5" s="773"/>
      <c r="AO5" s="773"/>
      <c r="AP5" s="773"/>
      <c r="AQ5" s="88"/>
      <c r="AR5" s="106"/>
      <c r="AS5" s="107"/>
      <c r="AT5" s="106"/>
      <c r="AU5" s="107"/>
      <c r="AV5" s="106"/>
      <c r="AW5" s="92" t="s">
        <v>51</v>
      </c>
      <c r="AX5" s="106"/>
      <c r="AY5" s="767" t="str">
        <f>'Cover Page'!AY5</f>
        <v/>
      </c>
      <c r="AZ5" s="768"/>
      <c r="BA5" s="768"/>
      <c r="BB5" s="768"/>
      <c r="BC5" s="769"/>
      <c r="BD5" s="22"/>
      <c r="BJ5" s="951" t="s">
        <v>88</v>
      </c>
      <c r="BK5" s="952"/>
      <c r="BL5" s="952"/>
      <c r="BM5" s="952"/>
      <c r="BN5" s="952"/>
      <c r="BO5" s="952"/>
      <c r="BP5" s="264">
        <f>IF(BR23="",0,IF(MIN(BR17:BR22)&lt;0.75,1,0))</f>
        <v>0</v>
      </c>
      <c r="CL5" s="586"/>
      <c r="CM5" s="586"/>
      <c r="CN5" s="586"/>
      <c r="CO5" s="586"/>
      <c r="CP5" s="586"/>
      <c r="CQ5" s="18"/>
    </row>
    <row r="6" spans="1:95" ht="4.5" customHeight="1">
      <c r="A6" s="190"/>
      <c r="B6" s="20"/>
      <c r="C6" s="21"/>
      <c r="D6" s="21"/>
      <c r="E6" s="21"/>
      <c r="F6" s="21"/>
      <c r="G6" s="21"/>
      <c r="H6" s="21"/>
      <c r="I6" s="21"/>
      <c r="J6" s="21"/>
      <c r="K6" s="21"/>
      <c r="L6" s="21"/>
      <c r="M6" s="21"/>
      <c r="N6" s="21"/>
      <c r="O6" s="21"/>
      <c r="P6" s="21"/>
      <c r="Q6" s="774"/>
      <c r="R6" s="775"/>
      <c r="S6" s="775"/>
      <c r="T6" s="775"/>
      <c r="U6" s="775"/>
      <c r="V6" s="775"/>
      <c r="W6" s="775"/>
      <c r="X6" s="775"/>
      <c r="Y6" s="775"/>
      <c r="Z6" s="775"/>
      <c r="AA6" s="775"/>
      <c r="AB6" s="775"/>
      <c r="AC6" s="775"/>
      <c r="AD6" s="775"/>
      <c r="AE6" s="775"/>
      <c r="AF6" s="775"/>
      <c r="AG6" s="775"/>
      <c r="AH6" s="775"/>
      <c r="AI6" s="775"/>
      <c r="AJ6" s="775"/>
      <c r="AK6" s="775"/>
      <c r="AL6" s="775"/>
      <c r="AM6" s="775"/>
      <c r="AN6" s="775"/>
      <c r="AO6" s="775"/>
      <c r="AP6" s="775"/>
      <c r="AQ6" s="55"/>
      <c r="AR6" s="91"/>
      <c r="AS6" s="91"/>
      <c r="AT6" s="91"/>
      <c r="AU6" s="91"/>
      <c r="AV6" s="91"/>
      <c r="AW6" s="91"/>
      <c r="AX6" s="91"/>
      <c r="AY6" s="91"/>
      <c r="AZ6" s="108" t="str">
        <f>IF(AND($BH$7="",$BH$9=""),"",IF($BH$9="",#REF!,#REF!))</f>
        <v/>
      </c>
      <c r="BA6" s="108"/>
      <c r="BB6" s="108"/>
      <c r="BC6" s="108"/>
      <c r="BD6" s="22"/>
      <c r="CL6" s="586"/>
      <c r="CM6" s="586"/>
      <c r="CN6" s="586"/>
      <c r="CO6" s="586"/>
      <c r="CP6" s="586"/>
      <c r="CQ6" s="18"/>
    </row>
    <row r="7" spans="1:95" ht="12.75" customHeight="1">
      <c r="A7" s="190"/>
      <c r="B7" s="20"/>
      <c r="C7" s="21"/>
      <c r="D7" s="21"/>
      <c r="E7" s="21"/>
      <c r="F7" s="21"/>
      <c r="G7" s="21"/>
      <c r="H7" s="21"/>
      <c r="I7" s="109" t="s">
        <v>39</v>
      </c>
      <c r="J7" s="953">
        <f>'Cover Page'!J7</f>
        <v>5</v>
      </c>
      <c r="K7" s="953"/>
      <c r="L7" s="21"/>
      <c r="M7" s="21"/>
      <c r="N7" s="21"/>
      <c r="O7" s="21"/>
      <c r="P7" s="21"/>
      <c r="Q7" s="774"/>
      <c r="R7" s="775"/>
      <c r="S7" s="775"/>
      <c r="T7" s="775"/>
      <c r="U7" s="775"/>
      <c r="V7" s="775"/>
      <c r="W7" s="775"/>
      <c r="X7" s="775"/>
      <c r="Y7" s="775"/>
      <c r="Z7" s="775"/>
      <c r="AA7" s="775"/>
      <c r="AB7" s="775"/>
      <c r="AC7" s="775"/>
      <c r="AD7" s="775"/>
      <c r="AE7" s="775"/>
      <c r="AF7" s="775"/>
      <c r="AG7" s="775"/>
      <c r="AH7" s="775"/>
      <c r="AI7" s="775"/>
      <c r="AJ7" s="775"/>
      <c r="AK7" s="775"/>
      <c r="AL7" s="775"/>
      <c r="AM7" s="775"/>
      <c r="AN7" s="775"/>
      <c r="AO7" s="775"/>
      <c r="AP7" s="775"/>
      <c r="AQ7" s="92"/>
      <c r="AR7" s="91"/>
      <c r="AS7" s="90"/>
      <c r="AT7" s="91"/>
      <c r="AU7" s="91"/>
      <c r="AV7" s="91"/>
      <c r="AW7" s="89" t="s">
        <v>407</v>
      </c>
      <c r="AX7" s="55"/>
      <c r="AY7" s="933" t="str">
        <f>IF('Cover Page'!AY7="","",'Cover Page'!AY7)</f>
        <v/>
      </c>
      <c r="AZ7" s="934"/>
      <c r="BA7" s="934"/>
      <c r="BB7" s="934"/>
      <c r="BC7" s="935"/>
      <c r="BD7" s="22"/>
      <c r="CL7" s="586"/>
      <c r="CM7" s="586"/>
      <c r="CN7" s="586"/>
      <c r="CO7" s="586"/>
      <c r="CP7" s="586"/>
      <c r="CQ7" s="18"/>
    </row>
    <row r="8" spans="1:95" ht="4.5" customHeight="1">
      <c r="A8" s="205"/>
      <c r="B8" s="24"/>
      <c r="C8" s="25"/>
      <c r="D8" s="25"/>
      <c r="E8" s="25"/>
      <c r="F8" s="25"/>
      <c r="G8" s="25"/>
      <c r="H8" s="25"/>
      <c r="I8" s="25"/>
      <c r="J8" s="23"/>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6"/>
      <c r="AP8" s="25"/>
      <c r="AQ8" s="25"/>
      <c r="AR8" s="25"/>
      <c r="AS8" s="26"/>
      <c r="AT8" s="25"/>
      <c r="AU8" s="25"/>
      <c r="AV8" s="25"/>
      <c r="AW8" s="26"/>
      <c r="AX8" s="25"/>
      <c r="AY8" s="26"/>
      <c r="AZ8" s="26"/>
      <c r="BA8" s="26"/>
      <c r="BB8" s="26"/>
      <c r="BC8" s="26"/>
      <c r="BD8" s="27"/>
      <c r="BK8" s="63"/>
      <c r="BL8" s="63"/>
      <c r="BM8" s="59"/>
      <c r="BN8" s="59"/>
      <c r="BO8" s="59"/>
      <c r="CL8" s="586"/>
      <c r="CM8" s="586"/>
      <c r="CN8" s="586"/>
      <c r="CO8" s="586"/>
      <c r="CP8" s="586"/>
      <c r="CQ8" s="18"/>
    </row>
    <row r="9" spans="1:95">
      <c r="A9" s="55"/>
      <c r="B9" s="916" t="s">
        <v>71</v>
      </c>
      <c r="C9" s="917"/>
      <c r="D9" s="917"/>
      <c r="E9" s="917"/>
      <c r="F9" s="917"/>
      <c r="G9" s="917"/>
      <c r="H9" s="917"/>
      <c r="I9" s="917"/>
      <c r="J9" s="917"/>
      <c r="K9" s="910" t="str">
        <f>IF('Cover Page'!K9="","",'Cover Page'!K9)</f>
        <v/>
      </c>
      <c r="L9" s="911"/>
      <c r="M9" s="911"/>
      <c r="N9" s="911"/>
      <c r="O9" s="911"/>
      <c r="P9" s="911"/>
      <c r="Q9" s="911"/>
      <c r="R9" s="911"/>
      <c r="S9" s="911"/>
      <c r="T9" s="911"/>
      <c r="U9" s="911"/>
      <c r="V9" s="911"/>
      <c r="W9" s="911"/>
      <c r="X9" s="911"/>
      <c r="Y9" s="911"/>
      <c r="Z9" s="912"/>
      <c r="AA9" s="917" t="s">
        <v>208</v>
      </c>
      <c r="AB9" s="917"/>
      <c r="AC9" s="917"/>
      <c r="AD9" s="917"/>
      <c r="AE9" s="917"/>
      <c r="AF9" s="917"/>
      <c r="AG9" s="922" t="str">
        <f>IF('Cover Page'!AK9="","",'Cover Page'!AK9)</f>
        <v/>
      </c>
      <c r="AH9" s="923"/>
      <c r="AI9" s="923"/>
      <c r="AJ9" s="923"/>
      <c r="AK9" s="923"/>
      <c r="AL9" s="923"/>
      <c r="AM9" s="923"/>
      <c r="AN9" s="924"/>
      <c r="AO9" s="916" t="s">
        <v>81</v>
      </c>
      <c r="AP9" s="917"/>
      <c r="AQ9" s="917"/>
      <c r="AR9" s="918"/>
      <c r="AS9" s="910" t="str">
        <f>IF('Cover Page'!F53="","",'Cover Page'!F53)</f>
        <v/>
      </c>
      <c r="AT9" s="911"/>
      <c r="AU9" s="911"/>
      <c r="AV9" s="911"/>
      <c r="AW9" s="911"/>
      <c r="AX9" s="911"/>
      <c r="AY9" s="911"/>
      <c r="AZ9" s="911"/>
      <c r="BA9" s="911"/>
      <c r="BB9" s="911"/>
      <c r="BC9" s="911"/>
      <c r="BD9" s="912"/>
      <c r="CL9" s="586"/>
      <c r="CM9" s="586"/>
      <c r="CN9" s="586"/>
      <c r="CO9" s="586"/>
      <c r="CP9" s="586"/>
      <c r="CQ9" s="18"/>
    </row>
    <row r="10" spans="1:95" ht="4.5" customHeight="1">
      <c r="A10" s="55"/>
      <c r="B10" s="919"/>
      <c r="C10" s="920"/>
      <c r="D10" s="920"/>
      <c r="E10" s="920"/>
      <c r="F10" s="920"/>
      <c r="G10" s="920"/>
      <c r="H10" s="920"/>
      <c r="I10" s="920"/>
      <c r="J10" s="920"/>
      <c r="K10" s="913"/>
      <c r="L10" s="914"/>
      <c r="M10" s="914"/>
      <c r="N10" s="914"/>
      <c r="O10" s="914"/>
      <c r="P10" s="914"/>
      <c r="Q10" s="914"/>
      <c r="R10" s="914"/>
      <c r="S10" s="914"/>
      <c r="T10" s="914"/>
      <c r="U10" s="914"/>
      <c r="V10" s="914"/>
      <c r="W10" s="914"/>
      <c r="X10" s="914"/>
      <c r="Y10" s="914"/>
      <c r="Z10" s="915"/>
      <c r="AA10" s="920"/>
      <c r="AB10" s="920"/>
      <c r="AC10" s="920"/>
      <c r="AD10" s="920"/>
      <c r="AE10" s="920"/>
      <c r="AF10" s="920"/>
      <c r="AG10" s="925"/>
      <c r="AH10" s="926"/>
      <c r="AI10" s="926"/>
      <c r="AJ10" s="926"/>
      <c r="AK10" s="926"/>
      <c r="AL10" s="926"/>
      <c r="AM10" s="926"/>
      <c r="AN10" s="927"/>
      <c r="AO10" s="919"/>
      <c r="AP10" s="920"/>
      <c r="AQ10" s="920"/>
      <c r="AR10" s="921"/>
      <c r="AS10" s="913"/>
      <c r="AT10" s="914"/>
      <c r="AU10" s="914"/>
      <c r="AV10" s="914"/>
      <c r="AW10" s="914"/>
      <c r="AX10" s="914"/>
      <c r="AY10" s="914"/>
      <c r="AZ10" s="914"/>
      <c r="BA10" s="914"/>
      <c r="BB10" s="914"/>
      <c r="BC10" s="914"/>
      <c r="BD10" s="915"/>
      <c r="CL10" s="586"/>
      <c r="CM10" s="586"/>
      <c r="CN10" s="586"/>
      <c r="CO10" s="586"/>
      <c r="CP10" s="586"/>
      <c r="CQ10" s="18"/>
    </row>
    <row r="11" spans="1:95" ht="4.5" customHeight="1">
      <c r="A11" s="98"/>
      <c r="B11" s="916" t="s">
        <v>72</v>
      </c>
      <c r="C11" s="917"/>
      <c r="D11" s="917"/>
      <c r="E11" s="917"/>
      <c r="F11" s="917"/>
      <c r="G11" s="917"/>
      <c r="H11" s="917"/>
      <c r="I11" s="917"/>
      <c r="J11" s="918"/>
      <c r="K11" s="910" t="str">
        <f>IF('Cover Page'!K10="","",'Cover Page'!K10)</f>
        <v/>
      </c>
      <c r="L11" s="911"/>
      <c r="M11" s="911"/>
      <c r="N11" s="911"/>
      <c r="O11" s="911"/>
      <c r="P11" s="911"/>
      <c r="Q11" s="911"/>
      <c r="R11" s="911"/>
      <c r="S11" s="911"/>
      <c r="T11" s="911"/>
      <c r="U11" s="911"/>
      <c r="V11" s="911"/>
      <c r="W11" s="911"/>
      <c r="X11" s="911"/>
      <c r="Y11" s="911"/>
      <c r="Z11" s="912"/>
      <c r="AA11" s="916" t="s">
        <v>73</v>
      </c>
      <c r="AB11" s="917"/>
      <c r="AC11" s="917"/>
      <c r="AD11" s="918"/>
      <c r="AE11" s="910" t="str">
        <f>IF('Cover Page'!AE10="","",'Cover Page'!AE10)</f>
        <v/>
      </c>
      <c r="AF11" s="911"/>
      <c r="AG11" s="911"/>
      <c r="AH11" s="911"/>
      <c r="AI11" s="911"/>
      <c r="AJ11" s="911"/>
      <c r="AK11" s="911"/>
      <c r="AL11" s="911"/>
      <c r="AM11" s="911"/>
      <c r="AN11" s="912"/>
      <c r="AO11" s="916" t="s">
        <v>74</v>
      </c>
      <c r="AP11" s="917"/>
      <c r="AQ11" s="917"/>
      <c r="AR11" s="918"/>
      <c r="AS11" s="922" t="str">
        <f>IF('Cover Page'!AS10="","",'Cover Page'!AS10)</f>
        <v/>
      </c>
      <c r="AT11" s="923"/>
      <c r="AU11" s="924"/>
      <c r="AV11" s="916" t="s">
        <v>75</v>
      </c>
      <c r="AW11" s="917"/>
      <c r="AX11" s="918"/>
      <c r="AY11" s="945" t="str">
        <f>IF('Cover Page'!AY10:BD10="","",'Cover Page'!AY10)</f>
        <v/>
      </c>
      <c r="AZ11" s="946"/>
      <c r="BA11" s="946"/>
      <c r="BB11" s="946"/>
      <c r="BC11" s="946"/>
      <c r="BD11" s="947"/>
      <c r="CL11" s="586"/>
      <c r="CM11" s="586"/>
      <c r="CN11" s="586"/>
      <c r="CO11" s="586"/>
      <c r="CP11" s="586"/>
      <c r="CQ11" s="18"/>
    </row>
    <row r="12" spans="1:95" ht="12.75" customHeight="1">
      <c r="A12" s="193"/>
      <c r="B12" s="919"/>
      <c r="C12" s="920"/>
      <c r="D12" s="920"/>
      <c r="E12" s="920"/>
      <c r="F12" s="920"/>
      <c r="G12" s="920"/>
      <c r="H12" s="920"/>
      <c r="I12" s="920"/>
      <c r="J12" s="921"/>
      <c r="K12" s="913"/>
      <c r="L12" s="914"/>
      <c r="M12" s="914"/>
      <c r="N12" s="914"/>
      <c r="O12" s="914"/>
      <c r="P12" s="914"/>
      <c r="Q12" s="914"/>
      <c r="R12" s="914"/>
      <c r="S12" s="914"/>
      <c r="T12" s="914"/>
      <c r="U12" s="914"/>
      <c r="V12" s="914"/>
      <c r="W12" s="914"/>
      <c r="X12" s="914"/>
      <c r="Y12" s="914"/>
      <c r="Z12" s="915"/>
      <c r="AA12" s="919"/>
      <c r="AB12" s="920"/>
      <c r="AC12" s="920"/>
      <c r="AD12" s="921"/>
      <c r="AE12" s="913"/>
      <c r="AF12" s="914"/>
      <c r="AG12" s="914"/>
      <c r="AH12" s="914"/>
      <c r="AI12" s="914"/>
      <c r="AJ12" s="914"/>
      <c r="AK12" s="914"/>
      <c r="AL12" s="914"/>
      <c r="AM12" s="914"/>
      <c r="AN12" s="915"/>
      <c r="AO12" s="919"/>
      <c r="AP12" s="920"/>
      <c r="AQ12" s="920"/>
      <c r="AR12" s="921"/>
      <c r="AS12" s="925"/>
      <c r="AT12" s="926"/>
      <c r="AU12" s="927"/>
      <c r="AV12" s="919"/>
      <c r="AW12" s="920"/>
      <c r="AX12" s="921"/>
      <c r="AY12" s="948"/>
      <c r="AZ12" s="949"/>
      <c r="BA12" s="949"/>
      <c r="BB12" s="949"/>
      <c r="BC12" s="949"/>
      <c r="BD12" s="950"/>
      <c r="CL12" s="586"/>
      <c r="CM12" s="586"/>
      <c r="CN12" s="586"/>
      <c r="CO12" s="586"/>
      <c r="CP12" s="586"/>
      <c r="CQ12" s="18"/>
    </row>
    <row r="13" spans="1:95" ht="4.5" customHeight="1">
      <c r="A13" s="55"/>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CL13" s="586"/>
      <c r="CM13" s="586"/>
      <c r="CN13" s="586"/>
      <c r="CO13" s="586"/>
      <c r="CP13" s="586"/>
      <c r="CQ13" s="18"/>
    </row>
    <row r="14" spans="1:95" s="1" customFormat="1" ht="15">
      <c r="A14" s="55"/>
      <c r="B14" s="979" t="s">
        <v>119</v>
      </c>
      <c r="C14" s="980"/>
      <c r="D14" s="980"/>
      <c r="E14" s="980"/>
      <c r="F14" s="980"/>
      <c r="G14" s="980"/>
      <c r="H14" s="980"/>
      <c r="I14" s="980"/>
      <c r="J14" s="980"/>
      <c r="K14" s="980"/>
      <c r="L14" s="980"/>
      <c r="M14" s="980"/>
      <c r="N14" s="980"/>
      <c r="O14" s="980"/>
      <c r="P14" s="980"/>
      <c r="Q14" s="980"/>
      <c r="R14" s="980"/>
      <c r="S14" s="980"/>
      <c r="T14" s="980"/>
      <c r="U14" s="980"/>
      <c r="V14" s="980"/>
      <c r="W14" s="980"/>
      <c r="X14" s="980"/>
      <c r="Y14" s="980"/>
      <c r="Z14" s="980"/>
      <c r="AA14" s="980"/>
      <c r="AB14" s="980"/>
      <c r="AC14" s="980"/>
      <c r="AD14" s="980"/>
      <c r="AE14" s="980"/>
      <c r="AF14" s="980"/>
      <c r="AG14" s="980"/>
      <c r="AH14" s="980"/>
      <c r="AI14" s="980"/>
      <c r="AJ14" s="980"/>
      <c r="AK14" s="980"/>
      <c r="AL14" s="980"/>
      <c r="AM14" s="980"/>
      <c r="AN14" s="980"/>
      <c r="AO14" s="980"/>
      <c r="AP14" s="980"/>
      <c r="AQ14" s="980"/>
      <c r="AR14" s="980"/>
      <c r="AS14" s="980"/>
      <c r="AT14" s="980"/>
      <c r="AU14" s="980"/>
      <c r="AV14" s="980"/>
      <c r="AW14" s="980"/>
      <c r="AX14" s="980"/>
      <c r="AY14" s="980"/>
      <c r="AZ14" s="980"/>
      <c r="BA14" s="980"/>
      <c r="BB14" s="980"/>
      <c r="BC14" s="980"/>
      <c r="BD14" s="981"/>
      <c r="BE14" s="2"/>
      <c r="BF14" s="54"/>
      <c r="BG14" s="51"/>
      <c r="BH14" s="51"/>
      <c r="BI14" s="51"/>
      <c r="BJ14" s="69" t="s">
        <v>18</v>
      </c>
      <c r="BK14" s="70"/>
      <c r="BL14" s="70"/>
      <c r="BM14" s="70"/>
      <c r="BN14" s="70"/>
      <c r="BO14" s="70"/>
      <c r="BP14" s="70"/>
      <c r="BQ14" s="70"/>
      <c r="BR14" s="71"/>
      <c r="BS14" s="51"/>
      <c r="BT14" s="51"/>
      <c r="BU14" s="51"/>
      <c r="BV14" s="51"/>
      <c r="BW14" s="51"/>
      <c r="BX14" s="51"/>
      <c r="BY14" s="51"/>
      <c r="BZ14" s="51"/>
      <c r="CA14" s="51"/>
      <c r="CB14" s="51"/>
      <c r="CC14" s="51"/>
      <c r="CD14" s="51"/>
      <c r="CE14" s="51"/>
      <c r="CF14" s="51"/>
      <c r="CG14" s="51"/>
      <c r="CH14" s="51"/>
      <c r="CI14" s="51"/>
      <c r="CJ14" s="51"/>
      <c r="CK14" s="51"/>
      <c r="CL14" s="589"/>
      <c r="CM14" s="589"/>
      <c r="CN14" s="589"/>
      <c r="CO14" s="589"/>
      <c r="CP14" s="589"/>
      <c r="CQ14" s="3"/>
    </row>
    <row r="15" spans="1:95" s="1" customFormat="1" ht="12" customHeight="1">
      <c r="A15" s="55"/>
      <c r="B15" s="970" t="s">
        <v>84</v>
      </c>
      <c r="C15" s="971"/>
      <c r="D15" s="971"/>
      <c r="E15" s="972"/>
      <c r="F15" s="965" t="s">
        <v>20</v>
      </c>
      <c r="G15" s="966"/>
      <c r="H15" s="966"/>
      <c r="I15" s="966"/>
      <c r="J15" s="966"/>
      <c r="K15" s="966"/>
      <c r="L15" s="966"/>
      <c r="M15" s="966"/>
      <c r="N15" s="966"/>
      <c r="O15" s="966"/>
      <c r="P15" s="966"/>
      <c r="Q15" s="966"/>
      <c r="R15" s="966"/>
      <c r="S15" s="966"/>
      <c r="T15" s="966"/>
      <c r="U15" s="966"/>
      <c r="V15" s="966"/>
      <c r="W15" s="966"/>
      <c r="X15" s="966"/>
      <c r="Y15" s="966"/>
      <c r="Z15" s="966"/>
      <c r="AA15" s="966"/>
      <c r="AB15" s="966"/>
      <c r="AC15" s="966"/>
      <c r="AD15" s="966"/>
      <c r="AE15" s="966"/>
      <c r="AF15" s="966"/>
      <c r="AG15" s="966" t="s">
        <v>76</v>
      </c>
      <c r="AH15" s="966"/>
      <c r="AI15" s="966"/>
      <c r="AJ15" s="966"/>
      <c r="AK15" s="966"/>
      <c r="AL15" s="966"/>
      <c r="AM15" s="966"/>
      <c r="AN15" s="966"/>
      <c r="AO15" s="966"/>
      <c r="AP15" s="966"/>
      <c r="AQ15" s="966"/>
      <c r="AR15" s="966"/>
      <c r="AS15" s="966" t="s">
        <v>15</v>
      </c>
      <c r="AT15" s="966"/>
      <c r="AU15" s="966"/>
      <c r="AV15" s="966"/>
      <c r="AW15" s="966"/>
      <c r="AX15" s="966"/>
      <c r="AY15" s="966"/>
      <c r="AZ15" s="992" t="s">
        <v>78</v>
      </c>
      <c r="BA15" s="992"/>
      <c r="BB15" s="992"/>
      <c r="BC15" s="992"/>
      <c r="BD15" s="993"/>
      <c r="BE15" s="2"/>
      <c r="BF15" s="54"/>
      <c r="BG15" s="51"/>
      <c r="BH15" s="51"/>
      <c r="BI15" s="51"/>
      <c r="BJ15" s="111"/>
      <c r="BK15" s="112"/>
      <c r="BL15" s="113"/>
      <c r="BM15" s="113"/>
      <c r="BN15" s="113"/>
      <c r="BO15" s="113"/>
      <c r="BP15" s="989"/>
      <c r="BQ15" s="990"/>
      <c r="BR15" s="991"/>
      <c r="BS15" s="51"/>
      <c r="BT15" s="51"/>
      <c r="BU15" s="51"/>
      <c r="BV15" s="51"/>
      <c r="BW15" s="51"/>
      <c r="BX15" s="51"/>
      <c r="BY15" s="51"/>
      <c r="BZ15" s="51"/>
      <c r="CA15" s="51"/>
      <c r="CB15" s="51"/>
      <c r="CC15" s="51"/>
      <c r="CD15" s="51"/>
      <c r="CE15" s="51"/>
      <c r="CF15" s="51"/>
      <c r="CG15" s="51"/>
      <c r="CH15" s="51"/>
      <c r="CI15" s="51"/>
      <c r="CJ15" s="51"/>
      <c r="CK15" s="51"/>
      <c r="CL15" s="589"/>
      <c r="CM15" s="589"/>
      <c r="CN15" s="589"/>
      <c r="CO15" s="589"/>
      <c r="CP15" s="589"/>
      <c r="CQ15" s="3"/>
    </row>
    <row r="16" spans="1:95" s="1" customFormat="1" ht="8.25" customHeight="1">
      <c r="A16" s="98"/>
      <c r="B16" s="973"/>
      <c r="C16" s="974"/>
      <c r="D16" s="974"/>
      <c r="E16" s="975"/>
      <c r="F16" s="967"/>
      <c r="G16" s="968"/>
      <c r="H16" s="968"/>
      <c r="I16" s="968"/>
      <c r="J16" s="968"/>
      <c r="K16" s="968"/>
      <c r="L16" s="968"/>
      <c r="M16" s="968"/>
      <c r="N16" s="968"/>
      <c r="O16" s="968"/>
      <c r="P16" s="968"/>
      <c r="Q16" s="968"/>
      <c r="R16" s="968"/>
      <c r="S16" s="968"/>
      <c r="T16" s="968"/>
      <c r="U16" s="968"/>
      <c r="V16" s="968"/>
      <c r="W16" s="968"/>
      <c r="X16" s="968"/>
      <c r="Y16" s="968"/>
      <c r="Z16" s="968"/>
      <c r="AA16" s="968"/>
      <c r="AB16" s="968"/>
      <c r="AC16" s="968"/>
      <c r="AD16" s="968"/>
      <c r="AE16" s="968"/>
      <c r="AF16" s="968"/>
      <c r="AG16" s="968" t="s">
        <v>86</v>
      </c>
      <c r="AH16" s="968"/>
      <c r="AI16" s="968"/>
      <c r="AJ16" s="968"/>
      <c r="AK16" s="968" t="s">
        <v>85</v>
      </c>
      <c r="AL16" s="968"/>
      <c r="AM16" s="968"/>
      <c r="AN16" s="968"/>
      <c r="AO16" s="968" t="s">
        <v>14</v>
      </c>
      <c r="AP16" s="968"/>
      <c r="AQ16" s="968"/>
      <c r="AR16" s="968"/>
      <c r="AS16" s="968" t="s">
        <v>86</v>
      </c>
      <c r="AT16" s="968"/>
      <c r="AU16" s="968"/>
      <c r="AV16" s="968"/>
      <c r="AW16" s="968" t="s">
        <v>85</v>
      </c>
      <c r="AX16" s="968"/>
      <c r="AY16" s="968"/>
      <c r="AZ16" s="994"/>
      <c r="BA16" s="994"/>
      <c r="BB16" s="994"/>
      <c r="BC16" s="994"/>
      <c r="BD16" s="995"/>
      <c r="BE16" s="2"/>
      <c r="BF16" s="54"/>
      <c r="BG16" s="51"/>
      <c r="BH16" s="51"/>
      <c r="BI16" s="51"/>
      <c r="BJ16" s="114"/>
      <c r="BK16" s="91"/>
      <c r="BL16" s="94"/>
      <c r="BM16" s="94"/>
      <c r="BN16" s="94"/>
      <c r="BO16" s="94"/>
      <c r="BP16" s="117" t="s">
        <v>86</v>
      </c>
      <c r="BQ16" s="118" t="s">
        <v>85</v>
      </c>
      <c r="BR16" s="119" t="s">
        <v>78</v>
      </c>
      <c r="BS16" s="51"/>
      <c r="BT16" s="51"/>
      <c r="BU16" s="51"/>
      <c r="BV16" s="51"/>
      <c r="BW16" s="51"/>
      <c r="BX16" s="51"/>
      <c r="BY16" s="51"/>
      <c r="BZ16" s="51"/>
      <c r="CA16" s="51"/>
      <c r="CB16" s="51"/>
      <c r="CC16" s="51"/>
      <c r="CD16" s="51"/>
      <c r="CE16" s="51"/>
      <c r="CF16" s="51"/>
      <c r="CG16" s="51"/>
      <c r="CH16" s="51"/>
      <c r="CI16" s="51"/>
      <c r="CJ16" s="51"/>
      <c r="CK16" s="51"/>
      <c r="CL16" s="589"/>
      <c r="CM16" s="589"/>
      <c r="CN16" s="589"/>
      <c r="CO16" s="589"/>
      <c r="CP16" s="589"/>
      <c r="CQ16" s="3"/>
    </row>
    <row r="17" spans="1:95" s="1" customFormat="1">
      <c r="A17" s="55"/>
      <c r="B17" s="962">
        <v>1</v>
      </c>
      <c r="C17" s="963"/>
      <c r="D17" s="963"/>
      <c r="E17" s="964"/>
      <c r="F17" s="969" t="s">
        <v>121</v>
      </c>
      <c r="G17" s="969"/>
      <c r="H17" s="969"/>
      <c r="I17" s="969"/>
      <c r="J17" s="969"/>
      <c r="K17" s="969"/>
      <c r="L17" s="969"/>
      <c r="M17" s="969"/>
      <c r="N17" s="969"/>
      <c r="O17" s="969"/>
      <c r="P17" s="969"/>
      <c r="Q17" s="969"/>
      <c r="R17" s="969"/>
      <c r="S17" s="969"/>
      <c r="T17" s="969"/>
      <c r="U17" s="969"/>
      <c r="V17" s="969"/>
      <c r="W17" s="969"/>
      <c r="X17" s="969"/>
      <c r="Y17" s="969"/>
      <c r="Z17" s="969"/>
      <c r="AA17" s="969"/>
      <c r="AB17" s="969"/>
      <c r="AC17" s="969"/>
      <c r="AD17" s="969"/>
      <c r="AE17" s="969"/>
      <c r="AF17" s="969"/>
      <c r="AG17" s="969"/>
      <c r="AH17" s="969"/>
      <c r="AI17" s="969"/>
      <c r="AJ17" s="969"/>
      <c r="AK17" s="969"/>
      <c r="AL17" s="969"/>
      <c r="AM17" s="969"/>
      <c r="AN17" s="969"/>
      <c r="AO17" s="969"/>
      <c r="AP17" s="969"/>
      <c r="AQ17" s="969"/>
      <c r="AR17" s="969"/>
      <c r="AS17" s="969"/>
      <c r="AT17" s="969"/>
      <c r="AU17" s="969"/>
      <c r="AV17" s="969"/>
      <c r="AW17" s="969"/>
      <c r="AX17" s="969"/>
      <c r="AY17" s="969"/>
      <c r="AZ17" s="976" t="str">
        <f>IF(BR17="","",BR17)</f>
        <v/>
      </c>
      <c r="BA17" s="977"/>
      <c r="BB17" s="977"/>
      <c r="BC17" s="977"/>
      <c r="BD17" s="978"/>
      <c r="BE17" s="2"/>
      <c r="BF17" s="54"/>
      <c r="BG17" s="51"/>
      <c r="BH17" s="51"/>
      <c r="BI17" s="51"/>
      <c r="BJ17" s="114"/>
      <c r="BK17" s="91"/>
      <c r="BL17" s="124"/>
      <c r="BM17" s="124"/>
      <c r="BN17" s="124"/>
      <c r="BO17" s="124" t="s">
        <v>40</v>
      </c>
      <c r="BP17" s="125">
        <f>BP31</f>
        <v>0</v>
      </c>
      <c r="BQ17" s="125">
        <f>BQ31</f>
        <v>0</v>
      </c>
      <c r="BR17" s="120" t="str">
        <f t="shared" ref="BR17:BR23" si="0">IF(BP17=0,"",BQ17/BP17)</f>
        <v/>
      </c>
      <c r="BS17" s="51"/>
      <c r="BT17" s="51"/>
      <c r="BU17" s="51"/>
      <c r="BV17" s="51"/>
      <c r="BW17" s="51"/>
      <c r="BX17" s="51"/>
      <c r="BY17" s="51"/>
      <c r="BZ17" s="51"/>
      <c r="CA17" s="51"/>
      <c r="CB17" s="51"/>
      <c r="CC17" s="51"/>
      <c r="CD17" s="51"/>
      <c r="CE17" s="51"/>
      <c r="CF17" s="51"/>
      <c r="CG17" s="51"/>
      <c r="CH17" s="51"/>
      <c r="CI17" s="51"/>
      <c r="CJ17" s="51"/>
      <c r="CK17" s="51"/>
      <c r="CL17" s="589"/>
      <c r="CM17" s="589"/>
      <c r="CN17" s="589"/>
      <c r="CO17" s="589"/>
      <c r="CP17" s="589"/>
      <c r="CQ17" s="3"/>
    </row>
    <row r="18" spans="1:95" s="1" customFormat="1">
      <c r="A18" s="55"/>
      <c r="B18" s="962">
        <v>2</v>
      </c>
      <c r="C18" s="963"/>
      <c r="D18" s="963"/>
      <c r="E18" s="964"/>
      <c r="F18" s="969" t="s">
        <v>165</v>
      </c>
      <c r="G18" s="969"/>
      <c r="H18" s="969"/>
      <c r="I18" s="969"/>
      <c r="J18" s="969"/>
      <c r="K18" s="969"/>
      <c r="L18" s="969"/>
      <c r="M18" s="969"/>
      <c r="N18" s="969"/>
      <c r="O18" s="969"/>
      <c r="P18" s="969"/>
      <c r="Q18" s="969"/>
      <c r="R18" s="969"/>
      <c r="S18" s="969"/>
      <c r="T18" s="969"/>
      <c r="U18" s="969"/>
      <c r="V18" s="969"/>
      <c r="W18" s="969"/>
      <c r="X18" s="969"/>
      <c r="Y18" s="969"/>
      <c r="Z18" s="969"/>
      <c r="AA18" s="969"/>
      <c r="AB18" s="969"/>
      <c r="AC18" s="969"/>
      <c r="AD18" s="969"/>
      <c r="AE18" s="969"/>
      <c r="AF18" s="969"/>
      <c r="AG18" s="969"/>
      <c r="AH18" s="969"/>
      <c r="AI18" s="969"/>
      <c r="AJ18" s="969"/>
      <c r="AK18" s="969"/>
      <c r="AL18" s="969"/>
      <c r="AM18" s="969"/>
      <c r="AN18" s="969"/>
      <c r="AO18" s="969"/>
      <c r="AP18" s="969"/>
      <c r="AQ18" s="969"/>
      <c r="AR18" s="969"/>
      <c r="AS18" s="969"/>
      <c r="AT18" s="969"/>
      <c r="AU18" s="969"/>
      <c r="AV18" s="969"/>
      <c r="AW18" s="969"/>
      <c r="AX18" s="969"/>
      <c r="AY18" s="969"/>
      <c r="AZ18" s="976" t="str">
        <f t="shared" ref="AZ18:AZ23" si="1">IF(BR18="","",BR18)</f>
        <v/>
      </c>
      <c r="BA18" s="977"/>
      <c r="BB18" s="977"/>
      <c r="BC18" s="977"/>
      <c r="BD18" s="978"/>
      <c r="BE18" s="2"/>
      <c r="BF18" s="54"/>
      <c r="BG18" s="51"/>
      <c r="BH18" s="51"/>
      <c r="BI18" s="51"/>
      <c r="BJ18" s="114"/>
      <c r="BK18" s="91"/>
      <c r="BL18" s="124"/>
      <c r="BM18" s="124"/>
      <c r="BN18" s="124"/>
      <c r="BO18" s="124" t="s">
        <v>41</v>
      </c>
      <c r="BP18" s="125">
        <f>BP47</f>
        <v>0</v>
      </c>
      <c r="BQ18" s="125">
        <f>BQ47</f>
        <v>0</v>
      </c>
      <c r="BR18" s="120" t="str">
        <f t="shared" si="0"/>
        <v/>
      </c>
      <c r="BS18" s="51"/>
      <c r="BT18" s="51"/>
      <c r="BU18" s="51"/>
      <c r="BV18" s="51"/>
      <c r="BW18" s="51"/>
      <c r="BX18" s="51"/>
      <c r="BY18" s="51"/>
      <c r="BZ18" s="51"/>
      <c r="CA18" s="51"/>
      <c r="CB18" s="51"/>
      <c r="CC18" s="51"/>
      <c r="CD18" s="51"/>
      <c r="CE18" s="51"/>
      <c r="CF18" s="51"/>
      <c r="CG18" s="51"/>
      <c r="CH18" s="51"/>
      <c r="CI18" s="51"/>
      <c r="CJ18" s="51"/>
      <c r="CK18" s="51"/>
      <c r="CL18" s="589"/>
      <c r="CM18" s="589"/>
      <c r="CN18" s="589"/>
      <c r="CO18" s="589"/>
      <c r="CP18" s="589"/>
      <c r="CQ18" s="3"/>
    </row>
    <row r="19" spans="1:95" s="1" customFormat="1">
      <c r="A19" s="55"/>
      <c r="B19" s="962">
        <v>3</v>
      </c>
      <c r="C19" s="963"/>
      <c r="D19" s="963"/>
      <c r="E19" s="964"/>
      <c r="F19" s="969" t="s">
        <v>122</v>
      </c>
      <c r="G19" s="969"/>
      <c r="H19" s="969"/>
      <c r="I19" s="969"/>
      <c r="J19" s="969"/>
      <c r="K19" s="969"/>
      <c r="L19" s="969"/>
      <c r="M19" s="969"/>
      <c r="N19" s="969"/>
      <c r="O19" s="969"/>
      <c r="P19" s="969"/>
      <c r="Q19" s="969"/>
      <c r="R19" s="969"/>
      <c r="S19" s="969"/>
      <c r="T19" s="969"/>
      <c r="U19" s="969"/>
      <c r="V19" s="969"/>
      <c r="W19" s="969"/>
      <c r="X19" s="969"/>
      <c r="Y19" s="969"/>
      <c r="Z19" s="969"/>
      <c r="AA19" s="969"/>
      <c r="AB19" s="969"/>
      <c r="AC19" s="969"/>
      <c r="AD19" s="969"/>
      <c r="AE19" s="969"/>
      <c r="AF19" s="969"/>
      <c r="AG19" s="969"/>
      <c r="AH19" s="969"/>
      <c r="AI19" s="969"/>
      <c r="AJ19" s="969"/>
      <c r="AK19" s="969"/>
      <c r="AL19" s="969"/>
      <c r="AM19" s="969"/>
      <c r="AN19" s="969"/>
      <c r="AO19" s="969"/>
      <c r="AP19" s="969"/>
      <c r="AQ19" s="969"/>
      <c r="AR19" s="969"/>
      <c r="AS19" s="969"/>
      <c r="AT19" s="969"/>
      <c r="AU19" s="969"/>
      <c r="AV19" s="969"/>
      <c r="AW19" s="969"/>
      <c r="AX19" s="969"/>
      <c r="AY19" s="969"/>
      <c r="AZ19" s="976" t="str">
        <f t="shared" si="1"/>
        <v/>
      </c>
      <c r="BA19" s="977"/>
      <c r="BB19" s="977"/>
      <c r="BC19" s="977"/>
      <c r="BD19" s="978"/>
      <c r="BE19" s="2"/>
      <c r="BF19" s="54"/>
      <c r="BG19" s="51"/>
      <c r="BH19" s="51"/>
      <c r="BI19" s="51"/>
      <c r="BJ19" s="114"/>
      <c r="BK19" s="91"/>
      <c r="BL19" s="124"/>
      <c r="BM19" s="124"/>
      <c r="BN19" s="124"/>
      <c r="BO19" s="124" t="s">
        <v>42</v>
      </c>
      <c r="BP19" s="125">
        <f>BP63</f>
        <v>0</v>
      </c>
      <c r="BQ19" s="125">
        <f>BQ63</f>
        <v>0</v>
      </c>
      <c r="BR19" s="120" t="str">
        <f t="shared" si="0"/>
        <v/>
      </c>
      <c r="BS19" s="51"/>
      <c r="BT19" s="51"/>
      <c r="BU19" s="51"/>
      <c r="BV19" s="51"/>
      <c r="BW19" s="51"/>
      <c r="BX19" s="51"/>
      <c r="BY19" s="51"/>
      <c r="BZ19" s="51"/>
      <c r="CA19" s="51"/>
      <c r="CB19" s="51"/>
      <c r="CC19" s="51"/>
      <c r="CD19" s="51"/>
      <c r="CE19" s="51"/>
      <c r="CF19" s="51"/>
      <c r="CG19" s="51"/>
      <c r="CH19" s="51"/>
      <c r="CI19" s="51"/>
      <c r="CJ19" s="51"/>
      <c r="CK19" s="51"/>
      <c r="CL19" s="589"/>
      <c r="CM19" s="589"/>
      <c r="CN19" s="589"/>
      <c r="CO19" s="589"/>
      <c r="CP19" s="589"/>
      <c r="CQ19" s="3"/>
    </row>
    <row r="20" spans="1:95" s="1" customFormat="1">
      <c r="A20" s="55"/>
      <c r="B20" s="962">
        <v>4</v>
      </c>
      <c r="C20" s="963"/>
      <c r="D20" s="963"/>
      <c r="E20" s="964"/>
      <c r="F20" s="969" t="s">
        <v>123</v>
      </c>
      <c r="G20" s="969"/>
      <c r="H20" s="969"/>
      <c r="I20" s="969"/>
      <c r="J20" s="969"/>
      <c r="K20" s="969"/>
      <c r="L20" s="969"/>
      <c r="M20" s="969"/>
      <c r="N20" s="969"/>
      <c r="O20" s="969"/>
      <c r="P20" s="969"/>
      <c r="Q20" s="969"/>
      <c r="R20" s="969"/>
      <c r="S20" s="969"/>
      <c r="T20" s="969"/>
      <c r="U20" s="969"/>
      <c r="V20" s="969"/>
      <c r="W20" s="969"/>
      <c r="X20" s="969"/>
      <c r="Y20" s="969"/>
      <c r="Z20" s="969"/>
      <c r="AA20" s="969"/>
      <c r="AB20" s="969"/>
      <c r="AC20" s="969"/>
      <c r="AD20" s="969"/>
      <c r="AE20" s="969"/>
      <c r="AF20" s="969"/>
      <c r="AG20" s="969"/>
      <c r="AH20" s="969"/>
      <c r="AI20" s="969"/>
      <c r="AJ20" s="969"/>
      <c r="AK20" s="969"/>
      <c r="AL20" s="969"/>
      <c r="AM20" s="969"/>
      <c r="AN20" s="969"/>
      <c r="AO20" s="969"/>
      <c r="AP20" s="969"/>
      <c r="AQ20" s="969"/>
      <c r="AR20" s="969"/>
      <c r="AS20" s="969"/>
      <c r="AT20" s="969"/>
      <c r="AU20" s="969"/>
      <c r="AV20" s="969"/>
      <c r="AW20" s="969"/>
      <c r="AX20" s="969"/>
      <c r="AY20" s="969"/>
      <c r="AZ20" s="976" t="str">
        <f t="shared" si="1"/>
        <v/>
      </c>
      <c r="BA20" s="977"/>
      <c r="BB20" s="977"/>
      <c r="BC20" s="977"/>
      <c r="BD20" s="978"/>
      <c r="BE20" s="2"/>
      <c r="BF20" s="54"/>
      <c r="BG20" s="51"/>
      <c r="BH20" s="51"/>
      <c r="BI20" s="51"/>
      <c r="BJ20" s="114"/>
      <c r="BK20" s="91"/>
      <c r="BL20" s="124"/>
      <c r="BM20" s="124"/>
      <c r="BN20" s="124"/>
      <c r="BO20" s="124" t="s">
        <v>43</v>
      </c>
      <c r="BP20" s="125">
        <f>BP79</f>
        <v>0</v>
      </c>
      <c r="BQ20" s="125">
        <f>BQ79</f>
        <v>0</v>
      </c>
      <c r="BR20" s="120" t="str">
        <f t="shared" si="0"/>
        <v/>
      </c>
      <c r="BS20" s="51"/>
      <c r="BT20" s="51"/>
      <c r="BU20" s="51"/>
      <c r="BV20" s="51"/>
      <c r="BW20" s="51"/>
      <c r="BX20" s="51"/>
      <c r="BY20" s="51"/>
      <c r="BZ20" s="51"/>
      <c r="CA20" s="51"/>
      <c r="CB20" s="51"/>
      <c r="CC20" s="51"/>
      <c r="CD20" s="51"/>
      <c r="CE20" s="51"/>
      <c r="CF20" s="51"/>
      <c r="CG20" s="51"/>
      <c r="CH20" s="51"/>
      <c r="CI20" s="51"/>
      <c r="CJ20" s="51"/>
      <c r="CK20" s="51"/>
      <c r="CL20" s="589"/>
      <c r="CM20" s="589"/>
      <c r="CN20" s="589"/>
      <c r="CO20" s="589"/>
      <c r="CP20" s="589"/>
      <c r="CQ20" s="3"/>
    </row>
    <row r="21" spans="1:95" s="1" customFormat="1">
      <c r="A21" s="55"/>
      <c r="B21" s="962">
        <v>5</v>
      </c>
      <c r="C21" s="963"/>
      <c r="D21" s="963"/>
      <c r="E21" s="964"/>
      <c r="F21" s="969"/>
      <c r="G21" s="969"/>
      <c r="H21" s="969"/>
      <c r="I21" s="969"/>
      <c r="J21" s="969"/>
      <c r="K21" s="969"/>
      <c r="L21" s="969"/>
      <c r="M21" s="969"/>
      <c r="N21" s="969"/>
      <c r="O21" s="969"/>
      <c r="P21" s="969"/>
      <c r="Q21" s="969"/>
      <c r="R21" s="969"/>
      <c r="S21" s="969"/>
      <c r="T21" s="969"/>
      <c r="U21" s="969"/>
      <c r="V21" s="969"/>
      <c r="W21" s="969"/>
      <c r="X21" s="969"/>
      <c r="Y21" s="969"/>
      <c r="Z21" s="969"/>
      <c r="AA21" s="969"/>
      <c r="AB21" s="969"/>
      <c r="AC21" s="969"/>
      <c r="AD21" s="969"/>
      <c r="AE21" s="969"/>
      <c r="AF21" s="969"/>
      <c r="AG21" s="969"/>
      <c r="AH21" s="969"/>
      <c r="AI21" s="969"/>
      <c r="AJ21" s="969"/>
      <c r="AK21" s="969"/>
      <c r="AL21" s="969"/>
      <c r="AM21" s="969"/>
      <c r="AN21" s="969"/>
      <c r="AO21" s="969"/>
      <c r="AP21" s="969"/>
      <c r="AQ21" s="969"/>
      <c r="AR21" s="969"/>
      <c r="AS21" s="969"/>
      <c r="AT21" s="969"/>
      <c r="AU21" s="969"/>
      <c r="AV21" s="969"/>
      <c r="AW21" s="969"/>
      <c r="AX21" s="969"/>
      <c r="AY21" s="969"/>
      <c r="AZ21" s="976" t="str">
        <f t="shared" si="1"/>
        <v/>
      </c>
      <c r="BA21" s="977"/>
      <c r="BB21" s="977"/>
      <c r="BC21" s="977"/>
      <c r="BD21" s="978"/>
      <c r="BE21" s="2"/>
      <c r="BF21" s="54"/>
      <c r="BG21" s="51"/>
      <c r="BH21" s="51"/>
      <c r="BI21" s="51"/>
      <c r="BJ21" s="114"/>
      <c r="BK21" s="91"/>
      <c r="BL21" s="124"/>
      <c r="BM21" s="124"/>
      <c r="BN21" s="124"/>
      <c r="BO21" s="124" t="s">
        <v>44</v>
      </c>
      <c r="BP21" s="125">
        <f>BP95</f>
        <v>0</v>
      </c>
      <c r="BQ21" s="125">
        <f>BQ95</f>
        <v>0</v>
      </c>
      <c r="BR21" s="120" t="str">
        <f t="shared" si="0"/>
        <v/>
      </c>
      <c r="BS21" s="51"/>
      <c r="BT21" s="51"/>
      <c r="BU21" s="51"/>
      <c r="BV21" s="51"/>
      <c r="BW21" s="51"/>
      <c r="BX21" s="51"/>
      <c r="BY21" s="51"/>
      <c r="BZ21" s="51"/>
      <c r="CA21" s="51"/>
      <c r="CB21" s="51"/>
      <c r="CC21" s="51"/>
      <c r="CD21" s="51"/>
      <c r="CE21" s="51"/>
      <c r="CF21" s="51"/>
      <c r="CG21" s="51"/>
      <c r="CH21" s="51"/>
      <c r="CI21" s="51"/>
      <c r="CJ21" s="51"/>
      <c r="CK21" s="51"/>
      <c r="CL21" s="589"/>
      <c r="CM21" s="589"/>
      <c r="CN21" s="589"/>
      <c r="CO21" s="589"/>
      <c r="CP21" s="589"/>
      <c r="CQ21" s="3"/>
    </row>
    <row r="22" spans="1:95" s="1" customFormat="1">
      <c r="A22" s="55"/>
      <c r="B22" s="962">
        <v>6</v>
      </c>
      <c r="C22" s="963"/>
      <c r="D22" s="963"/>
      <c r="E22" s="964"/>
      <c r="F22" s="969"/>
      <c r="G22" s="969"/>
      <c r="H22" s="969"/>
      <c r="I22" s="969"/>
      <c r="J22" s="969"/>
      <c r="K22" s="969"/>
      <c r="L22" s="969"/>
      <c r="M22" s="969"/>
      <c r="N22" s="969"/>
      <c r="O22" s="969"/>
      <c r="P22" s="969"/>
      <c r="Q22" s="969"/>
      <c r="R22" s="969"/>
      <c r="S22" s="969"/>
      <c r="T22" s="969"/>
      <c r="U22" s="969"/>
      <c r="V22" s="969"/>
      <c r="W22" s="969"/>
      <c r="X22" s="969"/>
      <c r="Y22" s="969"/>
      <c r="Z22" s="969"/>
      <c r="AA22" s="969"/>
      <c r="AB22" s="969"/>
      <c r="AC22" s="969"/>
      <c r="AD22" s="969"/>
      <c r="AE22" s="969"/>
      <c r="AF22" s="969"/>
      <c r="AG22" s="969"/>
      <c r="AH22" s="969"/>
      <c r="AI22" s="969"/>
      <c r="AJ22" s="969"/>
      <c r="AK22" s="969"/>
      <c r="AL22" s="969"/>
      <c r="AM22" s="969"/>
      <c r="AN22" s="969"/>
      <c r="AO22" s="969"/>
      <c r="AP22" s="969"/>
      <c r="AQ22" s="969"/>
      <c r="AR22" s="969"/>
      <c r="AS22" s="969"/>
      <c r="AT22" s="969"/>
      <c r="AU22" s="969"/>
      <c r="AV22" s="969"/>
      <c r="AW22" s="969"/>
      <c r="AX22" s="969"/>
      <c r="AY22" s="969"/>
      <c r="AZ22" s="976" t="str">
        <f t="shared" si="1"/>
        <v/>
      </c>
      <c r="BA22" s="977"/>
      <c r="BB22" s="977"/>
      <c r="BC22" s="977"/>
      <c r="BD22" s="978"/>
      <c r="BE22" s="2"/>
      <c r="BF22" s="54"/>
      <c r="BG22" s="51"/>
      <c r="BH22" s="51"/>
      <c r="BI22" s="51"/>
      <c r="BJ22" s="114"/>
      <c r="BK22" s="91"/>
      <c r="BL22" s="124"/>
      <c r="BM22" s="124"/>
      <c r="BN22" s="124"/>
      <c r="BO22" s="124" t="s">
        <v>45</v>
      </c>
      <c r="BP22" s="125">
        <f>BP111</f>
        <v>0</v>
      </c>
      <c r="BQ22" s="125">
        <f>BQ111</f>
        <v>0</v>
      </c>
      <c r="BR22" s="120" t="str">
        <f t="shared" si="0"/>
        <v/>
      </c>
      <c r="BS22" s="51"/>
      <c r="BT22" s="51"/>
      <c r="BU22" s="51"/>
      <c r="BV22" s="51"/>
      <c r="BW22" s="51"/>
      <c r="BX22" s="51"/>
      <c r="BY22" s="51"/>
      <c r="BZ22" s="51"/>
      <c r="CA22" s="51"/>
      <c r="CB22" s="51"/>
      <c r="CC22" s="51"/>
      <c r="CD22" s="51"/>
      <c r="CE22" s="51"/>
      <c r="CF22" s="51"/>
      <c r="CG22" s="51"/>
      <c r="CH22" s="51"/>
      <c r="CI22" s="51"/>
      <c r="CJ22" s="51"/>
      <c r="CK22" s="51"/>
      <c r="CL22" s="589"/>
      <c r="CM22" s="589"/>
      <c r="CN22" s="589"/>
      <c r="CO22" s="589"/>
      <c r="CP22" s="589"/>
      <c r="CQ22" s="3"/>
    </row>
    <row r="23" spans="1:95" s="12" customFormat="1" ht="13.5" customHeight="1">
      <c r="A23" s="190"/>
      <c r="B23" s="996" t="s">
        <v>16</v>
      </c>
      <c r="C23" s="997"/>
      <c r="D23" s="997"/>
      <c r="E23" s="997"/>
      <c r="F23" s="997"/>
      <c r="G23" s="997"/>
      <c r="H23" s="997"/>
      <c r="I23" s="997"/>
      <c r="J23" s="997"/>
      <c r="K23" s="997"/>
      <c r="L23" s="997"/>
      <c r="M23" s="997"/>
      <c r="N23" s="997"/>
      <c r="O23" s="997"/>
      <c r="P23" s="997"/>
      <c r="Q23" s="997"/>
      <c r="R23" s="997"/>
      <c r="S23" s="997"/>
      <c r="T23" s="997"/>
      <c r="U23" s="997"/>
      <c r="V23" s="997"/>
      <c r="W23" s="997"/>
      <c r="X23" s="997"/>
      <c r="Y23" s="997"/>
      <c r="Z23" s="997"/>
      <c r="AA23" s="997"/>
      <c r="AB23" s="997"/>
      <c r="AC23" s="997"/>
      <c r="AD23" s="997"/>
      <c r="AE23" s="997"/>
      <c r="AF23" s="997"/>
      <c r="AG23" s="997">
        <f>IF(AK23="","",SUM(AG17:AJ22))</f>
        <v>0</v>
      </c>
      <c r="AH23" s="997"/>
      <c r="AI23" s="997"/>
      <c r="AJ23" s="997"/>
      <c r="AK23" s="997">
        <f>IF(Q6="Continuous Improvement","",IF(BP29=0,"",SUM(AK17:AN22)))</f>
        <v>0</v>
      </c>
      <c r="AL23" s="997"/>
      <c r="AM23" s="997"/>
      <c r="AN23" s="997"/>
      <c r="AO23" s="997" t="e">
        <f>IF(AG23="","",SUM(AK23/AG23))</f>
        <v>#DIV/0!</v>
      </c>
      <c r="AP23" s="997"/>
      <c r="AQ23" s="997"/>
      <c r="AR23" s="997"/>
      <c r="AS23" s="997" t="e">
        <f>IF(AW23="","",SUM(AS17:AV22))</f>
        <v>#REF!</v>
      </c>
      <c r="AT23" s="997"/>
      <c r="AU23" s="997"/>
      <c r="AV23" s="997"/>
      <c r="AW23" s="997" t="e">
        <f>IF(Q6="Pre-Source","",IF(#REF!=0,"",SUM(AW17:AZ22)))</f>
        <v>#REF!</v>
      </c>
      <c r="AX23" s="997"/>
      <c r="AY23" s="998"/>
      <c r="AZ23" s="999" t="str">
        <f t="shared" si="1"/>
        <v/>
      </c>
      <c r="BA23" s="1000"/>
      <c r="BB23" s="1000"/>
      <c r="BC23" s="1000"/>
      <c r="BD23" s="1001"/>
      <c r="BE23" s="58"/>
      <c r="BF23" s="65"/>
      <c r="BG23" s="61"/>
      <c r="BH23" s="61"/>
      <c r="BI23" s="61"/>
      <c r="BJ23" s="115"/>
      <c r="BK23" s="116"/>
      <c r="BL23" s="123"/>
      <c r="BM23" s="123"/>
      <c r="BN23" s="123"/>
      <c r="BO23" s="123" t="s">
        <v>16</v>
      </c>
      <c r="BP23" s="126">
        <f>SUM(BP17:BP22)</f>
        <v>0</v>
      </c>
      <c r="BQ23" s="126">
        <f>SUM(BQ17:BQ22)</f>
        <v>0</v>
      </c>
      <c r="BR23" s="127" t="str">
        <f t="shared" si="0"/>
        <v/>
      </c>
      <c r="BS23" s="61"/>
      <c r="BT23" s="61"/>
      <c r="BU23" s="61"/>
      <c r="BV23" s="61"/>
      <c r="BW23" s="61"/>
      <c r="BX23" s="61"/>
      <c r="BY23" s="61"/>
      <c r="BZ23" s="61"/>
      <c r="CA23" s="61"/>
      <c r="CB23" s="61"/>
      <c r="CC23" s="61"/>
      <c r="CD23" s="61"/>
      <c r="CE23" s="61"/>
      <c r="CF23" s="61"/>
      <c r="CG23" s="61"/>
      <c r="CH23" s="61"/>
      <c r="CI23" s="61"/>
      <c r="CJ23" s="61"/>
      <c r="CK23" s="61"/>
      <c r="CL23" s="590"/>
      <c r="CM23" s="590"/>
      <c r="CN23" s="590"/>
      <c r="CO23" s="590"/>
      <c r="CP23" s="590"/>
      <c r="CQ23" s="587"/>
    </row>
    <row r="24" spans="1:95" ht="4.5" customHeight="1">
      <c r="A24" s="205"/>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J24" s="87"/>
      <c r="BK24" s="128"/>
      <c r="BL24" s="79"/>
      <c r="BM24" s="79"/>
      <c r="BN24" s="79"/>
      <c r="BO24" s="79"/>
      <c r="BP24" s="128"/>
      <c r="BQ24" s="128"/>
      <c r="BR24" s="129"/>
      <c r="CL24" s="586"/>
      <c r="CM24" s="586"/>
      <c r="CN24" s="586"/>
      <c r="CO24" s="586"/>
      <c r="CP24" s="586"/>
      <c r="CQ24" s="18"/>
    </row>
    <row r="25" spans="1:95">
      <c r="A25" s="206"/>
      <c r="B25" s="28" t="s">
        <v>105</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30"/>
      <c r="BJ25" s="64"/>
      <c r="BL25" s="60"/>
      <c r="BQ25" s="59"/>
      <c r="BR25" s="110"/>
      <c r="CL25" s="586"/>
      <c r="CM25" s="586"/>
      <c r="CN25" s="586"/>
      <c r="CO25" s="586"/>
      <c r="CP25" s="586"/>
      <c r="CQ25" s="18"/>
    </row>
    <row r="26" spans="1:95" ht="18" customHeight="1">
      <c r="A26" s="207"/>
      <c r="B26" s="258"/>
      <c r="C26" s="1008" t="s">
        <v>168</v>
      </c>
      <c r="D26" s="1009"/>
      <c r="E26" s="1009"/>
      <c r="F26" s="1009"/>
      <c r="G26" s="1009"/>
      <c r="H26" s="1009"/>
      <c r="I26" s="259" t="s">
        <v>50</v>
      </c>
      <c r="J26" s="260"/>
      <c r="K26" s="1002" t="s">
        <v>376</v>
      </c>
      <c r="L26" s="1003"/>
      <c r="M26" s="1003"/>
      <c r="N26" s="1003"/>
      <c r="O26" s="1003"/>
      <c r="P26" s="1003"/>
      <c r="Q26" s="1003"/>
      <c r="R26" s="1003"/>
      <c r="S26" s="1003"/>
      <c r="T26" s="261"/>
      <c r="U26" s="256" t="s">
        <v>30</v>
      </c>
      <c r="V26" s="1004" t="s">
        <v>89</v>
      </c>
      <c r="W26" s="1004"/>
      <c r="X26" s="261"/>
      <c r="Y26" s="256" t="s">
        <v>167</v>
      </c>
      <c r="Z26" s="1004" t="s">
        <v>90</v>
      </c>
      <c r="AA26" s="1004"/>
      <c r="AB26" s="164"/>
      <c r="AC26" s="256"/>
      <c r="AD26" s="164"/>
      <c r="AE26" s="1005" t="s">
        <v>169</v>
      </c>
      <c r="AF26" s="1006"/>
      <c r="AG26" s="1006"/>
      <c r="AH26" s="1006"/>
      <c r="AI26" s="1006"/>
      <c r="AJ26" s="1006"/>
      <c r="AK26" s="1006"/>
      <c r="AL26" s="1007"/>
      <c r="AM26" s="167">
        <v>0</v>
      </c>
      <c r="AN26" s="257"/>
      <c r="AO26" s="987" t="s">
        <v>373</v>
      </c>
      <c r="AP26" s="988"/>
      <c r="AQ26" s="988"/>
      <c r="AR26" s="164"/>
      <c r="AS26" s="167">
        <v>1</v>
      </c>
      <c r="AT26" s="168"/>
      <c r="AU26" s="987" t="s">
        <v>375</v>
      </c>
      <c r="AV26" s="988"/>
      <c r="AW26" s="988"/>
      <c r="AX26" s="988"/>
      <c r="AY26" s="167">
        <v>2</v>
      </c>
      <c r="AZ26" s="164"/>
      <c r="BA26" s="987" t="s">
        <v>374</v>
      </c>
      <c r="BB26" s="988"/>
      <c r="BC26" s="988"/>
      <c r="BD26" s="165"/>
      <c r="BJ26" s="121"/>
      <c r="BK26" s="122"/>
      <c r="BL26" s="122"/>
      <c r="BM26" s="122"/>
      <c r="BN26" s="122"/>
      <c r="BO26" s="122"/>
      <c r="BQ26" s="59"/>
      <c r="BR26" s="110"/>
      <c r="CL26" s="586"/>
      <c r="CM26" s="586"/>
      <c r="CN26" s="586"/>
      <c r="CO26" s="586"/>
      <c r="CP26" s="586"/>
      <c r="CQ26" s="18"/>
    </row>
    <row r="27" spans="1:95" ht="4.5" customHeight="1">
      <c r="A27" s="98"/>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J27" s="121"/>
      <c r="BK27" s="122"/>
      <c r="BL27" s="122"/>
      <c r="BM27" s="122"/>
      <c r="BN27" s="122"/>
      <c r="BO27" s="122"/>
      <c r="BP27" s="130"/>
      <c r="BQ27" s="130"/>
      <c r="BR27" s="131"/>
      <c r="CL27" s="586"/>
      <c r="CM27" s="586"/>
      <c r="CN27" s="586"/>
      <c r="CO27" s="586"/>
      <c r="CP27" s="586"/>
      <c r="CQ27" s="18"/>
    </row>
    <row r="28" spans="1:95" ht="12.75" customHeight="1">
      <c r="A28" s="55"/>
      <c r="B28" s="33"/>
      <c r="C28" s="34" t="s">
        <v>107</v>
      </c>
      <c r="D28" s="35"/>
      <c r="E28" s="35"/>
      <c r="F28" s="35"/>
      <c r="G28" s="34" t="s">
        <v>106</v>
      </c>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6"/>
      <c r="AT28" s="36"/>
      <c r="AU28" s="36"/>
      <c r="AV28" s="36"/>
      <c r="AW28" s="36"/>
      <c r="AX28" s="36"/>
      <c r="AY28" s="36"/>
      <c r="AZ28" s="36" t="s">
        <v>51</v>
      </c>
      <c r="BA28" s="36"/>
      <c r="BB28" s="36"/>
      <c r="BC28" s="36"/>
      <c r="BD28" s="37"/>
      <c r="BJ28" s="985" t="s">
        <v>232</v>
      </c>
      <c r="BK28" s="986"/>
      <c r="BL28" s="986"/>
      <c r="BM28" s="986"/>
      <c r="BN28" s="986"/>
      <c r="BO28" s="134">
        <f>Introduction!BB9</f>
        <v>1</v>
      </c>
      <c r="BP28" s="982" t="s">
        <v>38</v>
      </c>
      <c r="BQ28" s="983"/>
      <c r="BR28" s="984"/>
      <c r="CL28" s="586"/>
      <c r="CM28" s="586"/>
      <c r="CN28" s="586"/>
      <c r="CO28" s="586"/>
      <c r="CP28" s="586"/>
      <c r="CQ28" s="18"/>
    </row>
    <row r="29" spans="1:95" ht="12.75" customHeight="1">
      <c r="A29" s="55"/>
      <c r="B29" s="38"/>
      <c r="C29" s="39" t="s">
        <v>97</v>
      </c>
      <c r="D29" s="40"/>
      <c r="E29" s="1010" t="s">
        <v>118</v>
      </c>
      <c r="F29" s="1011"/>
      <c r="G29" s="1011"/>
      <c r="H29" s="1011"/>
      <c r="I29" s="1011"/>
      <c r="J29" s="1011"/>
      <c r="K29" s="1011"/>
      <c r="L29" s="1011"/>
      <c r="M29" s="1011"/>
      <c r="N29" s="1011"/>
      <c r="O29" s="1011"/>
      <c r="P29" s="1011"/>
      <c r="Q29" s="1011"/>
      <c r="R29" s="1011"/>
      <c r="S29" s="1011"/>
      <c r="T29" s="1011"/>
      <c r="U29" s="1011"/>
      <c r="V29" s="1011"/>
      <c r="W29" s="1011"/>
      <c r="X29" s="1011"/>
      <c r="Y29" s="1011"/>
      <c r="Z29" s="1011"/>
      <c r="AA29" s="1011"/>
      <c r="AB29" s="1011"/>
      <c r="AC29" s="1011"/>
      <c r="AD29" s="1011"/>
      <c r="AE29" s="1011"/>
      <c r="AF29" s="1011"/>
      <c r="AG29" s="1011"/>
      <c r="AH29" s="1011"/>
      <c r="AI29" s="1011"/>
      <c r="AJ29" s="1011"/>
      <c r="AK29" s="1011"/>
      <c r="AL29" s="1011"/>
      <c r="AM29" s="1011"/>
      <c r="AN29" s="1011"/>
      <c r="AO29" s="1011"/>
      <c r="AP29" s="1011"/>
      <c r="AQ29" s="1011"/>
      <c r="AR29" s="1011"/>
      <c r="AS29" s="1011"/>
      <c r="AT29" s="1011"/>
      <c r="AU29" s="1011"/>
      <c r="AV29" s="47" t="str">
        <f>IF(AP31="","",#REF!)</f>
        <v/>
      </c>
      <c r="AW29" s="47"/>
      <c r="AX29" s="47"/>
      <c r="AY29" s="47"/>
      <c r="AZ29" s="1012" t="str">
        <f>IF(BR23="","",BR23)</f>
        <v/>
      </c>
      <c r="BA29" s="1012"/>
      <c r="BB29" s="1012"/>
      <c r="BC29" s="1012"/>
      <c r="BD29" s="1013"/>
      <c r="BJ29" s="404"/>
      <c r="BK29" s="400" t="s">
        <v>231</v>
      </c>
      <c r="BL29" s="401"/>
      <c r="BM29" s="401"/>
      <c r="BN29" s="401"/>
      <c r="BO29" s="402"/>
      <c r="BP29" s="62" t="s">
        <v>86</v>
      </c>
      <c r="BQ29" s="62" t="s">
        <v>85</v>
      </c>
      <c r="BR29" s="62" t="s">
        <v>78</v>
      </c>
      <c r="CL29" s="586"/>
      <c r="CM29" s="586"/>
      <c r="CN29" s="586"/>
      <c r="CO29" s="586"/>
      <c r="CP29" s="586"/>
      <c r="CQ29" s="18"/>
    </row>
    <row r="30" spans="1:95" ht="4.5" customHeight="1">
      <c r="A30" s="55"/>
      <c r="B30" s="145"/>
      <c r="C30" s="177"/>
      <c r="D30" s="178"/>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84"/>
      <c r="AW30" s="184"/>
      <c r="AX30" s="184"/>
      <c r="AY30" s="184"/>
      <c r="AZ30" s="185"/>
      <c r="BA30" s="185"/>
      <c r="BB30" s="185"/>
      <c r="BC30" s="185"/>
      <c r="BD30" s="185"/>
      <c r="BE30" s="72"/>
      <c r="BJ30" s="180"/>
      <c r="BK30" s="181"/>
      <c r="BL30" s="181"/>
      <c r="BM30" s="181"/>
      <c r="BN30" s="181"/>
      <c r="BO30" s="181"/>
      <c r="BP30" s="182"/>
      <c r="BQ30" s="182"/>
      <c r="BR30" s="183"/>
      <c r="CL30" s="586"/>
      <c r="CM30" s="586"/>
      <c r="CN30" s="586"/>
      <c r="CO30" s="586"/>
      <c r="CP30" s="586"/>
      <c r="CQ30" s="18"/>
    </row>
    <row r="31" spans="1:95">
      <c r="A31" s="55"/>
      <c r="B31" s="140"/>
      <c r="C31" s="170"/>
      <c r="D31" s="140"/>
      <c r="E31" s="354" t="str">
        <f>CONCATENATE($C$29,"1")</f>
        <v>4.1</v>
      </c>
      <c r="F31" s="352"/>
      <c r="G31" s="956" t="str">
        <f>IF(F17="","",F17)</f>
        <v>Schedule &amp; Capacity Planning</v>
      </c>
      <c r="H31" s="957"/>
      <c r="I31" s="957"/>
      <c r="J31" s="957"/>
      <c r="K31" s="957"/>
      <c r="L31" s="957"/>
      <c r="M31" s="957"/>
      <c r="N31" s="957"/>
      <c r="O31" s="957"/>
      <c r="P31" s="957"/>
      <c r="Q31" s="957"/>
      <c r="R31" s="957"/>
      <c r="S31" s="957"/>
      <c r="T31" s="957"/>
      <c r="U31" s="957"/>
      <c r="V31" s="957"/>
      <c r="W31" s="957"/>
      <c r="X31" s="957"/>
      <c r="Y31" s="957"/>
      <c r="Z31" s="957"/>
      <c r="AA31" s="957"/>
      <c r="AB31" s="957"/>
      <c r="AC31" s="957"/>
      <c r="AD31" s="957"/>
      <c r="AE31" s="957"/>
      <c r="AF31" s="957"/>
      <c r="AG31" s="957"/>
      <c r="AH31" s="957"/>
      <c r="AI31" s="957"/>
      <c r="AJ31" s="957"/>
      <c r="AK31" s="957"/>
      <c r="AL31" s="957"/>
      <c r="AM31" s="957"/>
      <c r="AN31" s="957"/>
      <c r="AO31" s="957"/>
      <c r="AP31" s="958"/>
      <c r="AQ31" s="958"/>
      <c r="AR31" s="958"/>
      <c r="AS31" s="958"/>
      <c r="AT31" s="958"/>
      <c r="AU31" s="958"/>
      <c r="AV31" s="958"/>
      <c r="AW31" s="958"/>
      <c r="AX31" s="958"/>
      <c r="AY31" s="958"/>
      <c r="AZ31" s="954" t="str">
        <f>IF(BA33="N",BQ31,IF(BR33=0,"",IF(BA33="Y",SUM(BQ31/BP31),"")))</f>
        <v/>
      </c>
      <c r="BA31" s="954"/>
      <c r="BB31" s="954"/>
      <c r="BC31" s="954"/>
      <c r="BD31" s="955"/>
      <c r="BE31" s="49"/>
      <c r="BJ31" s="62" t="s">
        <v>230</v>
      </c>
      <c r="BK31" s="62">
        <v>1</v>
      </c>
      <c r="BL31" s="174">
        <v>2</v>
      </c>
      <c r="BM31" s="62">
        <v>3</v>
      </c>
      <c r="BN31" s="62">
        <v>4</v>
      </c>
      <c r="BO31" s="62">
        <v>5</v>
      </c>
      <c r="BP31" s="67">
        <f>IF(BA33="N",8,IF(BR33=0,0,IF(BP33="",0,8)))</f>
        <v>0</v>
      </c>
      <c r="BQ31" s="67">
        <f>SUM(BQ33:BQ44)</f>
        <v>0</v>
      </c>
      <c r="BR31" s="175" t="str">
        <f>IF(BA33="N",0,IF(BP31=0,"",IF(SUM(BQ31/BP31)&gt;1,1,SUM(BQ31/BP31))))</f>
        <v/>
      </c>
      <c r="CL31" s="586"/>
      <c r="CM31" s="586"/>
      <c r="CN31" s="586"/>
      <c r="CO31" s="586"/>
      <c r="CP31" s="586"/>
      <c r="CQ31" s="18"/>
    </row>
    <row r="32" spans="1:95" ht="3.75" customHeight="1">
      <c r="A32" s="55"/>
      <c r="B32" s="140"/>
      <c r="C32" s="170"/>
      <c r="D32" s="140"/>
      <c r="E32" s="170"/>
      <c r="F32" s="351"/>
      <c r="G32" s="41"/>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42"/>
      <c r="BA32" s="42"/>
      <c r="BB32" s="42"/>
      <c r="BC32" s="42"/>
      <c r="BD32" s="139"/>
      <c r="BE32" s="188"/>
      <c r="BJ32" s="87"/>
      <c r="BK32" s="79"/>
      <c r="BL32" s="79"/>
      <c r="BP32" s="80"/>
      <c r="BQ32" s="80"/>
      <c r="BR32" s="81"/>
      <c r="CL32" s="586"/>
      <c r="CM32" s="586"/>
      <c r="CN32" s="586"/>
      <c r="CO32" s="586"/>
      <c r="CP32" s="586"/>
      <c r="CQ32" s="18"/>
    </row>
    <row r="33" spans="1:95">
      <c r="A33" s="55"/>
      <c r="B33" s="140"/>
      <c r="C33" s="170"/>
      <c r="D33" s="140"/>
      <c r="E33" s="170"/>
      <c r="F33" s="351"/>
      <c r="G33" s="353" t="str">
        <f>CONCATENATE(E31,".1")</f>
        <v>4.1.1</v>
      </c>
      <c r="H33" s="144"/>
      <c r="I33" s="145" t="s">
        <v>4</v>
      </c>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66" t="s">
        <v>13</v>
      </c>
      <c r="AX33" s="145"/>
      <c r="AY33" s="146"/>
      <c r="AZ33" s="141"/>
      <c r="BA33" s="959"/>
      <c r="BB33" s="960"/>
      <c r="BC33" s="961"/>
      <c r="BD33" s="141"/>
      <c r="BE33" s="188"/>
      <c r="BJ33" s="66" t="s">
        <v>89</v>
      </c>
      <c r="BK33" s="78" t="s">
        <v>17</v>
      </c>
      <c r="BL33" s="78" t="s">
        <v>17</v>
      </c>
      <c r="BM33" s="78"/>
      <c r="BN33" s="78" t="s">
        <v>17</v>
      </c>
      <c r="BO33" s="78" t="s">
        <v>17</v>
      </c>
      <c r="BP33" s="135" t="str">
        <f>IF(OR(BA33="x",BA33=""),"",IF(AND($BO$28=1,BK33&lt;&gt;""),1,IF(AND($BO$28=2,BL33&lt;&gt;""),1,IF(AND($BO$28=3,BM33&lt;&gt;""),1,IF(AND($BO$28=4,BN33&lt;&gt;""),1,IF(AND($BO$28=5,BO33&lt;&gt;""),1,0))))))</f>
        <v/>
      </c>
      <c r="BQ33" s="67">
        <f>IF(BR33=0,0,IF(OR(BA33="x",BA33=""),0,IF(BA33="Y",2,0)))</f>
        <v>0</v>
      </c>
      <c r="BR33" s="137">
        <f>IF(BA33="N",0,SUM(BK34:BO34))</f>
        <v>1</v>
      </c>
      <c r="CL33" s="586"/>
      <c r="CM33" s="586"/>
      <c r="CN33" s="586"/>
      <c r="CO33" s="586"/>
      <c r="CP33" s="586"/>
      <c r="CQ33" s="18"/>
    </row>
    <row r="34" spans="1:95" ht="3.75" customHeight="1">
      <c r="A34" s="55"/>
      <c r="B34" s="140"/>
      <c r="C34" s="170"/>
      <c r="D34" s="140"/>
      <c r="E34" s="170"/>
      <c r="F34" s="351"/>
      <c r="G34" s="143"/>
      <c r="H34" s="147"/>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9"/>
      <c r="AZ34" s="141"/>
      <c r="BA34" s="140"/>
      <c r="BB34" s="140"/>
      <c r="BC34" s="140"/>
      <c r="BD34" s="141"/>
      <c r="BE34" s="188"/>
      <c r="BJ34" s="136"/>
      <c r="BK34" s="137">
        <f>IF(AND($BO$28=1,BK33&lt;&gt;""),1,0)</f>
        <v>1</v>
      </c>
      <c r="BL34" s="137">
        <f>IF(AND($BO$28=2,BL33&lt;&gt;""),1,0)</f>
        <v>0</v>
      </c>
      <c r="BM34" s="137">
        <f>IF(AND($BO$28=3,BM33&lt;&gt;""),1,0)</f>
        <v>0</v>
      </c>
      <c r="BN34" s="137">
        <f>IF(AND($BO$28=4,BN33&lt;&gt;""),1,0)</f>
        <v>0</v>
      </c>
      <c r="BO34" s="137">
        <f>IF(AND($BO$28=5,BO33&lt;&gt;""),1,0)</f>
        <v>0</v>
      </c>
      <c r="BP34" s="80"/>
      <c r="BQ34" s="80"/>
      <c r="BR34" s="86"/>
      <c r="CL34" s="586"/>
      <c r="CM34" s="586"/>
      <c r="CN34" s="586"/>
      <c r="CO34" s="586"/>
      <c r="CP34" s="586"/>
      <c r="CQ34" s="18"/>
    </row>
    <row r="35" spans="1:95">
      <c r="A35" s="55"/>
      <c r="B35" s="140"/>
      <c r="C35" s="170"/>
      <c r="D35" s="140"/>
      <c r="E35" s="170"/>
      <c r="F35" s="351"/>
      <c r="G35" s="353" t="str">
        <f>CONCATENATE(E31,".2")</f>
        <v>4.1.2</v>
      </c>
      <c r="H35" s="144"/>
      <c r="I35" s="145" t="s">
        <v>363</v>
      </c>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6"/>
      <c r="AZ35" s="141"/>
      <c r="BA35" s="959"/>
      <c r="BB35" s="960"/>
      <c r="BC35" s="961"/>
      <c r="BD35" s="141"/>
      <c r="BE35" s="188"/>
      <c r="BJ35" s="158"/>
      <c r="BK35" s="160"/>
      <c r="BL35" s="160"/>
      <c r="BM35" s="160"/>
      <c r="BN35" s="160"/>
      <c r="BO35" s="160"/>
      <c r="BP35" s="135" t="str">
        <f>IF(OR(BA35="x",BA35=""),"",IF(AND($BO$28=1,BK35&lt;&gt;""),1,IF(AND($BO$28=2,BL35&lt;&gt;""),1,IF(AND($BO$28=3,BM35&lt;&gt;""),1,IF(AND($BO$28=4,BN35&lt;&gt;""),1,IF(AND($BO$28=5,BO35&lt;&gt;""),1,0))))))</f>
        <v/>
      </c>
      <c r="BQ35" s="67">
        <f>IF(BR33=0,0,IF(OR(BA35="x",BA35=""),0,BA35))</f>
        <v>0</v>
      </c>
      <c r="BR35" s="162"/>
      <c r="CL35" s="586"/>
      <c r="CM35" s="586"/>
      <c r="CN35" s="586"/>
      <c r="CO35" s="586"/>
      <c r="CP35" s="586"/>
      <c r="CQ35" s="18"/>
    </row>
    <row r="36" spans="1:95" s="151" customFormat="1">
      <c r="A36" s="55"/>
      <c r="B36" s="155"/>
      <c r="C36" s="171"/>
      <c r="D36" s="155"/>
      <c r="E36" s="171"/>
      <c r="F36" s="355"/>
      <c r="G36" s="152"/>
      <c r="H36" s="153"/>
      <c r="I36" s="154" t="s">
        <v>5</v>
      </c>
      <c r="J36" s="155"/>
      <c r="K36" s="150" t="s">
        <v>160</v>
      </c>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5"/>
      <c r="AU36" s="155"/>
      <c r="AV36" s="155"/>
      <c r="AW36" s="155"/>
      <c r="AX36" s="155"/>
      <c r="AY36" s="156"/>
      <c r="AZ36" s="157"/>
      <c r="BA36" s="155"/>
      <c r="BB36" s="155"/>
      <c r="BC36" s="155"/>
      <c r="BD36" s="157"/>
      <c r="BE36" s="189"/>
      <c r="BF36" s="158"/>
      <c r="BG36" s="159"/>
      <c r="BH36" s="159"/>
      <c r="BI36" s="159"/>
      <c r="BJ36" s="158"/>
      <c r="BK36" s="160"/>
      <c r="BL36" s="160"/>
      <c r="BM36" s="160"/>
      <c r="BN36" s="160"/>
      <c r="BO36" s="160"/>
      <c r="BP36" s="163"/>
      <c r="BQ36" s="163"/>
      <c r="BR36" s="162"/>
      <c r="BS36" s="159"/>
      <c r="BT36" s="159"/>
      <c r="BU36" s="159"/>
      <c r="BV36" s="159"/>
      <c r="BW36" s="159"/>
      <c r="BX36" s="159"/>
      <c r="BY36" s="159"/>
      <c r="BZ36" s="159"/>
      <c r="CA36" s="159"/>
      <c r="CB36" s="159"/>
      <c r="CC36" s="159"/>
      <c r="CD36" s="159"/>
      <c r="CE36" s="159"/>
      <c r="CF36" s="159"/>
      <c r="CG36" s="159"/>
      <c r="CH36" s="159"/>
      <c r="CI36" s="159"/>
      <c r="CJ36" s="159"/>
      <c r="CK36" s="159"/>
      <c r="CL36" s="591"/>
      <c r="CM36" s="591"/>
      <c r="CN36" s="591"/>
      <c r="CO36" s="591"/>
      <c r="CP36" s="591"/>
      <c r="CQ36" s="588"/>
    </row>
    <row r="37" spans="1:95" s="151" customFormat="1">
      <c r="A37" s="55"/>
      <c r="B37" s="155"/>
      <c r="C37" s="171"/>
      <c r="D37" s="155"/>
      <c r="E37" s="171"/>
      <c r="F37" s="355"/>
      <c r="G37" s="152"/>
      <c r="H37" s="153"/>
      <c r="I37" s="154" t="s">
        <v>6</v>
      </c>
      <c r="J37" s="155"/>
      <c r="K37" s="150" t="s">
        <v>256</v>
      </c>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5"/>
      <c r="AU37" s="155"/>
      <c r="AV37" s="155"/>
      <c r="AW37" s="155"/>
      <c r="AX37" s="155"/>
      <c r="AY37" s="156"/>
      <c r="AZ37" s="157"/>
      <c r="BA37" s="155"/>
      <c r="BB37" s="155"/>
      <c r="BC37" s="155"/>
      <c r="BD37" s="157"/>
      <c r="BE37" s="189"/>
      <c r="BF37" s="158"/>
      <c r="BG37" s="159"/>
      <c r="BH37" s="159"/>
      <c r="BI37" s="159"/>
      <c r="BJ37" s="158"/>
      <c r="BK37" s="160"/>
      <c r="BL37" s="160"/>
      <c r="BM37" s="160"/>
      <c r="BN37" s="160"/>
      <c r="BO37" s="160"/>
      <c r="BP37" s="161"/>
      <c r="BQ37" s="161"/>
      <c r="BR37" s="162"/>
      <c r="BS37" s="159"/>
      <c r="BT37" s="159"/>
      <c r="BU37" s="159"/>
      <c r="BV37" s="159"/>
      <c r="BW37" s="159"/>
      <c r="BX37" s="159"/>
      <c r="BY37" s="159"/>
      <c r="BZ37" s="159"/>
      <c r="CA37" s="159"/>
      <c r="CB37" s="159"/>
      <c r="CC37" s="159"/>
      <c r="CD37" s="159"/>
      <c r="CE37" s="159"/>
      <c r="CF37" s="159"/>
      <c r="CG37" s="159"/>
      <c r="CH37" s="159"/>
      <c r="CI37" s="159"/>
      <c r="CJ37" s="159"/>
      <c r="CK37" s="159"/>
      <c r="CL37" s="591"/>
      <c r="CM37" s="591"/>
      <c r="CN37" s="591"/>
      <c r="CO37" s="591"/>
      <c r="CP37" s="591"/>
      <c r="CQ37" s="588"/>
    </row>
    <row r="38" spans="1:95" s="151" customFormat="1">
      <c r="A38" s="55"/>
      <c r="B38" s="155"/>
      <c r="C38" s="171"/>
      <c r="D38" s="155"/>
      <c r="E38" s="171"/>
      <c r="F38" s="355"/>
      <c r="G38" s="152"/>
      <c r="H38" s="153"/>
      <c r="I38" s="154" t="s">
        <v>7</v>
      </c>
      <c r="J38" s="155"/>
      <c r="K38" s="150" t="s">
        <v>161</v>
      </c>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5"/>
      <c r="AU38" s="155"/>
      <c r="AV38" s="155"/>
      <c r="AW38" s="155"/>
      <c r="AX38" s="155"/>
      <c r="AY38" s="156"/>
      <c r="AZ38" s="157"/>
      <c r="BA38" s="155"/>
      <c r="BB38" s="155"/>
      <c r="BC38" s="155"/>
      <c r="BD38" s="157"/>
      <c r="BE38" s="189"/>
      <c r="BF38" s="158"/>
      <c r="BG38" s="159"/>
      <c r="BH38" s="159"/>
      <c r="BI38" s="159"/>
      <c r="BJ38" s="158"/>
      <c r="BK38" s="160"/>
      <c r="BL38" s="160"/>
      <c r="BM38" s="160"/>
      <c r="BN38" s="160"/>
      <c r="BO38" s="160"/>
      <c r="BP38" s="161"/>
      <c r="BQ38" s="161"/>
      <c r="BR38" s="162"/>
      <c r="BS38" s="159"/>
      <c r="BT38" s="159"/>
      <c r="BU38" s="159"/>
      <c r="BV38" s="159"/>
      <c r="BW38" s="159"/>
      <c r="BX38" s="159"/>
      <c r="BY38" s="159"/>
      <c r="BZ38" s="159"/>
      <c r="CA38" s="159"/>
      <c r="CB38" s="159"/>
      <c r="CC38" s="159"/>
      <c r="CD38" s="159"/>
      <c r="CE38" s="159"/>
      <c r="CF38" s="159"/>
      <c r="CG38" s="159"/>
      <c r="CH38" s="159"/>
      <c r="CI38" s="159"/>
      <c r="CJ38" s="159"/>
      <c r="CK38" s="159"/>
      <c r="CL38" s="591"/>
      <c r="CM38" s="591"/>
      <c r="CN38" s="591"/>
      <c r="CO38" s="591"/>
      <c r="CP38" s="591"/>
      <c r="CQ38" s="588"/>
    </row>
    <row r="39" spans="1:95" s="151" customFormat="1">
      <c r="A39" s="98"/>
      <c r="B39" s="155"/>
      <c r="C39" s="171"/>
      <c r="D39" s="155"/>
      <c r="E39" s="171"/>
      <c r="F39" s="355"/>
      <c r="G39" s="152"/>
      <c r="H39" s="153"/>
      <c r="I39" s="154" t="s">
        <v>8</v>
      </c>
      <c r="J39" s="155"/>
      <c r="K39" s="524" t="s">
        <v>342</v>
      </c>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5"/>
      <c r="AU39" s="155"/>
      <c r="AV39" s="155"/>
      <c r="AW39" s="155"/>
      <c r="AX39" s="155"/>
      <c r="AY39" s="156"/>
      <c r="AZ39" s="157"/>
      <c r="BA39" s="155"/>
      <c r="BB39" s="155"/>
      <c r="BC39" s="155"/>
      <c r="BD39" s="157"/>
      <c r="BE39" s="189"/>
      <c r="BF39" s="158"/>
      <c r="BG39" s="159"/>
      <c r="BH39" s="159"/>
      <c r="BI39" s="159"/>
      <c r="BJ39" s="158"/>
      <c r="BK39" s="160"/>
      <c r="BL39" s="160"/>
      <c r="BM39" s="160"/>
      <c r="BN39" s="160"/>
      <c r="BO39" s="160"/>
      <c r="BP39" s="161"/>
      <c r="BQ39" s="161"/>
      <c r="BR39" s="162"/>
      <c r="BS39" s="159"/>
      <c r="BT39" s="159"/>
      <c r="BU39" s="159"/>
      <c r="BV39" s="159"/>
      <c r="BW39" s="159"/>
      <c r="BX39" s="159"/>
      <c r="BY39" s="159"/>
      <c r="BZ39" s="159"/>
      <c r="CA39" s="159"/>
      <c r="CB39" s="159"/>
      <c r="CC39" s="159"/>
      <c r="CD39" s="159"/>
      <c r="CE39" s="159"/>
      <c r="CF39" s="159"/>
      <c r="CG39" s="159"/>
      <c r="CH39" s="159"/>
      <c r="CI39" s="159"/>
      <c r="CJ39" s="159"/>
      <c r="CK39" s="159"/>
      <c r="CL39" s="591"/>
      <c r="CM39" s="591"/>
      <c r="CN39" s="591"/>
      <c r="CO39" s="591"/>
      <c r="CP39" s="591"/>
      <c r="CQ39" s="588"/>
    </row>
    <row r="40" spans="1:95" s="151" customFormat="1">
      <c r="A40" s="55"/>
      <c r="B40" s="155"/>
      <c r="C40" s="171"/>
      <c r="D40" s="155"/>
      <c r="E40" s="171"/>
      <c r="F40" s="355"/>
      <c r="G40" s="152"/>
      <c r="H40" s="153"/>
      <c r="I40" s="154" t="s">
        <v>9</v>
      </c>
      <c r="J40" s="155"/>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5"/>
      <c r="AU40" s="155"/>
      <c r="AV40" s="155"/>
      <c r="AW40" s="155"/>
      <c r="AX40" s="155"/>
      <c r="AY40" s="156"/>
      <c r="AZ40" s="157"/>
      <c r="BA40" s="155"/>
      <c r="BB40" s="155"/>
      <c r="BC40" s="155"/>
      <c r="BD40" s="157"/>
      <c r="BE40" s="189"/>
      <c r="BF40" s="158"/>
      <c r="BG40" s="159"/>
      <c r="BH40" s="159"/>
      <c r="BI40" s="159"/>
      <c r="BJ40" s="158"/>
      <c r="BK40" s="160"/>
      <c r="BL40" s="160"/>
      <c r="BM40" s="160"/>
      <c r="BN40" s="160"/>
      <c r="BO40" s="160"/>
      <c r="BP40" s="161"/>
      <c r="BQ40" s="161"/>
      <c r="BR40" s="162"/>
      <c r="BS40" s="159"/>
      <c r="BT40" s="159"/>
      <c r="BU40" s="159"/>
      <c r="BV40" s="159"/>
      <c r="BW40" s="159"/>
      <c r="BX40" s="159"/>
      <c r="BY40" s="159"/>
      <c r="BZ40" s="159"/>
      <c r="CA40" s="159"/>
      <c r="CB40" s="159"/>
      <c r="CC40" s="159"/>
      <c r="CD40" s="159"/>
      <c r="CE40" s="159"/>
      <c r="CF40" s="159"/>
      <c r="CG40" s="159"/>
      <c r="CH40" s="159"/>
      <c r="CI40" s="159"/>
      <c r="CJ40" s="159"/>
      <c r="CK40" s="159"/>
      <c r="CL40" s="591"/>
      <c r="CM40" s="591"/>
      <c r="CN40" s="591"/>
      <c r="CO40" s="591"/>
      <c r="CP40" s="591"/>
      <c r="CQ40" s="588"/>
    </row>
    <row r="41" spans="1:95" ht="3.75" customHeight="1">
      <c r="A41" s="55"/>
      <c r="B41" s="140"/>
      <c r="C41" s="170"/>
      <c r="D41" s="140"/>
      <c r="E41" s="170"/>
      <c r="F41" s="351"/>
      <c r="G41" s="143"/>
      <c r="H41" s="147"/>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9"/>
      <c r="AZ41" s="141"/>
      <c r="BA41" s="140"/>
      <c r="BB41" s="140"/>
      <c r="BC41" s="140"/>
      <c r="BD41" s="141"/>
      <c r="BE41" s="188"/>
      <c r="BJ41" s="64"/>
      <c r="BK41" s="60"/>
      <c r="BL41" s="60"/>
      <c r="BP41" s="142"/>
      <c r="BQ41" s="142"/>
      <c r="BR41" s="86"/>
      <c r="CL41" s="586"/>
      <c r="CM41" s="586"/>
      <c r="CN41" s="586"/>
      <c r="CO41" s="586"/>
      <c r="CP41" s="586"/>
      <c r="CQ41" s="18"/>
    </row>
    <row r="42" spans="1:95">
      <c r="A42" s="55"/>
      <c r="B42" s="140"/>
      <c r="C42" s="170"/>
      <c r="D42" s="140"/>
      <c r="E42" s="170"/>
      <c r="F42" s="351"/>
      <c r="G42" s="353" t="str">
        <f>CONCATENATE(E31,".3")</f>
        <v>4.1.3</v>
      </c>
      <c r="H42" s="144"/>
      <c r="I42" s="145" t="s">
        <v>362</v>
      </c>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6"/>
      <c r="AZ42" s="141"/>
      <c r="BA42" s="959"/>
      <c r="BB42" s="960"/>
      <c r="BC42" s="961"/>
      <c r="BD42" s="141"/>
      <c r="BE42" s="188"/>
      <c r="BJ42" s="158"/>
      <c r="BK42" s="160"/>
      <c r="BL42" s="160"/>
      <c r="BM42" s="160"/>
      <c r="BN42" s="160"/>
      <c r="BO42" s="160"/>
      <c r="BP42" s="135" t="str">
        <f>IF(OR(BA42="x",BA42=""),"",IF(AND($BO$28=1,BK42&lt;&gt;""),1,IF(AND($BO$28=2,BL42&lt;&gt;""),1,IF(AND($BO$28=3,BM42&lt;&gt;""),1,IF(AND($BO$28=4,BN42&lt;&gt;""),1,IF(AND($BO$28=5,BO42&lt;&gt;""),1,0))))))</f>
        <v/>
      </c>
      <c r="BQ42" s="67">
        <f>IF(BR33=0,0,IF(OR(BA42="x",BA42=""),0,BA42))</f>
        <v>0</v>
      </c>
      <c r="BR42" s="162"/>
      <c r="CL42" s="586"/>
      <c r="CM42" s="586"/>
      <c r="CN42" s="586"/>
      <c r="CO42" s="586"/>
      <c r="CP42" s="586"/>
      <c r="CQ42" s="18"/>
    </row>
    <row r="43" spans="1:95" ht="3.75" customHeight="1">
      <c r="A43" s="55"/>
      <c r="B43" s="140"/>
      <c r="C43" s="170"/>
      <c r="D43" s="140"/>
      <c r="E43" s="170"/>
      <c r="F43" s="351"/>
      <c r="G43" s="143"/>
      <c r="H43" s="147"/>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9"/>
      <c r="AZ43" s="141"/>
      <c r="BA43" s="140"/>
      <c r="BB43" s="140"/>
      <c r="BC43" s="140"/>
      <c r="BD43" s="141"/>
      <c r="BE43" s="188"/>
      <c r="BJ43" s="158"/>
      <c r="BK43" s="160"/>
      <c r="BL43" s="160"/>
      <c r="BM43" s="160"/>
      <c r="BN43" s="160"/>
      <c r="BO43" s="160"/>
      <c r="BP43" s="80"/>
      <c r="BQ43" s="80"/>
      <c r="BR43" s="86"/>
      <c r="CL43" s="586"/>
      <c r="CM43" s="586"/>
      <c r="CN43" s="586"/>
      <c r="CO43" s="586"/>
      <c r="CP43" s="586"/>
      <c r="CQ43" s="18"/>
    </row>
    <row r="44" spans="1:95">
      <c r="A44" s="55"/>
      <c r="B44" s="140"/>
      <c r="C44" s="170"/>
      <c r="D44" s="140"/>
      <c r="E44" s="170"/>
      <c r="F44" s="351"/>
      <c r="G44" s="353" t="str">
        <f>CONCATENATE(E31,".4")</f>
        <v>4.1.4</v>
      </c>
      <c r="H44" s="144"/>
      <c r="I44" s="145" t="s">
        <v>10</v>
      </c>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6"/>
      <c r="AZ44" s="141"/>
      <c r="BA44" s="959"/>
      <c r="BB44" s="960"/>
      <c r="BC44" s="961"/>
      <c r="BD44" s="141"/>
      <c r="BE44" s="188"/>
      <c r="BJ44" s="158"/>
      <c r="BK44" s="160"/>
      <c r="BL44" s="160"/>
      <c r="BM44" s="160"/>
      <c r="BN44" s="160"/>
      <c r="BO44" s="160"/>
      <c r="BP44" s="135" t="str">
        <f>IF(OR(BA44="x",BA44=""),"",IF(AND($BO$28=1,BK44&lt;&gt;""),1,IF(AND($BO$28=2,BL44&lt;&gt;""),1,IF(AND($BO$28=3,BM44&lt;&gt;""),1,IF(AND($BO$28=4,BN44&lt;&gt;""),1,IF(AND($BO$28=5,BO44&lt;&gt;""),1,0))))))</f>
        <v/>
      </c>
      <c r="BQ44" s="67">
        <f>IF(BR33=0,0,IF(OR(BA44="x",BA44=""),0,BA44))</f>
        <v>0</v>
      </c>
      <c r="BR44" s="162"/>
      <c r="CL44" s="586"/>
      <c r="CM44" s="586"/>
      <c r="CN44" s="586"/>
      <c r="CO44" s="586"/>
      <c r="CP44" s="586"/>
      <c r="CQ44" s="18"/>
    </row>
    <row r="45" spans="1:95" ht="3.75" customHeight="1">
      <c r="A45" s="55"/>
      <c r="B45" s="140"/>
      <c r="C45" s="170"/>
      <c r="D45" s="140"/>
      <c r="E45" s="170"/>
      <c r="F45" s="351"/>
      <c r="G45" s="143"/>
      <c r="H45" s="147"/>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9"/>
      <c r="AZ45" s="141"/>
      <c r="BA45" s="140"/>
      <c r="BB45" s="140"/>
      <c r="BC45" s="140"/>
      <c r="BD45" s="141"/>
      <c r="BE45" s="188"/>
      <c r="BJ45" s="158"/>
      <c r="BK45" s="160"/>
      <c r="BL45" s="160"/>
      <c r="BM45" s="160"/>
      <c r="BN45" s="160"/>
      <c r="BO45" s="160"/>
      <c r="BP45" s="80"/>
      <c r="BQ45" s="80"/>
      <c r="BR45" s="86"/>
      <c r="CL45" s="586"/>
      <c r="CM45" s="586"/>
      <c r="CN45" s="586"/>
      <c r="CO45" s="586"/>
      <c r="CP45" s="586"/>
      <c r="CQ45" s="18"/>
    </row>
    <row r="46" spans="1:95">
      <c r="A46" s="55"/>
      <c r="B46" s="140"/>
      <c r="C46" s="170"/>
      <c r="D46" s="140"/>
      <c r="E46" s="170"/>
      <c r="F46" s="351"/>
      <c r="G46" s="138"/>
      <c r="H46" s="139"/>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1"/>
      <c r="BA46" s="140"/>
      <c r="BB46" s="140"/>
      <c r="BC46" s="140"/>
      <c r="BD46" s="141"/>
      <c r="BE46" s="188"/>
      <c r="BJ46" s="64"/>
      <c r="BK46" s="400" t="s">
        <v>231</v>
      </c>
      <c r="BL46" s="401"/>
      <c r="BM46" s="401"/>
      <c r="BN46" s="401"/>
      <c r="BO46" s="402"/>
      <c r="BP46" s="142"/>
      <c r="BQ46" s="142"/>
      <c r="BR46" s="86"/>
      <c r="CL46" s="586"/>
      <c r="CM46" s="586"/>
      <c r="CN46" s="586"/>
      <c r="CO46" s="586"/>
      <c r="CP46" s="586"/>
      <c r="CQ46" s="18"/>
    </row>
    <row r="47" spans="1:95">
      <c r="A47" s="55"/>
      <c r="B47" s="140"/>
      <c r="C47" s="170"/>
      <c r="D47" s="140"/>
      <c r="E47" s="354" t="str">
        <f>CONCATENATE($C$29,"2")</f>
        <v>4.2</v>
      </c>
      <c r="F47" s="352"/>
      <c r="G47" s="956" t="str">
        <f>IF(F18="","",F18)</f>
        <v>Traceability &amp; Lot Control</v>
      </c>
      <c r="H47" s="957"/>
      <c r="I47" s="957"/>
      <c r="J47" s="957"/>
      <c r="K47" s="957"/>
      <c r="L47" s="957"/>
      <c r="M47" s="957"/>
      <c r="N47" s="957"/>
      <c r="O47" s="957"/>
      <c r="P47" s="957"/>
      <c r="Q47" s="957"/>
      <c r="R47" s="957"/>
      <c r="S47" s="957"/>
      <c r="T47" s="957"/>
      <c r="U47" s="957"/>
      <c r="V47" s="957"/>
      <c r="W47" s="957"/>
      <c r="X47" s="957"/>
      <c r="Y47" s="957"/>
      <c r="Z47" s="957"/>
      <c r="AA47" s="957"/>
      <c r="AB47" s="957"/>
      <c r="AC47" s="957"/>
      <c r="AD47" s="957"/>
      <c r="AE47" s="957"/>
      <c r="AF47" s="957"/>
      <c r="AG47" s="957"/>
      <c r="AH47" s="957"/>
      <c r="AI47" s="957"/>
      <c r="AJ47" s="957"/>
      <c r="AK47" s="957"/>
      <c r="AL47" s="957"/>
      <c r="AM47" s="957"/>
      <c r="AN47" s="957"/>
      <c r="AO47" s="957"/>
      <c r="AP47" s="958"/>
      <c r="AQ47" s="958"/>
      <c r="AR47" s="958"/>
      <c r="AS47" s="958"/>
      <c r="AT47" s="958"/>
      <c r="AU47" s="958"/>
      <c r="AV47" s="958"/>
      <c r="AW47" s="958"/>
      <c r="AX47" s="958"/>
      <c r="AY47" s="958"/>
      <c r="AZ47" s="954" t="str">
        <f>IF(BA49="N",BQ47,IF(BR49=0,"",IF(BA49="Y",SUM(BQ47/BP47),"")))</f>
        <v/>
      </c>
      <c r="BA47" s="954"/>
      <c r="BB47" s="954"/>
      <c r="BC47" s="954"/>
      <c r="BD47" s="955"/>
      <c r="BE47" s="49"/>
      <c r="BJ47" s="62" t="s">
        <v>230</v>
      </c>
      <c r="BK47" s="62">
        <v>1</v>
      </c>
      <c r="BL47" s="174">
        <v>2</v>
      </c>
      <c r="BM47" s="62">
        <v>3</v>
      </c>
      <c r="BN47" s="62">
        <v>4</v>
      </c>
      <c r="BO47" s="62">
        <v>5</v>
      </c>
      <c r="BP47" s="67">
        <f>IF(BA49="N",8,IF(BR49=0,0,IF(BP49="",0,8)))</f>
        <v>0</v>
      </c>
      <c r="BQ47" s="67">
        <f>SUM(BQ49:BQ60)</f>
        <v>0</v>
      </c>
      <c r="BR47" s="175" t="str">
        <f>IF(BA49="N",0,IF(BP47=0,"",IF(SUM(BQ47/BP47)&gt;1,1,SUM(BQ47/BP47))))</f>
        <v/>
      </c>
      <c r="CL47" s="586"/>
      <c r="CM47" s="586"/>
      <c r="CN47" s="586"/>
      <c r="CO47" s="586"/>
      <c r="CP47" s="586"/>
      <c r="CQ47" s="18"/>
    </row>
    <row r="48" spans="1:95" ht="3.75" customHeight="1">
      <c r="A48" s="55"/>
      <c r="B48" s="140"/>
      <c r="C48" s="170"/>
      <c r="D48" s="140"/>
      <c r="E48" s="170"/>
      <c r="F48" s="351"/>
      <c r="G48" s="41"/>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42"/>
      <c r="BA48" s="42"/>
      <c r="BB48" s="42"/>
      <c r="BC48" s="42"/>
      <c r="BD48" s="139"/>
      <c r="BE48" s="188"/>
      <c r="BJ48" s="87"/>
      <c r="BK48" s="79"/>
      <c r="BL48" s="79"/>
      <c r="BP48" s="80"/>
      <c r="BQ48" s="80"/>
      <c r="BR48" s="81"/>
      <c r="CL48" s="586"/>
      <c r="CM48" s="586"/>
      <c r="CN48" s="586"/>
      <c r="CO48" s="586"/>
      <c r="CP48" s="586"/>
      <c r="CQ48" s="18"/>
    </row>
    <row r="49" spans="1:95">
      <c r="A49" s="55"/>
      <c r="B49" s="140"/>
      <c r="C49" s="170"/>
      <c r="D49" s="140"/>
      <c r="E49" s="170"/>
      <c r="F49" s="351"/>
      <c r="G49" s="353" t="str">
        <f>CONCATENATE(E47,".1")</f>
        <v>4.2.1</v>
      </c>
      <c r="H49" s="144"/>
      <c r="I49" s="145" t="s">
        <v>4</v>
      </c>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66" t="s">
        <v>13</v>
      </c>
      <c r="AX49" s="145"/>
      <c r="AY49" s="146"/>
      <c r="AZ49" s="141"/>
      <c r="BA49" s="959"/>
      <c r="BB49" s="960"/>
      <c r="BC49" s="961"/>
      <c r="BD49" s="141"/>
      <c r="BE49" s="188"/>
      <c r="BJ49" s="66" t="s">
        <v>89</v>
      </c>
      <c r="BK49" s="78" t="s">
        <v>17</v>
      </c>
      <c r="BL49" s="78" t="s">
        <v>17</v>
      </c>
      <c r="BM49" s="78" t="s">
        <v>17</v>
      </c>
      <c r="BN49" s="78" t="s">
        <v>17</v>
      </c>
      <c r="BO49" s="78" t="s">
        <v>17</v>
      </c>
      <c r="BP49" s="135" t="str">
        <f>IF(OR(BA49="x",BA49=""),"",IF(AND($BO$28=1,BK49&lt;&gt;""),1,IF(AND($BO$28=2,BL49&lt;&gt;""),1,IF(AND($BO$28=3,BM49&lt;&gt;""),1,IF(AND($BO$28=4,BN49&lt;&gt;""),1,IF(AND($BO$28=5,BO49&lt;&gt;""),1,0))))))</f>
        <v/>
      </c>
      <c r="BQ49" s="67">
        <f>IF(BR49=0,0,IF(OR(BA49="x",BA49=""),0,IF(BA49="Y",2,0)))</f>
        <v>0</v>
      </c>
      <c r="BR49" s="137">
        <f>IF(BA49="N",0,SUM(BK50:BO50))</f>
        <v>1</v>
      </c>
      <c r="CL49" s="586"/>
      <c r="CM49" s="586"/>
      <c r="CN49" s="586"/>
      <c r="CO49" s="586"/>
      <c r="CP49" s="586"/>
      <c r="CQ49" s="18"/>
    </row>
    <row r="50" spans="1:95" ht="3.75" customHeight="1">
      <c r="A50" s="55"/>
      <c r="B50" s="140"/>
      <c r="C50" s="170"/>
      <c r="D50" s="140"/>
      <c r="E50" s="170"/>
      <c r="F50" s="351"/>
      <c r="G50" s="143"/>
      <c r="H50" s="147"/>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9"/>
      <c r="AZ50" s="141"/>
      <c r="BA50" s="140"/>
      <c r="BB50" s="140"/>
      <c r="BC50" s="140"/>
      <c r="BD50" s="141"/>
      <c r="BE50" s="188"/>
      <c r="BJ50" s="136"/>
      <c r="BK50" s="137">
        <f>IF(AND($BO$28=1,BK49&lt;&gt;""),1,0)</f>
        <v>1</v>
      </c>
      <c r="BL50" s="137">
        <f>IF(AND($BO$28=2,BL49&lt;&gt;""),1,0)</f>
        <v>0</v>
      </c>
      <c r="BM50" s="137">
        <f>IF(AND($BO$28=3,BM49&lt;&gt;""),1,0)</f>
        <v>0</v>
      </c>
      <c r="BN50" s="137">
        <f>IF(AND($BO$28=4,BN49&lt;&gt;""),1,0)</f>
        <v>0</v>
      </c>
      <c r="BO50" s="137">
        <f>IF(AND($BO$28=5,BO49&lt;&gt;""),1,0)</f>
        <v>0</v>
      </c>
      <c r="BP50" s="80"/>
      <c r="BQ50" s="80"/>
      <c r="BR50" s="86"/>
      <c r="CL50" s="586"/>
      <c r="CM50" s="586"/>
      <c r="CN50" s="586"/>
      <c r="CO50" s="586"/>
      <c r="CP50" s="586"/>
      <c r="CQ50" s="18"/>
    </row>
    <row r="51" spans="1:95">
      <c r="A51" s="55"/>
      <c r="B51" s="140"/>
      <c r="C51" s="170"/>
      <c r="D51" s="140"/>
      <c r="E51" s="170"/>
      <c r="F51" s="351"/>
      <c r="G51" s="353" t="str">
        <f>CONCATENATE(E47,".2")</f>
        <v>4.2.2</v>
      </c>
      <c r="H51" s="144"/>
      <c r="I51" s="145" t="s">
        <v>363</v>
      </c>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6"/>
      <c r="AZ51" s="141"/>
      <c r="BA51" s="959"/>
      <c r="BB51" s="960"/>
      <c r="BC51" s="961"/>
      <c r="BD51" s="141"/>
      <c r="BE51" s="188"/>
      <c r="BJ51" s="158"/>
      <c r="BK51" s="160"/>
      <c r="BL51" s="160"/>
      <c r="BM51" s="160"/>
      <c r="BN51" s="160"/>
      <c r="BO51" s="160"/>
      <c r="BP51" s="135" t="str">
        <f>IF(OR(BA51="x",BA51=""),"",IF(AND($BO$28=1,BK51&lt;&gt;""),1,IF(AND($BO$28=2,BL51&lt;&gt;""),1,IF(AND($BO$28=3,BM51&lt;&gt;""),1,IF(AND($BO$28=4,BN51&lt;&gt;""),1,IF(AND($BO$28=5,BO51&lt;&gt;""),1,0))))))</f>
        <v/>
      </c>
      <c r="BQ51" s="67">
        <f>IF(BR49=0,0,IF(OR(BA51="x",BA51=""),0,BA51))</f>
        <v>0</v>
      </c>
      <c r="BR51" s="162"/>
      <c r="CL51" s="586"/>
      <c r="CM51" s="586"/>
      <c r="CN51" s="586"/>
      <c r="CO51" s="586"/>
      <c r="CP51" s="586"/>
      <c r="CQ51" s="18"/>
    </row>
    <row r="52" spans="1:95" s="151" customFormat="1">
      <c r="A52" s="55"/>
      <c r="B52" s="155"/>
      <c r="C52" s="171"/>
      <c r="D52" s="155"/>
      <c r="E52" s="171"/>
      <c r="F52" s="355"/>
      <c r="G52" s="152"/>
      <c r="H52" s="153"/>
      <c r="I52" s="154" t="s">
        <v>5</v>
      </c>
      <c r="J52" s="155"/>
      <c r="K52" s="524" t="s">
        <v>343</v>
      </c>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5"/>
      <c r="AU52" s="155"/>
      <c r="AV52" s="155"/>
      <c r="AW52" s="155"/>
      <c r="AX52" s="155"/>
      <c r="AY52" s="156"/>
      <c r="AZ52" s="157"/>
      <c r="BA52" s="155"/>
      <c r="BB52" s="155"/>
      <c r="BC52" s="155"/>
      <c r="BD52" s="157"/>
      <c r="BE52" s="189"/>
      <c r="BF52" s="158"/>
      <c r="BG52" s="159"/>
      <c r="BH52" s="159"/>
      <c r="BI52" s="159"/>
      <c r="BJ52" s="158"/>
      <c r="BK52" s="160"/>
      <c r="BL52" s="160"/>
      <c r="BM52" s="160"/>
      <c r="BN52" s="160"/>
      <c r="BO52" s="160"/>
      <c r="BP52" s="163"/>
      <c r="BQ52" s="163"/>
      <c r="BR52" s="162"/>
      <c r="BS52" s="159"/>
      <c r="BT52" s="159"/>
      <c r="BU52" s="159"/>
      <c r="BV52" s="159"/>
      <c r="BW52" s="159"/>
      <c r="BX52" s="159"/>
      <c r="BY52" s="159"/>
      <c r="BZ52" s="159"/>
      <c r="CA52" s="159"/>
      <c r="CB52" s="159"/>
      <c r="CC52" s="159"/>
      <c r="CD52" s="159"/>
      <c r="CE52" s="159"/>
      <c r="CF52" s="159"/>
      <c r="CG52" s="159"/>
      <c r="CH52" s="159"/>
      <c r="CI52" s="159"/>
      <c r="CJ52" s="159"/>
      <c r="CK52" s="159"/>
      <c r="CL52" s="591"/>
      <c r="CM52" s="591"/>
      <c r="CN52" s="591"/>
      <c r="CO52" s="591"/>
      <c r="CP52" s="591"/>
      <c r="CQ52" s="588"/>
    </row>
    <row r="53" spans="1:95" s="151" customFormat="1">
      <c r="A53" s="55"/>
      <c r="B53" s="155"/>
      <c r="C53" s="171"/>
      <c r="D53" s="155"/>
      <c r="E53" s="171"/>
      <c r="F53" s="355"/>
      <c r="G53" s="152"/>
      <c r="H53" s="153"/>
      <c r="I53" s="154" t="s">
        <v>6</v>
      </c>
      <c r="J53" s="155"/>
      <c r="K53" s="524" t="s">
        <v>326</v>
      </c>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5"/>
      <c r="AU53" s="155"/>
      <c r="AV53" s="155"/>
      <c r="AW53" s="155"/>
      <c r="AX53" s="155"/>
      <c r="AY53" s="156"/>
      <c r="AZ53" s="157"/>
      <c r="BA53" s="155"/>
      <c r="BB53" s="155"/>
      <c r="BC53" s="155"/>
      <c r="BD53" s="157"/>
      <c r="BE53" s="189"/>
      <c r="BF53" s="158"/>
      <c r="BG53" s="159"/>
      <c r="BH53" s="159"/>
      <c r="BI53" s="159"/>
      <c r="BJ53" s="158"/>
      <c r="BK53" s="160"/>
      <c r="BL53" s="160"/>
      <c r="BM53" s="160"/>
      <c r="BN53" s="160"/>
      <c r="BO53" s="160"/>
      <c r="BP53" s="161"/>
      <c r="BQ53" s="161"/>
      <c r="BR53" s="162"/>
      <c r="BS53" s="159"/>
      <c r="BT53" s="159"/>
      <c r="BU53" s="159"/>
      <c r="BV53" s="159"/>
      <c r="BW53" s="159"/>
      <c r="BX53" s="159"/>
      <c r="BY53" s="159"/>
      <c r="BZ53" s="159"/>
      <c r="CA53" s="159"/>
      <c r="CB53" s="159"/>
      <c r="CC53" s="159"/>
      <c r="CD53" s="159"/>
      <c r="CE53" s="159"/>
      <c r="CF53" s="159"/>
      <c r="CG53" s="159"/>
      <c r="CH53" s="159"/>
      <c r="CI53" s="159"/>
      <c r="CJ53" s="159"/>
      <c r="CK53" s="159"/>
      <c r="CL53" s="591"/>
      <c r="CM53" s="591"/>
      <c r="CN53" s="591"/>
      <c r="CO53" s="591"/>
      <c r="CP53" s="591"/>
      <c r="CQ53" s="588"/>
    </row>
    <row r="54" spans="1:95" s="151" customFormat="1">
      <c r="A54" s="98"/>
      <c r="B54" s="155"/>
      <c r="C54" s="171"/>
      <c r="D54" s="155"/>
      <c r="E54" s="171"/>
      <c r="F54" s="355"/>
      <c r="G54" s="152"/>
      <c r="H54" s="153"/>
      <c r="I54" s="154" t="s">
        <v>7</v>
      </c>
      <c r="J54" s="155"/>
      <c r="K54" s="524" t="s">
        <v>344</v>
      </c>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5"/>
      <c r="AU54" s="155"/>
      <c r="AV54" s="155"/>
      <c r="AW54" s="155"/>
      <c r="AX54" s="155"/>
      <c r="AY54" s="156"/>
      <c r="AZ54" s="157"/>
      <c r="BA54" s="155"/>
      <c r="BB54" s="155"/>
      <c r="BC54" s="155"/>
      <c r="BD54" s="157"/>
      <c r="BE54" s="189"/>
      <c r="BF54" s="158"/>
      <c r="BG54" s="159"/>
      <c r="BH54" s="159"/>
      <c r="BI54" s="159"/>
      <c r="BJ54" s="158"/>
      <c r="BK54" s="160"/>
      <c r="BL54" s="160"/>
      <c r="BM54" s="160"/>
      <c r="BN54" s="160"/>
      <c r="BO54" s="160"/>
      <c r="BP54" s="161"/>
      <c r="BQ54" s="161"/>
      <c r="BR54" s="162"/>
      <c r="BS54" s="159"/>
      <c r="BT54" s="159"/>
      <c r="BU54" s="159"/>
      <c r="BV54" s="159"/>
      <c r="BW54" s="159"/>
      <c r="BX54" s="159"/>
      <c r="BY54" s="159"/>
      <c r="BZ54" s="159"/>
      <c r="CA54" s="159"/>
      <c r="CB54" s="159"/>
      <c r="CC54" s="159"/>
      <c r="CD54" s="159"/>
      <c r="CE54" s="159"/>
      <c r="CF54" s="159"/>
      <c r="CG54" s="159"/>
      <c r="CH54" s="159"/>
      <c r="CI54" s="159"/>
      <c r="CJ54" s="159"/>
      <c r="CK54" s="159"/>
      <c r="CL54" s="591"/>
      <c r="CM54" s="591"/>
      <c r="CN54" s="591"/>
      <c r="CO54" s="591"/>
      <c r="CP54" s="591"/>
      <c r="CQ54" s="588"/>
    </row>
    <row r="55" spans="1:95" s="151" customFormat="1">
      <c r="A55" s="55"/>
      <c r="B55" s="155"/>
      <c r="C55" s="171"/>
      <c r="D55" s="155"/>
      <c r="E55" s="171"/>
      <c r="F55" s="355"/>
      <c r="G55" s="152"/>
      <c r="H55" s="153"/>
      <c r="I55" s="154" t="s">
        <v>8</v>
      </c>
      <c r="J55" s="155"/>
      <c r="K55" s="524" t="s">
        <v>345</v>
      </c>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5"/>
      <c r="AU55" s="155"/>
      <c r="AV55" s="155"/>
      <c r="AW55" s="155"/>
      <c r="AX55" s="155"/>
      <c r="AY55" s="156"/>
      <c r="AZ55" s="157"/>
      <c r="BA55" s="155"/>
      <c r="BB55" s="155"/>
      <c r="BC55" s="155"/>
      <c r="BD55" s="157"/>
      <c r="BE55" s="189"/>
      <c r="BF55" s="158"/>
      <c r="BG55" s="159"/>
      <c r="BH55" s="159"/>
      <c r="BI55" s="159"/>
      <c r="BJ55" s="158"/>
      <c r="BK55" s="160"/>
      <c r="BL55" s="160"/>
      <c r="BM55" s="160"/>
      <c r="BN55" s="160"/>
      <c r="BO55" s="160"/>
      <c r="BP55" s="161"/>
      <c r="BQ55" s="161"/>
      <c r="BR55" s="162"/>
      <c r="BS55" s="159"/>
      <c r="BT55" s="159"/>
      <c r="BU55" s="159"/>
      <c r="BV55" s="159"/>
      <c r="BW55" s="159"/>
      <c r="BX55" s="159"/>
      <c r="BY55" s="159"/>
      <c r="BZ55" s="159"/>
      <c r="CA55" s="159"/>
      <c r="CB55" s="159"/>
      <c r="CC55" s="159"/>
      <c r="CD55" s="159"/>
      <c r="CE55" s="159"/>
      <c r="CF55" s="159"/>
      <c r="CG55" s="159"/>
      <c r="CH55" s="159"/>
      <c r="CI55" s="159"/>
      <c r="CJ55" s="159"/>
      <c r="CK55" s="159"/>
      <c r="CL55" s="591"/>
      <c r="CM55" s="591"/>
      <c r="CN55" s="591"/>
      <c r="CO55" s="591"/>
      <c r="CP55" s="591"/>
      <c r="CQ55" s="588"/>
    </row>
    <row r="56" spans="1:95" s="151" customFormat="1">
      <c r="A56" s="204"/>
      <c r="B56" s="155"/>
      <c r="C56" s="171"/>
      <c r="D56" s="155"/>
      <c r="E56" s="171"/>
      <c r="F56" s="355"/>
      <c r="G56" s="152"/>
      <c r="H56" s="153"/>
      <c r="I56" s="154" t="s">
        <v>9</v>
      </c>
      <c r="J56" s="155"/>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5"/>
      <c r="AU56" s="155"/>
      <c r="AV56" s="155"/>
      <c r="AW56" s="155"/>
      <c r="AX56" s="155"/>
      <c r="AY56" s="156"/>
      <c r="AZ56" s="157"/>
      <c r="BA56" s="155"/>
      <c r="BB56" s="155"/>
      <c r="BC56" s="155"/>
      <c r="BD56" s="157"/>
      <c r="BE56" s="189"/>
      <c r="BF56" s="158"/>
      <c r="BG56" s="159"/>
      <c r="BH56" s="159"/>
      <c r="BI56" s="159"/>
      <c r="BJ56" s="158"/>
      <c r="BK56" s="160"/>
      <c r="BL56" s="160"/>
      <c r="BM56" s="160"/>
      <c r="BN56" s="160"/>
      <c r="BO56" s="160"/>
      <c r="BP56" s="161"/>
      <c r="BQ56" s="161"/>
      <c r="BR56" s="162"/>
      <c r="BS56" s="159"/>
      <c r="BT56" s="159"/>
      <c r="BU56" s="159"/>
      <c r="BV56" s="159"/>
      <c r="BW56" s="159"/>
      <c r="BX56" s="159"/>
      <c r="BY56" s="159"/>
      <c r="BZ56" s="159"/>
      <c r="CA56" s="159"/>
      <c r="CB56" s="159"/>
      <c r="CC56" s="159"/>
      <c r="CD56" s="159"/>
      <c r="CE56" s="159"/>
      <c r="CF56" s="159"/>
      <c r="CG56" s="159"/>
      <c r="CH56" s="159"/>
      <c r="CI56" s="159"/>
      <c r="CJ56" s="159"/>
      <c r="CK56" s="159"/>
      <c r="CL56" s="591"/>
      <c r="CM56" s="591"/>
      <c r="CN56" s="591"/>
      <c r="CO56" s="591"/>
      <c r="CP56" s="591"/>
      <c r="CQ56" s="588"/>
    </row>
    <row r="57" spans="1:95" ht="3.75" customHeight="1">
      <c r="A57" s="207"/>
      <c r="B57" s="140"/>
      <c r="C57" s="170"/>
      <c r="D57" s="140"/>
      <c r="E57" s="170"/>
      <c r="F57" s="351"/>
      <c r="G57" s="143"/>
      <c r="H57" s="147"/>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9"/>
      <c r="AZ57" s="141"/>
      <c r="BA57" s="140"/>
      <c r="BB57" s="140"/>
      <c r="BC57" s="140"/>
      <c r="BD57" s="141"/>
      <c r="BE57" s="188"/>
      <c r="BJ57" s="64"/>
      <c r="BK57" s="60"/>
      <c r="BL57" s="60"/>
      <c r="BP57" s="142"/>
      <c r="BQ57" s="142"/>
      <c r="BR57" s="86"/>
      <c r="CL57" s="586"/>
      <c r="CM57" s="586"/>
      <c r="CN57" s="586"/>
      <c r="CO57" s="586"/>
      <c r="CP57" s="586"/>
      <c r="CQ57" s="18"/>
    </row>
    <row r="58" spans="1:95">
      <c r="A58" s="206"/>
      <c r="B58" s="140"/>
      <c r="C58" s="170"/>
      <c r="D58" s="140"/>
      <c r="E58" s="170"/>
      <c r="F58" s="351"/>
      <c r="G58" s="353" t="str">
        <f>CONCATENATE(E47,".3")</f>
        <v>4.2.3</v>
      </c>
      <c r="H58" s="144"/>
      <c r="I58" s="145" t="s">
        <v>362</v>
      </c>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6"/>
      <c r="AZ58" s="141"/>
      <c r="BA58" s="959"/>
      <c r="BB58" s="960"/>
      <c r="BC58" s="961"/>
      <c r="BD58" s="141"/>
      <c r="BE58" s="188"/>
      <c r="BJ58" s="158"/>
      <c r="BK58" s="160"/>
      <c r="BL58" s="160"/>
      <c r="BM58" s="160"/>
      <c r="BN58" s="160"/>
      <c r="BO58" s="160"/>
      <c r="BP58" s="135" t="str">
        <f>IF(OR(BA58="x",BA58=""),"",IF(AND($BO$28=1,BK58&lt;&gt;""),1,IF(AND($BO$28=2,BL58&lt;&gt;""),1,IF(AND($BO$28=3,BM58&lt;&gt;""),1,IF(AND($BO$28=4,BN58&lt;&gt;""),1,IF(AND($BO$28=5,BO58&lt;&gt;""),1,0))))))</f>
        <v/>
      </c>
      <c r="BQ58" s="67">
        <f>IF(BR49=0,0,IF(OR(BA58="x",BA58=""),0,BA58))</f>
        <v>0</v>
      </c>
      <c r="BR58" s="162"/>
      <c r="CL58" s="586"/>
      <c r="CM58" s="586"/>
      <c r="CN58" s="586"/>
      <c r="CO58" s="586"/>
      <c r="CP58" s="586"/>
      <c r="CQ58" s="18"/>
    </row>
    <row r="59" spans="1:95" ht="3.75" customHeight="1">
      <c r="A59" s="205"/>
      <c r="B59" s="140"/>
      <c r="C59" s="170"/>
      <c r="D59" s="140"/>
      <c r="E59" s="170"/>
      <c r="F59" s="351"/>
      <c r="G59" s="143"/>
      <c r="H59" s="147"/>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9"/>
      <c r="AZ59" s="141"/>
      <c r="BA59" s="140"/>
      <c r="BB59" s="140"/>
      <c r="BC59" s="140"/>
      <c r="BD59" s="141"/>
      <c r="BE59" s="188"/>
      <c r="BJ59" s="158"/>
      <c r="BK59" s="160"/>
      <c r="BL59" s="160"/>
      <c r="BM59" s="160"/>
      <c r="BN59" s="160"/>
      <c r="BO59" s="160"/>
      <c r="BP59" s="80"/>
      <c r="BQ59" s="80"/>
      <c r="BR59" s="86"/>
      <c r="CL59" s="586"/>
      <c r="CM59" s="586"/>
      <c r="CN59" s="586"/>
      <c r="CO59" s="586"/>
      <c r="CP59" s="586"/>
      <c r="CQ59" s="18"/>
    </row>
    <row r="60" spans="1:95">
      <c r="A60" s="208"/>
      <c r="B60" s="140"/>
      <c r="C60" s="170"/>
      <c r="D60" s="140"/>
      <c r="E60" s="170"/>
      <c r="F60" s="351"/>
      <c r="G60" s="353" t="str">
        <f>CONCATENATE(E47,".4")</f>
        <v>4.2.4</v>
      </c>
      <c r="H60" s="144"/>
      <c r="I60" s="145" t="s">
        <v>10</v>
      </c>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6"/>
      <c r="AZ60" s="141"/>
      <c r="BA60" s="959"/>
      <c r="BB60" s="960"/>
      <c r="BC60" s="961"/>
      <c r="BD60" s="141"/>
      <c r="BE60" s="188"/>
      <c r="BJ60" s="158"/>
      <c r="BK60" s="160"/>
      <c r="BL60" s="160"/>
      <c r="BM60" s="160"/>
      <c r="BN60" s="160"/>
      <c r="BO60" s="160"/>
      <c r="BP60" s="135" t="str">
        <f>IF(OR(BA60="x",BA60=""),"",IF(AND($BO$28=1,BK60&lt;&gt;""),1,IF(AND($BO$28=2,BL60&lt;&gt;""),1,IF(AND($BO$28=3,BM60&lt;&gt;""),1,IF(AND($BO$28=4,BN60&lt;&gt;""),1,IF(AND($BO$28=5,BO60&lt;&gt;""),1,0))))))</f>
        <v/>
      </c>
      <c r="BQ60" s="67">
        <f>IF(BR49=0,0,IF(OR(BA60="x",BA60=""),0,BA60))</f>
        <v>0</v>
      </c>
      <c r="BR60" s="162"/>
      <c r="CL60" s="586"/>
      <c r="CM60" s="586"/>
      <c r="CN60" s="586"/>
      <c r="CO60" s="586"/>
      <c r="CP60" s="586"/>
      <c r="CQ60" s="18"/>
    </row>
    <row r="61" spans="1:95" ht="3.75" customHeight="1">
      <c r="B61" s="140"/>
      <c r="C61" s="170"/>
      <c r="D61" s="140"/>
      <c r="E61" s="170"/>
      <c r="F61" s="351"/>
      <c r="G61" s="143"/>
      <c r="H61" s="147"/>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9"/>
      <c r="AZ61" s="141"/>
      <c r="BA61" s="140"/>
      <c r="BB61" s="140"/>
      <c r="BC61" s="140"/>
      <c r="BD61" s="141"/>
      <c r="BE61" s="188"/>
      <c r="BJ61" s="158"/>
      <c r="BK61" s="160"/>
      <c r="BL61" s="160"/>
      <c r="BM61" s="160"/>
      <c r="BN61" s="160"/>
      <c r="BO61" s="160"/>
      <c r="BP61" s="80"/>
      <c r="BQ61" s="80"/>
      <c r="BR61" s="86"/>
      <c r="CL61" s="586"/>
      <c r="CM61" s="586"/>
      <c r="CN61" s="586"/>
      <c r="CO61" s="586"/>
      <c r="CP61" s="586"/>
      <c r="CQ61" s="18"/>
    </row>
    <row r="62" spans="1:95">
      <c r="B62" s="140"/>
      <c r="C62" s="170"/>
      <c r="D62" s="140"/>
      <c r="E62" s="170"/>
      <c r="F62" s="351"/>
      <c r="G62" s="138"/>
      <c r="H62" s="139"/>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1"/>
      <c r="BA62" s="140"/>
      <c r="BB62" s="140"/>
      <c r="BC62" s="140"/>
      <c r="BD62" s="141"/>
      <c r="BE62" s="188"/>
      <c r="BJ62" s="64"/>
      <c r="BK62" s="400" t="s">
        <v>231</v>
      </c>
      <c r="BL62" s="401"/>
      <c r="BM62" s="401"/>
      <c r="BN62" s="401"/>
      <c r="BO62" s="402"/>
      <c r="BP62" s="142"/>
      <c r="BQ62" s="142"/>
      <c r="BR62" s="86"/>
      <c r="CL62" s="586"/>
      <c r="CM62" s="586"/>
      <c r="CN62" s="586"/>
      <c r="CO62" s="586"/>
      <c r="CP62" s="586"/>
      <c r="CQ62" s="18"/>
    </row>
    <row r="63" spans="1:95">
      <c r="B63" s="140"/>
      <c r="C63" s="170"/>
      <c r="D63" s="140"/>
      <c r="E63" s="354" t="str">
        <f>CONCATENATE($C$29,"3")</f>
        <v>4.3</v>
      </c>
      <c r="F63" s="352"/>
      <c r="G63" s="956" t="str">
        <f>IF(F19="","",F19)</f>
        <v>Labeling Practices</v>
      </c>
      <c r="H63" s="957"/>
      <c r="I63" s="957"/>
      <c r="J63" s="957"/>
      <c r="K63" s="957"/>
      <c r="L63" s="957"/>
      <c r="M63" s="957"/>
      <c r="N63" s="957"/>
      <c r="O63" s="957"/>
      <c r="P63" s="957"/>
      <c r="Q63" s="957"/>
      <c r="R63" s="957"/>
      <c r="S63" s="957"/>
      <c r="T63" s="957"/>
      <c r="U63" s="957"/>
      <c r="V63" s="957"/>
      <c r="W63" s="957"/>
      <c r="X63" s="957"/>
      <c r="Y63" s="957"/>
      <c r="Z63" s="957"/>
      <c r="AA63" s="957"/>
      <c r="AB63" s="957"/>
      <c r="AC63" s="957"/>
      <c r="AD63" s="957"/>
      <c r="AE63" s="957"/>
      <c r="AF63" s="957"/>
      <c r="AG63" s="957"/>
      <c r="AH63" s="957"/>
      <c r="AI63" s="957"/>
      <c r="AJ63" s="957"/>
      <c r="AK63" s="957"/>
      <c r="AL63" s="957"/>
      <c r="AM63" s="957"/>
      <c r="AN63" s="957"/>
      <c r="AO63" s="957"/>
      <c r="AP63" s="958"/>
      <c r="AQ63" s="958"/>
      <c r="AR63" s="958"/>
      <c r="AS63" s="958"/>
      <c r="AT63" s="958"/>
      <c r="AU63" s="958"/>
      <c r="AV63" s="958"/>
      <c r="AW63" s="958"/>
      <c r="AX63" s="958"/>
      <c r="AY63" s="958"/>
      <c r="AZ63" s="954" t="str">
        <f>IF(BA65="N",BQ63,IF(BR65=0,"",IF(BA65="Y",SUM(BQ63/BP63),"")))</f>
        <v/>
      </c>
      <c r="BA63" s="954"/>
      <c r="BB63" s="954"/>
      <c r="BC63" s="954"/>
      <c r="BD63" s="955"/>
      <c r="BE63" s="49"/>
      <c r="BJ63" s="62" t="s">
        <v>230</v>
      </c>
      <c r="BK63" s="62">
        <v>1</v>
      </c>
      <c r="BL63" s="174">
        <v>2</v>
      </c>
      <c r="BM63" s="62">
        <v>3</v>
      </c>
      <c r="BN63" s="62">
        <v>4</v>
      </c>
      <c r="BO63" s="62">
        <v>5</v>
      </c>
      <c r="BP63" s="67">
        <f>IF(BA65="N",8,IF(BR65=0,0,IF(BP65="",0,8)))</f>
        <v>0</v>
      </c>
      <c r="BQ63" s="67">
        <f>SUM(BQ65:BQ76)</f>
        <v>0</v>
      </c>
      <c r="BR63" s="175" t="str">
        <f>IF(BA65="N",0,IF(BP63=0,"",IF(SUM(BQ63/BP63)&gt;1,1,SUM(BQ63/BP63))))</f>
        <v/>
      </c>
      <c r="CL63" s="586"/>
      <c r="CM63" s="586"/>
      <c r="CN63" s="586"/>
      <c r="CO63" s="586"/>
      <c r="CP63" s="586"/>
      <c r="CQ63" s="18"/>
    </row>
    <row r="64" spans="1:95" ht="3.75" customHeight="1">
      <c r="B64" s="140"/>
      <c r="C64" s="170"/>
      <c r="D64" s="140"/>
      <c r="E64" s="170"/>
      <c r="F64" s="351"/>
      <c r="G64" s="41"/>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42"/>
      <c r="BA64" s="42"/>
      <c r="BB64" s="42"/>
      <c r="BC64" s="42"/>
      <c r="BD64" s="139"/>
      <c r="BE64" s="188"/>
      <c r="BJ64" s="87"/>
      <c r="BK64" s="79"/>
      <c r="BL64" s="79"/>
      <c r="BP64" s="80"/>
      <c r="BQ64" s="80"/>
      <c r="BR64" s="81"/>
      <c r="CL64" s="586"/>
      <c r="CM64" s="586"/>
      <c r="CN64" s="586"/>
      <c r="CO64" s="586"/>
      <c r="CP64" s="586"/>
      <c r="CQ64" s="18"/>
    </row>
    <row r="65" spans="1:95">
      <c r="B65" s="140"/>
      <c r="C65" s="170"/>
      <c r="D65" s="140"/>
      <c r="E65" s="170"/>
      <c r="F65" s="351"/>
      <c r="G65" s="353" t="str">
        <f>CONCATENATE(E63,".1")</f>
        <v>4.3.1</v>
      </c>
      <c r="H65" s="144"/>
      <c r="I65" s="145" t="s">
        <v>4</v>
      </c>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66" t="s">
        <v>13</v>
      </c>
      <c r="AX65" s="145"/>
      <c r="AY65" s="146"/>
      <c r="AZ65" s="141"/>
      <c r="BA65" s="959"/>
      <c r="BB65" s="960"/>
      <c r="BC65" s="961"/>
      <c r="BD65" s="141"/>
      <c r="BE65" s="188"/>
      <c r="BJ65" s="66" t="s">
        <v>89</v>
      </c>
      <c r="BK65" s="78" t="s">
        <v>17</v>
      </c>
      <c r="BL65" s="78" t="s">
        <v>17</v>
      </c>
      <c r="BM65" s="78" t="s">
        <v>17</v>
      </c>
      <c r="BN65" s="78" t="s">
        <v>17</v>
      </c>
      <c r="BO65" s="78" t="s">
        <v>17</v>
      </c>
      <c r="BP65" s="135" t="str">
        <f>IF(OR(BA65="x",BA65=""),"",IF(AND($BO$28=1,BK65&lt;&gt;""),1,IF(AND($BO$28=2,BL65&lt;&gt;""),1,IF(AND($BO$28=3,BM65&lt;&gt;""),1,IF(AND($BO$28=4,BN65&lt;&gt;""),1,IF(AND($BO$28=5,BO65&lt;&gt;""),1,0))))))</f>
        <v/>
      </c>
      <c r="BQ65" s="67">
        <f>IF(BR65=0,0,IF(OR(BA65="x",BA65=""),0,IF(BA65="Y",2,0)))</f>
        <v>0</v>
      </c>
      <c r="BR65" s="137">
        <f>IF(BA65="N",0,SUM(BK66:BO66))</f>
        <v>1</v>
      </c>
      <c r="CL65" s="586"/>
      <c r="CM65" s="586"/>
      <c r="CN65" s="586"/>
      <c r="CO65" s="586"/>
      <c r="CP65" s="586"/>
      <c r="CQ65" s="18"/>
    </row>
    <row r="66" spans="1:95" ht="3.75" customHeight="1">
      <c r="B66" s="140"/>
      <c r="C66" s="170"/>
      <c r="D66" s="140"/>
      <c r="E66" s="170"/>
      <c r="F66" s="351"/>
      <c r="G66" s="143"/>
      <c r="H66" s="147"/>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9"/>
      <c r="AZ66" s="141"/>
      <c r="BA66" s="140"/>
      <c r="BB66" s="140"/>
      <c r="BC66" s="140"/>
      <c r="BD66" s="141"/>
      <c r="BE66" s="188"/>
      <c r="BJ66" s="136" t="s">
        <v>229</v>
      </c>
      <c r="BK66" s="137">
        <f>IF(AND($BO$28=1,BK65&lt;&gt;""),1,0)</f>
        <v>1</v>
      </c>
      <c r="BL66" s="137">
        <f>IF(AND($BO$28=2,BL65&lt;&gt;""),1,0)</f>
        <v>0</v>
      </c>
      <c r="BM66" s="137">
        <f>IF(AND($BO$28=3,BM65&lt;&gt;""),1,0)</f>
        <v>0</v>
      </c>
      <c r="BN66" s="137">
        <f>IF(AND($BO$28=4,BN65&lt;&gt;""),1,0)</f>
        <v>0</v>
      </c>
      <c r="BO66" s="137">
        <f>IF(AND($BO$28=5,BO65&lt;&gt;""),1,0)</f>
        <v>0</v>
      </c>
      <c r="BP66" s="80"/>
      <c r="BQ66" s="80"/>
      <c r="BR66" s="86"/>
      <c r="CL66" s="586"/>
      <c r="CM66" s="586"/>
      <c r="CN66" s="586"/>
      <c r="CO66" s="586"/>
      <c r="CP66" s="586"/>
      <c r="CQ66" s="18"/>
    </row>
    <row r="67" spans="1:95">
      <c r="B67" s="140"/>
      <c r="C67" s="170"/>
      <c r="D67" s="140"/>
      <c r="E67" s="170"/>
      <c r="F67" s="351"/>
      <c r="G67" s="353" t="str">
        <f>CONCATENATE(E63,".2")</f>
        <v>4.3.2</v>
      </c>
      <c r="H67" s="144"/>
      <c r="I67" s="145" t="s">
        <v>363</v>
      </c>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6"/>
      <c r="AZ67" s="141"/>
      <c r="BA67" s="959"/>
      <c r="BB67" s="960"/>
      <c r="BC67" s="961"/>
      <c r="BD67" s="141"/>
      <c r="BE67" s="188"/>
      <c r="BJ67" s="158"/>
      <c r="BK67" s="160"/>
      <c r="BL67" s="160"/>
      <c r="BM67" s="160"/>
      <c r="BN67" s="160"/>
      <c r="BO67" s="160"/>
      <c r="BP67" s="135" t="str">
        <f>IF(OR(BA67="x",BA67=""),"",IF(AND($BO$28=1,BK67&lt;&gt;""),1,IF(AND($BO$28=2,BL67&lt;&gt;""),1,IF(AND($BO$28=3,BM67&lt;&gt;""),1,IF(AND($BO$28=4,BN67&lt;&gt;""),1,IF(AND($BO$28=5,BO67&lt;&gt;""),1,0))))))</f>
        <v/>
      </c>
      <c r="BQ67" s="67">
        <f>IF(BR65=0,0,IF(OR(BA67="x",BA67=""),0,BA67))</f>
        <v>0</v>
      </c>
      <c r="BR67" s="162"/>
      <c r="CL67" s="586"/>
      <c r="CM67" s="586"/>
      <c r="CN67" s="586"/>
      <c r="CO67" s="586"/>
      <c r="CP67" s="586"/>
      <c r="CQ67" s="18"/>
    </row>
    <row r="68" spans="1:95" s="151" customFormat="1">
      <c r="A68" s="99"/>
      <c r="B68" s="155"/>
      <c r="C68" s="171"/>
      <c r="D68" s="155"/>
      <c r="E68" s="171"/>
      <c r="F68" s="355"/>
      <c r="G68" s="152"/>
      <c r="H68" s="153"/>
      <c r="I68" s="154" t="s">
        <v>5</v>
      </c>
      <c r="J68" s="155"/>
      <c r="K68" s="524" t="s">
        <v>328</v>
      </c>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5"/>
      <c r="AU68" s="155"/>
      <c r="AV68" s="155"/>
      <c r="AW68" s="155"/>
      <c r="AX68" s="155"/>
      <c r="AY68" s="156"/>
      <c r="AZ68" s="157"/>
      <c r="BA68" s="155"/>
      <c r="BB68" s="155"/>
      <c r="BC68" s="155"/>
      <c r="BD68" s="157"/>
      <c r="BE68" s="189"/>
      <c r="BF68" s="158"/>
      <c r="BG68" s="159"/>
      <c r="BH68" s="159"/>
      <c r="BI68" s="159"/>
      <c r="BJ68" s="158"/>
      <c r="BK68" s="160"/>
      <c r="BL68" s="160"/>
      <c r="BM68" s="160"/>
      <c r="BN68" s="160"/>
      <c r="BO68" s="160"/>
      <c r="BP68" s="163"/>
      <c r="BQ68" s="163"/>
      <c r="BR68" s="162"/>
      <c r="BS68" s="159"/>
      <c r="BT68" s="159"/>
      <c r="BU68" s="159"/>
      <c r="BV68" s="159"/>
      <c r="BW68" s="159"/>
      <c r="BX68" s="159"/>
      <c r="BY68" s="159"/>
      <c r="BZ68" s="159"/>
      <c r="CA68" s="159"/>
      <c r="CB68" s="159"/>
      <c r="CC68" s="159"/>
      <c r="CD68" s="159"/>
      <c r="CE68" s="159"/>
      <c r="CF68" s="159"/>
      <c r="CG68" s="159"/>
      <c r="CH68" s="159"/>
      <c r="CI68" s="159"/>
      <c r="CJ68" s="159"/>
      <c r="CK68" s="159"/>
      <c r="CL68" s="591"/>
      <c r="CM68" s="591"/>
      <c r="CN68" s="591"/>
      <c r="CO68" s="591"/>
      <c r="CP68" s="591"/>
      <c r="CQ68" s="588"/>
    </row>
    <row r="69" spans="1:95" s="151" customFormat="1">
      <c r="A69" s="99"/>
      <c r="B69" s="155"/>
      <c r="C69" s="171"/>
      <c r="D69" s="155"/>
      <c r="E69" s="171"/>
      <c r="F69" s="355"/>
      <c r="G69" s="152"/>
      <c r="H69" s="153"/>
      <c r="I69" s="154" t="s">
        <v>6</v>
      </c>
      <c r="J69" s="155"/>
      <c r="K69" s="524" t="s">
        <v>327</v>
      </c>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5"/>
      <c r="AU69" s="155"/>
      <c r="AV69" s="155"/>
      <c r="AW69" s="155"/>
      <c r="AX69" s="155"/>
      <c r="AY69" s="156"/>
      <c r="AZ69" s="157"/>
      <c r="BA69" s="155"/>
      <c r="BB69" s="155"/>
      <c r="BC69" s="155"/>
      <c r="BD69" s="157"/>
      <c r="BE69" s="189"/>
      <c r="BF69" s="158"/>
      <c r="BG69" s="159"/>
      <c r="BH69" s="159"/>
      <c r="BI69" s="159"/>
      <c r="BJ69" s="158"/>
      <c r="BK69" s="160"/>
      <c r="BL69" s="160"/>
      <c r="BM69" s="160"/>
      <c r="BN69" s="160"/>
      <c r="BO69" s="160"/>
      <c r="BP69" s="161"/>
      <c r="BQ69" s="161"/>
      <c r="BR69" s="162"/>
      <c r="BS69" s="159"/>
      <c r="BT69" s="159"/>
      <c r="BU69" s="159"/>
      <c r="BV69" s="159"/>
      <c r="BW69" s="159"/>
      <c r="BX69" s="159"/>
      <c r="BY69" s="159"/>
      <c r="BZ69" s="159"/>
      <c r="CA69" s="159"/>
      <c r="CB69" s="159"/>
      <c r="CC69" s="159"/>
      <c r="CD69" s="159"/>
      <c r="CE69" s="159"/>
      <c r="CF69" s="159"/>
      <c r="CG69" s="159"/>
      <c r="CH69" s="159"/>
      <c r="CI69" s="159"/>
      <c r="CJ69" s="159"/>
      <c r="CK69" s="159"/>
      <c r="CL69" s="591"/>
      <c r="CM69" s="591"/>
      <c r="CN69" s="591"/>
      <c r="CO69" s="591"/>
      <c r="CP69" s="591"/>
      <c r="CQ69" s="588"/>
    </row>
    <row r="70" spans="1:95" s="151" customFormat="1">
      <c r="A70" s="99"/>
      <c r="B70" s="155"/>
      <c r="C70" s="171"/>
      <c r="D70" s="155"/>
      <c r="E70" s="171"/>
      <c r="F70" s="355"/>
      <c r="G70" s="152"/>
      <c r="H70" s="153"/>
      <c r="I70" s="154" t="s">
        <v>7</v>
      </c>
      <c r="J70" s="155"/>
      <c r="K70" s="524" t="s">
        <v>329</v>
      </c>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5"/>
      <c r="AU70" s="155"/>
      <c r="AV70" s="155"/>
      <c r="AW70" s="155"/>
      <c r="AX70" s="155"/>
      <c r="AY70" s="156"/>
      <c r="AZ70" s="157"/>
      <c r="BA70" s="155"/>
      <c r="BB70" s="155"/>
      <c r="BC70" s="155"/>
      <c r="BD70" s="157"/>
      <c r="BE70" s="189"/>
      <c r="BF70" s="158"/>
      <c r="BG70" s="159"/>
      <c r="BH70" s="159"/>
      <c r="BI70" s="159"/>
      <c r="BJ70" s="158"/>
      <c r="BK70" s="160"/>
      <c r="BL70" s="160"/>
      <c r="BM70" s="160"/>
      <c r="BN70" s="160"/>
      <c r="BO70" s="160"/>
      <c r="BP70" s="161"/>
      <c r="BQ70" s="161"/>
      <c r="BR70" s="162"/>
      <c r="BS70" s="159"/>
      <c r="BT70" s="159"/>
      <c r="BU70" s="159"/>
      <c r="BV70" s="159"/>
      <c r="BW70" s="159"/>
      <c r="BX70" s="159"/>
      <c r="BY70" s="159"/>
      <c r="BZ70" s="159"/>
      <c r="CA70" s="159"/>
      <c r="CB70" s="159"/>
      <c r="CC70" s="159"/>
      <c r="CD70" s="159"/>
      <c r="CE70" s="159"/>
      <c r="CF70" s="159"/>
      <c r="CG70" s="159"/>
      <c r="CH70" s="159"/>
      <c r="CI70" s="159"/>
      <c r="CJ70" s="159"/>
      <c r="CK70" s="159"/>
      <c r="CL70" s="591"/>
      <c r="CM70" s="591"/>
      <c r="CN70" s="591"/>
      <c r="CO70" s="591"/>
      <c r="CP70" s="591"/>
      <c r="CQ70" s="588"/>
    </row>
    <row r="71" spans="1:95" s="151" customFormat="1">
      <c r="A71" s="99"/>
      <c r="B71" s="155"/>
      <c r="C71" s="171"/>
      <c r="D71" s="155"/>
      <c r="E71" s="171"/>
      <c r="F71" s="355"/>
      <c r="G71" s="152"/>
      <c r="H71" s="153"/>
      <c r="I71" s="154" t="s">
        <v>8</v>
      </c>
      <c r="J71" s="155"/>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5"/>
      <c r="AU71" s="155"/>
      <c r="AV71" s="155"/>
      <c r="AW71" s="155"/>
      <c r="AX71" s="155"/>
      <c r="AY71" s="156"/>
      <c r="AZ71" s="157"/>
      <c r="BA71" s="155"/>
      <c r="BB71" s="155"/>
      <c r="BC71" s="155"/>
      <c r="BD71" s="157"/>
      <c r="BE71" s="189"/>
      <c r="BF71" s="158"/>
      <c r="BG71" s="159"/>
      <c r="BH71" s="159"/>
      <c r="BI71" s="159"/>
      <c r="BJ71" s="158"/>
      <c r="BK71" s="160"/>
      <c r="BL71" s="160"/>
      <c r="BM71" s="160"/>
      <c r="BN71" s="160"/>
      <c r="BO71" s="160"/>
      <c r="BP71" s="161"/>
      <c r="BQ71" s="161"/>
      <c r="BR71" s="162"/>
      <c r="BS71" s="159"/>
      <c r="BT71" s="159"/>
      <c r="BU71" s="159"/>
      <c r="BV71" s="159"/>
      <c r="BW71" s="159"/>
      <c r="BX71" s="159"/>
      <c r="BY71" s="159"/>
      <c r="BZ71" s="159"/>
      <c r="CA71" s="159"/>
      <c r="CB71" s="159"/>
      <c r="CC71" s="159"/>
      <c r="CD71" s="159"/>
      <c r="CE71" s="159"/>
      <c r="CF71" s="159"/>
      <c r="CG71" s="159"/>
      <c r="CH71" s="159"/>
      <c r="CI71" s="159"/>
      <c r="CJ71" s="159"/>
      <c r="CK71" s="159"/>
      <c r="CL71" s="591"/>
      <c r="CM71" s="591"/>
      <c r="CN71" s="591"/>
      <c r="CO71" s="591"/>
      <c r="CP71" s="591"/>
      <c r="CQ71" s="588"/>
    </row>
    <row r="72" spans="1:95" s="151" customFormat="1">
      <c r="A72" s="99"/>
      <c r="B72" s="155"/>
      <c r="C72" s="171"/>
      <c r="D72" s="155"/>
      <c r="E72" s="171"/>
      <c r="F72" s="355"/>
      <c r="G72" s="152"/>
      <c r="H72" s="153"/>
      <c r="I72" s="154" t="s">
        <v>9</v>
      </c>
      <c r="J72" s="155"/>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5"/>
      <c r="AU72" s="155"/>
      <c r="AV72" s="155"/>
      <c r="AW72" s="155"/>
      <c r="AX72" s="155"/>
      <c r="AY72" s="156"/>
      <c r="AZ72" s="157"/>
      <c r="BA72" s="155"/>
      <c r="BB72" s="155"/>
      <c r="BC72" s="155"/>
      <c r="BD72" s="157"/>
      <c r="BE72" s="189"/>
      <c r="BF72" s="158"/>
      <c r="BG72" s="159"/>
      <c r="BH72" s="159"/>
      <c r="BI72" s="159"/>
      <c r="BJ72" s="158"/>
      <c r="BK72" s="160"/>
      <c r="BL72" s="160"/>
      <c r="BM72" s="160"/>
      <c r="BN72" s="160"/>
      <c r="BO72" s="160"/>
      <c r="BP72" s="161"/>
      <c r="BQ72" s="161"/>
      <c r="BR72" s="162"/>
      <c r="BS72" s="159"/>
      <c r="BT72" s="159"/>
      <c r="BU72" s="159"/>
      <c r="BV72" s="159"/>
      <c r="BW72" s="159"/>
      <c r="BX72" s="159"/>
      <c r="BY72" s="159"/>
      <c r="BZ72" s="159"/>
      <c r="CA72" s="159"/>
      <c r="CB72" s="159"/>
      <c r="CC72" s="159"/>
      <c r="CD72" s="159"/>
      <c r="CE72" s="159"/>
      <c r="CF72" s="159"/>
      <c r="CG72" s="159"/>
      <c r="CH72" s="159"/>
      <c r="CI72" s="159"/>
      <c r="CJ72" s="159"/>
      <c r="CK72" s="159"/>
      <c r="CL72" s="591"/>
      <c r="CM72" s="591"/>
      <c r="CN72" s="591"/>
      <c r="CO72" s="591"/>
      <c r="CP72" s="591"/>
      <c r="CQ72" s="588"/>
    </row>
    <row r="73" spans="1:95" ht="3.75" customHeight="1">
      <c r="B73" s="140"/>
      <c r="C73" s="170"/>
      <c r="D73" s="140"/>
      <c r="E73" s="170"/>
      <c r="F73" s="351"/>
      <c r="G73" s="143"/>
      <c r="H73" s="147"/>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9"/>
      <c r="AZ73" s="141"/>
      <c r="BA73" s="140"/>
      <c r="BB73" s="140"/>
      <c r="BC73" s="140"/>
      <c r="BD73" s="141"/>
      <c r="BE73" s="188"/>
      <c r="BJ73" s="64"/>
      <c r="BK73" s="60"/>
      <c r="BL73" s="60"/>
      <c r="BP73" s="142"/>
      <c r="BQ73" s="142"/>
      <c r="BR73" s="86"/>
      <c r="CL73" s="586"/>
      <c r="CM73" s="586"/>
      <c r="CN73" s="586"/>
      <c r="CO73" s="586"/>
      <c r="CP73" s="586"/>
      <c r="CQ73" s="18"/>
    </row>
    <row r="74" spans="1:95">
      <c r="B74" s="140"/>
      <c r="C74" s="170"/>
      <c r="D74" s="140"/>
      <c r="E74" s="170"/>
      <c r="F74" s="351"/>
      <c r="G74" s="353" t="str">
        <f>CONCATENATE(E63,".3")</f>
        <v>4.3.3</v>
      </c>
      <c r="H74" s="144"/>
      <c r="I74" s="145" t="s">
        <v>362</v>
      </c>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6"/>
      <c r="AZ74" s="141"/>
      <c r="BA74" s="959"/>
      <c r="BB74" s="960"/>
      <c r="BC74" s="961"/>
      <c r="BD74" s="141"/>
      <c r="BE74" s="188"/>
      <c r="BJ74" s="158"/>
      <c r="BK74" s="160"/>
      <c r="BL74" s="160"/>
      <c r="BM74" s="160"/>
      <c r="BN74" s="160"/>
      <c r="BO74" s="160"/>
      <c r="BP74" s="135" t="str">
        <f>IF(OR(BA74="x",BA74=""),"",IF(AND($BO$28=1,BK74&lt;&gt;""),1,IF(AND($BO$28=2,BL74&lt;&gt;""),1,IF(AND($BO$28=3,BM74&lt;&gt;""),1,IF(AND($BO$28=4,BN74&lt;&gt;""),1,IF(AND($BO$28=5,BO74&lt;&gt;""),1,0))))))</f>
        <v/>
      </c>
      <c r="BQ74" s="67">
        <f>IF(BR65=0,0,IF(OR(BA74="x",BA74=""),0,BA74))</f>
        <v>0</v>
      </c>
      <c r="BR74" s="162"/>
      <c r="CL74" s="586"/>
      <c r="CM74" s="586"/>
      <c r="CN74" s="586"/>
      <c r="CO74" s="586"/>
      <c r="CP74" s="586"/>
      <c r="CQ74" s="18"/>
    </row>
    <row r="75" spans="1:95" ht="3.75" customHeight="1">
      <c r="B75" s="140"/>
      <c r="C75" s="170"/>
      <c r="D75" s="140"/>
      <c r="E75" s="170"/>
      <c r="F75" s="351"/>
      <c r="G75" s="143"/>
      <c r="H75" s="147"/>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8"/>
      <c r="AY75" s="149"/>
      <c r="AZ75" s="141"/>
      <c r="BA75" s="140"/>
      <c r="BB75" s="140"/>
      <c r="BC75" s="140"/>
      <c r="BD75" s="141"/>
      <c r="BE75" s="188"/>
      <c r="BJ75" s="158"/>
      <c r="BK75" s="160"/>
      <c r="BL75" s="160"/>
      <c r="BM75" s="160"/>
      <c r="BN75" s="160"/>
      <c r="BO75" s="160"/>
      <c r="BP75" s="80"/>
      <c r="BQ75" s="80"/>
      <c r="BR75" s="86"/>
      <c r="CL75" s="586"/>
      <c r="CM75" s="586"/>
      <c r="CN75" s="586"/>
      <c r="CO75" s="586"/>
      <c r="CP75" s="586"/>
      <c r="CQ75" s="18"/>
    </row>
    <row r="76" spans="1:95">
      <c r="B76" s="140"/>
      <c r="C76" s="170"/>
      <c r="D76" s="140"/>
      <c r="E76" s="170"/>
      <c r="F76" s="351"/>
      <c r="G76" s="353" t="str">
        <f>CONCATENATE(E63,".4")</f>
        <v>4.3.4</v>
      </c>
      <c r="H76" s="144"/>
      <c r="I76" s="145" t="s">
        <v>10</v>
      </c>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6"/>
      <c r="AZ76" s="141"/>
      <c r="BA76" s="959"/>
      <c r="BB76" s="960"/>
      <c r="BC76" s="961"/>
      <c r="BD76" s="141"/>
      <c r="BE76" s="188"/>
      <c r="BJ76" s="158"/>
      <c r="BK76" s="160"/>
      <c r="BL76" s="160"/>
      <c r="BM76" s="160"/>
      <c r="BN76" s="160"/>
      <c r="BO76" s="160"/>
      <c r="BP76" s="135" t="str">
        <f>IF(OR(BA76="x",BA76=""),"",IF(AND($BO$28=1,BK76&lt;&gt;""),1,IF(AND($BO$28=2,BL76&lt;&gt;""),1,IF(AND($BO$28=3,BM76&lt;&gt;""),1,IF(AND($BO$28=4,BN76&lt;&gt;""),1,IF(AND($BO$28=5,BO76&lt;&gt;""),1,0))))))</f>
        <v/>
      </c>
      <c r="BQ76" s="67">
        <f>IF(BR65=0,0,IF(OR(BA76="x",BA76=""),0,BA76))</f>
        <v>0</v>
      </c>
      <c r="BR76" s="162"/>
      <c r="CL76" s="586"/>
      <c r="CM76" s="586"/>
      <c r="CN76" s="586"/>
      <c r="CO76" s="586"/>
      <c r="CP76" s="586"/>
      <c r="CQ76" s="18"/>
    </row>
    <row r="77" spans="1:95" ht="3.75" customHeight="1">
      <c r="B77" s="140"/>
      <c r="C77" s="170"/>
      <c r="D77" s="140"/>
      <c r="E77" s="170"/>
      <c r="F77" s="351"/>
      <c r="G77" s="143"/>
      <c r="H77" s="147"/>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c r="AY77" s="149"/>
      <c r="AZ77" s="141"/>
      <c r="BA77" s="140"/>
      <c r="BB77" s="140"/>
      <c r="BC77" s="140"/>
      <c r="BD77" s="141"/>
      <c r="BE77" s="188"/>
      <c r="BJ77" s="158"/>
      <c r="BK77" s="160"/>
      <c r="BL77" s="160"/>
      <c r="BM77" s="160"/>
      <c r="BN77" s="160"/>
      <c r="BO77" s="160"/>
      <c r="BP77" s="80"/>
      <c r="BQ77" s="80"/>
      <c r="BR77" s="86"/>
      <c r="CL77" s="586"/>
      <c r="CM77" s="586"/>
      <c r="CN77" s="586"/>
      <c r="CO77" s="586"/>
      <c r="CP77" s="586"/>
      <c r="CQ77" s="18"/>
    </row>
    <row r="78" spans="1:95">
      <c r="B78" s="140"/>
      <c r="C78" s="170"/>
      <c r="D78" s="140"/>
      <c r="E78" s="170"/>
      <c r="F78" s="351"/>
      <c r="G78" s="138"/>
      <c r="H78" s="139"/>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1"/>
      <c r="BA78" s="140"/>
      <c r="BB78" s="140"/>
      <c r="BC78" s="140"/>
      <c r="BD78" s="141"/>
      <c r="BE78" s="188"/>
      <c r="BJ78" s="64"/>
      <c r="BK78" s="400" t="s">
        <v>231</v>
      </c>
      <c r="BL78" s="401"/>
      <c r="BM78" s="401"/>
      <c r="BN78" s="401"/>
      <c r="BO78" s="402"/>
      <c r="BP78" s="142"/>
      <c r="BQ78" s="142"/>
      <c r="BR78" s="86"/>
      <c r="CL78" s="586"/>
      <c r="CM78" s="586"/>
      <c r="CN78" s="586"/>
      <c r="CO78" s="586"/>
      <c r="CP78" s="586"/>
      <c r="CQ78" s="18"/>
    </row>
    <row r="79" spans="1:95">
      <c r="B79" s="140"/>
      <c r="C79" s="170"/>
      <c r="D79" s="140"/>
      <c r="E79" s="354" t="str">
        <f>CONCATENATE($C$29,"4")</f>
        <v>4.4</v>
      </c>
      <c r="F79" s="352"/>
      <c r="G79" s="956" t="str">
        <f>IF(F20="","",F20)</f>
        <v>Inventory Management</v>
      </c>
      <c r="H79" s="957"/>
      <c r="I79" s="957"/>
      <c r="J79" s="957"/>
      <c r="K79" s="957"/>
      <c r="L79" s="957"/>
      <c r="M79" s="957"/>
      <c r="N79" s="957"/>
      <c r="O79" s="957"/>
      <c r="P79" s="957"/>
      <c r="Q79" s="957"/>
      <c r="R79" s="957"/>
      <c r="S79" s="957"/>
      <c r="T79" s="957"/>
      <c r="U79" s="957"/>
      <c r="V79" s="957"/>
      <c r="W79" s="957"/>
      <c r="X79" s="957"/>
      <c r="Y79" s="957"/>
      <c r="Z79" s="957"/>
      <c r="AA79" s="957"/>
      <c r="AB79" s="957"/>
      <c r="AC79" s="957"/>
      <c r="AD79" s="957"/>
      <c r="AE79" s="957"/>
      <c r="AF79" s="957"/>
      <c r="AG79" s="957"/>
      <c r="AH79" s="957"/>
      <c r="AI79" s="957"/>
      <c r="AJ79" s="957"/>
      <c r="AK79" s="957"/>
      <c r="AL79" s="957"/>
      <c r="AM79" s="957"/>
      <c r="AN79" s="957"/>
      <c r="AO79" s="957"/>
      <c r="AP79" s="958"/>
      <c r="AQ79" s="958"/>
      <c r="AR79" s="958"/>
      <c r="AS79" s="958"/>
      <c r="AT79" s="958"/>
      <c r="AU79" s="958"/>
      <c r="AV79" s="958"/>
      <c r="AW79" s="958"/>
      <c r="AX79" s="958"/>
      <c r="AY79" s="958"/>
      <c r="AZ79" s="954" t="str">
        <f>IF(BA81="N",BQ79,IF(BR81=0,"",IF(BA81="Y",SUM(BQ79/BP79),"")))</f>
        <v/>
      </c>
      <c r="BA79" s="954"/>
      <c r="BB79" s="954"/>
      <c r="BC79" s="954"/>
      <c r="BD79" s="955"/>
      <c r="BE79" s="49"/>
      <c r="BJ79" s="62" t="s">
        <v>230</v>
      </c>
      <c r="BK79" s="62">
        <v>1</v>
      </c>
      <c r="BL79" s="174">
        <v>2</v>
      </c>
      <c r="BM79" s="62">
        <v>3</v>
      </c>
      <c r="BN79" s="62">
        <v>4</v>
      </c>
      <c r="BO79" s="62">
        <v>5</v>
      </c>
      <c r="BP79" s="67">
        <f>IF(BA81="N",8,IF(BR81=0,0,IF(BP81="",0,8)))</f>
        <v>0</v>
      </c>
      <c r="BQ79" s="67">
        <f>SUM(BQ81:BQ92)</f>
        <v>0</v>
      </c>
      <c r="BR79" s="175" t="str">
        <f>IF(BA81="N",0,IF(BP79=0,"",IF(SUM(BQ79/BP79)&gt;1,1,SUM(BQ79/BP79))))</f>
        <v/>
      </c>
      <c r="CL79" s="586"/>
      <c r="CM79" s="586"/>
      <c r="CN79" s="586"/>
      <c r="CO79" s="586"/>
      <c r="CP79" s="586"/>
      <c r="CQ79" s="18"/>
    </row>
    <row r="80" spans="1:95" ht="3.75" customHeight="1">
      <c r="B80" s="140"/>
      <c r="C80" s="170"/>
      <c r="D80" s="140"/>
      <c r="E80" s="170"/>
      <c r="F80" s="351"/>
      <c r="G80" s="41"/>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42"/>
      <c r="BA80" s="42"/>
      <c r="BB80" s="42"/>
      <c r="BC80" s="42"/>
      <c r="BD80" s="139"/>
      <c r="BE80" s="188"/>
      <c r="BJ80" s="87"/>
      <c r="BK80" s="79"/>
      <c r="BL80" s="79"/>
      <c r="BP80" s="80"/>
      <c r="BQ80" s="80"/>
      <c r="BR80" s="81"/>
      <c r="CL80" s="586"/>
      <c r="CM80" s="586"/>
      <c r="CN80" s="586"/>
      <c r="CO80" s="586"/>
      <c r="CP80" s="586"/>
      <c r="CQ80" s="18"/>
    </row>
    <row r="81" spans="1:95">
      <c r="B81" s="140"/>
      <c r="C81" s="170"/>
      <c r="D81" s="140"/>
      <c r="E81" s="170"/>
      <c r="F81" s="351"/>
      <c r="G81" s="353" t="str">
        <f>CONCATENATE(E79,".1")</f>
        <v>4.4.1</v>
      </c>
      <c r="H81" s="144"/>
      <c r="I81" s="145" t="s">
        <v>4</v>
      </c>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66" t="s">
        <v>13</v>
      </c>
      <c r="AX81" s="145"/>
      <c r="AY81" s="146"/>
      <c r="AZ81" s="141"/>
      <c r="BA81" s="959"/>
      <c r="BB81" s="960"/>
      <c r="BC81" s="961"/>
      <c r="BD81" s="141"/>
      <c r="BE81" s="188"/>
      <c r="BJ81" s="66" t="s">
        <v>89</v>
      </c>
      <c r="BK81" s="78" t="s">
        <v>17</v>
      </c>
      <c r="BL81" s="78" t="s">
        <v>17</v>
      </c>
      <c r="BM81" s="78"/>
      <c r="BN81" s="78" t="s">
        <v>17</v>
      </c>
      <c r="BO81" s="78" t="s">
        <v>17</v>
      </c>
      <c r="BP81" s="135" t="str">
        <f>IF(OR(BA81="x",BA81=""),"",IF(AND($BO$28=1,BK81&lt;&gt;""),1,IF(AND($BO$28=2,BL81&lt;&gt;""),1,IF(AND($BO$28=3,BM81&lt;&gt;""),1,IF(AND($BO$28=4,BN81&lt;&gt;""),1,IF(AND($BO$28=5,BO81&lt;&gt;""),1,0))))))</f>
        <v/>
      </c>
      <c r="BQ81" s="67">
        <f>IF(BR81=0,0,IF(OR(BA81="x",BA81=""),0,IF(BA81="Y",2,0)))</f>
        <v>0</v>
      </c>
      <c r="BR81" s="137">
        <f>IF(BA81="N",0,SUM(BK82:BO82))</f>
        <v>1</v>
      </c>
      <c r="CL81" s="586"/>
      <c r="CM81" s="586"/>
      <c r="CN81" s="586"/>
      <c r="CO81" s="586"/>
      <c r="CP81" s="586"/>
      <c r="CQ81" s="18"/>
    </row>
    <row r="82" spans="1:95" ht="3.75" customHeight="1">
      <c r="B82" s="140"/>
      <c r="C82" s="170"/>
      <c r="D82" s="140"/>
      <c r="E82" s="170"/>
      <c r="F82" s="351"/>
      <c r="G82" s="143"/>
      <c r="H82" s="147"/>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9"/>
      <c r="AZ82" s="141"/>
      <c r="BA82" s="140"/>
      <c r="BB82" s="140"/>
      <c r="BC82" s="140"/>
      <c r="BD82" s="141"/>
      <c r="BE82" s="188"/>
      <c r="BJ82" s="136"/>
      <c r="BK82" s="137">
        <f>IF(AND($BO$28=1,BK81&lt;&gt;""),1,0)</f>
        <v>1</v>
      </c>
      <c r="BL82" s="137">
        <f>IF(AND($BO$28=2,BL81&lt;&gt;""),1,0)</f>
        <v>0</v>
      </c>
      <c r="BM82" s="137">
        <f>IF(AND($BO$28=3,BM81&lt;&gt;""),1,0)</f>
        <v>0</v>
      </c>
      <c r="BN82" s="137">
        <f>IF(AND($BO$28=4,BN81&lt;&gt;""),1,0)</f>
        <v>0</v>
      </c>
      <c r="BO82" s="137">
        <f>IF(AND($BO$28=5,BO81&lt;&gt;""),1,0)</f>
        <v>0</v>
      </c>
      <c r="BP82" s="80"/>
      <c r="BQ82" s="80"/>
      <c r="BR82" s="86"/>
      <c r="CL82" s="586"/>
      <c r="CM82" s="586"/>
      <c r="CN82" s="586"/>
      <c r="CO82" s="586"/>
      <c r="CP82" s="586"/>
      <c r="CQ82" s="18"/>
    </row>
    <row r="83" spans="1:95">
      <c r="B83" s="140"/>
      <c r="C83" s="170"/>
      <c r="D83" s="140"/>
      <c r="E83" s="170"/>
      <c r="F83" s="351"/>
      <c r="G83" s="353" t="str">
        <f>CONCATENATE(E79,".2")</f>
        <v>4.4.2</v>
      </c>
      <c r="H83" s="144"/>
      <c r="I83" s="145" t="s">
        <v>363</v>
      </c>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6"/>
      <c r="AZ83" s="141"/>
      <c r="BA83" s="959"/>
      <c r="BB83" s="960"/>
      <c r="BC83" s="961"/>
      <c r="BD83" s="141"/>
      <c r="BE83" s="188"/>
      <c r="BJ83" s="158"/>
      <c r="BK83" s="160"/>
      <c r="BL83" s="160"/>
      <c r="BM83" s="160"/>
      <c r="BN83" s="160"/>
      <c r="BO83" s="160"/>
      <c r="BP83" s="135" t="str">
        <f>IF(OR(BA83="x",BA83=""),"",IF(AND($BO$28=1,BK83&lt;&gt;""),1,IF(AND($BO$28=2,BL83&lt;&gt;""),1,IF(AND($BO$28=3,BM83&lt;&gt;""),1,IF(AND($BO$28=4,BN83&lt;&gt;""),1,IF(AND($BO$28=5,BO83&lt;&gt;""),1,0))))))</f>
        <v/>
      </c>
      <c r="BQ83" s="67">
        <f>IF(BR81=0,0,IF(OR(BA83="x",BA83=""),0,BA83))</f>
        <v>0</v>
      </c>
      <c r="BR83" s="162"/>
      <c r="CL83" s="586"/>
      <c r="CM83" s="586"/>
      <c r="CN83" s="586"/>
      <c r="CO83" s="586"/>
      <c r="CP83" s="586"/>
      <c r="CQ83" s="18"/>
    </row>
    <row r="84" spans="1:95" s="151" customFormat="1">
      <c r="A84" s="99"/>
      <c r="B84" s="155"/>
      <c r="C84" s="171"/>
      <c r="D84" s="155"/>
      <c r="E84" s="171"/>
      <c r="F84" s="355"/>
      <c r="G84" s="152"/>
      <c r="H84" s="153"/>
      <c r="I84" s="154" t="s">
        <v>5</v>
      </c>
      <c r="J84" s="155"/>
      <c r="K84" s="524" t="s">
        <v>330</v>
      </c>
      <c r="L84" s="150"/>
      <c r="M84" s="150"/>
      <c r="N84" s="150"/>
      <c r="O84" s="150"/>
      <c r="P84" s="150"/>
      <c r="Q84" s="150"/>
      <c r="R84" s="150"/>
      <c r="S84" s="150"/>
      <c r="T84" s="150"/>
      <c r="U84" s="150"/>
      <c r="V84" s="150"/>
      <c r="W84" s="150"/>
      <c r="X84" s="150"/>
      <c r="Y84" s="150"/>
      <c r="Z84" s="150"/>
      <c r="AA84" s="150"/>
      <c r="AB84" s="150"/>
      <c r="AC84" s="150"/>
      <c r="AD84" s="150"/>
      <c r="AE84" s="150"/>
      <c r="AF84" s="150"/>
      <c r="AG84" s="150"/>
      <c r="AH84" s="150"/>
      <c r="AI84" s="150"/>
      <c r="AJ84" s="150"/>
      <c r="AK84" s="150"/>
      <c r="AL84" s="150"/>
      <c r="AM84" s="150"/>
      <c r="AN84" s="150"/>
      <c r="AO84" s="150"/>
      <c r="AP84" s="150"/>
      <c r="AQ84" s="150"/>
      <c r="AR84" s="150"/>
      <c r="AS84" s="150"/>
      <c r="AT84" s="155"/>
      <c r="AU84" s="155"/>
      <c r="AV84" s="155"/>
      <c r="AW84" s="155"/>
      <c r="AX84" s="155"/>
      <c r="AY84" s="156"/>
      <c r="AZ84" s="157"/>
      <c r="BA84" s="155"/>
      <c r="BB84" s="155"/>
      <c r="BC84" s="155"/>
      <c r="BD84" s="157"/>
      <c r="BE84" s="189"/>
      <c r="BF84" s="158"/>
      <c r="BG84" s="159"/>
      <c r="BH84" s="159"/>
      <c r="BI84" s="159"/>
      <c r="BJ84" s="158"/>
      <c r="BK84" s="160"/>
      <c r="BL84" s="160"/>
      <c r="BM84" s="160"/>
      <c r="BN84" s="160"/>
      <c r="BO84" s="160"/>
      <c r="BP84" s="163"/>
      <c r="BQ84" s="163"/>
      <c r="BR84" s="162"/>
      <c r="BS84" s="159"/>
      <c r="BT84" s="159"/>
      <c r="BU84" s="159"/>
      <c r="BV84" s="159"/>
      <c r="BW84" s="159"/>
      <c r="BX84" s="159"/>
      <c r="BY84" s="159"/>
      <c r="BZ84" s="159"/>
      <c r="CA84" s="159"/>
      <c r="CB84" s="159"/>
      <c r="CC84" s="159"/>
      <c r="CD84" s="159"/>
      <c r="CE84" s="159"/>
      <c r="CF84" s="159"/>
      <c r="CG84" s="159"/>
      <c r="CH84" s="159"/>
      <c r="CI84" s="159"/>
      <c r="CJ84" s="159"/>
      <c r="CK84" s="159"/>
      <c r="CL84" s="591"/>
      <c r="CM84" s="591"/>
      <c r="CN84" s="591"/>
      <c r="CO84" s="591"/>
      <c r="CP84" s="591"/>
      <c r="CQ84" s="588"/>
    </row>
    <row r="85" spans="1:95" s="151" customFormat="1">
      <c r="A85" s="99"/>
      <c r="B85" s="155"/>
      <c r="C85" s="171"/>
      <c r="D85" s="155"/>
      <c r="E85" s="171"/>
      <c r="F85" s="355"/>
      <c r="G85" s="152"/>
      <c r="H85" s="153"/>
      <c r="I85" s="154" t="s">
        <v>6</v>
      </c>
      <c r="J85" s="155"/>
      <c r="K85" s="524" t="s">
        <v>392</v>
      </c>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5"/>
      <c r="AU85" s="155"/>
      <c r="AV85" s="155"/>
      <c r="AW85" s="155"/>
      <c r="AX85" s="155"/>
      <c r="AY85" s="156"/>
      <c r="AZ85" s="157"/>
      <c r="BA85" s="155"/>
      <c r="BB85" s="155"/>
      <c r="BC85" s="155"/>
      <c r="BD85" s="157"/>
      <c r="BE85" s="189"/>
      <c r="BF85" s="158"/>
      <c r="BG85" s="159"/>
      <c r="BH85" s="159"/>
      <c r="BI85" s="159"/>
      <c r="BJ85" s="158"/>
      <c r="BK85" s="160"/>
      <c r="BL85" s="160"/>
      <c r="BM85" s="160"/>
      <c r="BN85" s="160"/>
      <c r="BO85" s="160"/>
      <c r="BP85" s="161"/>
      <c r="BQ85" s="161"/>
      <c r="BR85" s="162"/>
      <c r="BS85" s="159"/>
      <c r="BT85" s="159"/>
      <c r="BU85" s="159"/>
      <c r="BV85" s="159"/>
      <c r="BW85" s="159"/>
      <c r="BX85" s="159"/>
      <c r="BY85" s="159"/>
      <c r="BZ85" s="159"/>
      <c r="CA85" s="159"/>
      <c r="CB85" s="159"/>
      <c r="CC85" s="159"/>
      <c r="CD85" s="159"/>
      <c r="CE85" s="159"/>
      <c r="CF85" s="159"/>
      <c r="CG85" s="159"/>
      <c r="CH85" s="159"/>
      <c r="CI85" s="159"/>
      <c r="CJ85" s="159"/>
      <c r="CK85" s="159"/>
      <c r="CL85" s="591"/>
      <c r="CM85" s="591"/>
      <c r="CN85" s="591"/>
      <c r="CO85" s="591"/>
      <c r="CP85" s="591"/>
      <c r="CQ85" s="588"/>
    </row>
    <row r="86" spans="1:95" s="151" customFormat="1">
      <c r="A86" s="99"/>
      <c r="B86" s="155"/>
      <c r="C86" s="171"/>
      <c r="D86" s="155"/>
      <c r="E86" s="171"/>
      <c r="F86" s="355"/>
      <c r="G86" s="152"/>
      <c r="H86" s="153"/>
      <c r="I86" s="154" t="s">
        <v>7</v>
      </c>
      <c r="J86" s="155"/>
      <c r="K86" s="524" t="s">
        <v>388</v>
      </c>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c r="AJ86" s="150"/>
      <c r="AK86" s="150"/>
      <c r="AL86" s="150"/>
      <c r="AM86" s="150"/>
      <c r="AN86" s="150"/>
      <c r="AO86" s="150"/>
      <c r="AP86" s="150"/>
      <c r="AQ86" s="150"/>
      <c r="AR86" s="150"/>
      <c r="AS86" s="150"/>
      <c r="AT86" s="155"/>
      <c r="AU86" s="155"/>
      <c r="AV86" s="155"/>
      <c r="AW86" s="155"/>
      <c r="AX86" s="155"/>
      <c r="AY86" s="156"/>
      <c r="AZ86" s="157"/>
      <c r="BA86" s="155"/>
      <c r="BB86" s="155"/>
      <c r="BC86" s="155"/>
      <c r="BD86" s="157"/>
      <c r="BE86" s="189"/>
      <c r="BF86" s="158"/>
      <c r="BG86" s="159"/>
      <c r="BH86" s="159"/>
      <c r="BI86" s="159"/>
      <c r="BJ86" s="158"/>
      <c r="BK86" s="160"/>
      <c r="BL86" s="160"/>
      <c r="BM86" s="160"/>
      <c r="BN86" s="160"/>
      <c r="BO86" s="160"/>
      <c r="BP86" s="161"/>
      <c r="BQ86" s="161"/>
      <c r="BR86" s="162"/>
      <c r="BS86" s="159"/>
      <c r="BT86" s="159"/>
      <c r="BU86" s="159"/>
      <c r="BV86" s="159"/>
      <c r="BW86" s="159"/>
      <c r="BX86" s="159"/>
      <c r="BY86" s="159"/>
      <c r="BZ86" s="159"/>
      <c r="CA86" s="159"/>
      <c r="CB86" s="159"/>
      <c r="CC86" s="159"/>
      <c r="CD86" s="159"/>
      <c r="CE86" s="159"/>
      <c r="CF86" s="159"/>
      <c r="CG86" s="159"/>
      <c r="CH86" s="159"/>
      <c r="CI86" s="159"/>
      <c r="CJ86" s="159"/>
      <c r="CK86" s="159"/>
      <c r="CL86" s="591"/>
      <c r="CM86" s="591"/>
      <c r="CN86" s="591"/>
      <c r="CO86" s="591"/>
      <c r="CP86" s="591"/>
      <c r="CQ86" s="588"/>
    </row>
    <row r="87" spans="1:95" s="151" customFormat="1">
      <c r="A87" s="99"/>
      <c r="B87" s="155"/>
      <c r="C87" s="171"/>
      <c r="D87" s="155"/>
      <c r="E87" s="171"/>
      <c r="F87" s="355"/>
      <c r="G87" s="152"/>
      <c r="H87" s="153"/>
      <c r="I87" s="154" t="s">
        <v>8</v>
      </c>
      <c r="J87" s="155"/>
      <c r="K87" s="524" t="s">
        <v>346</v>
      </c>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c r="AK87" s="150"/>
      <c r="AL87" s="150"/>
      <c r="AM87" s="150"/>
      <c r="AN87" s="150"/>
      <c r="AO87" s="150"/>
      <c r="AP87" s="150"/>
      <c r="AQ87" s="150"/>
      <c r="AR87" s="150"/>
      <c r="AS87" s="150"/>
      <c r="AT87" s="155"/>
      <c r="AU87" s="155"/>
      <c r="AV87" s="155"/>
      <c r="AW87" s="155"/>
      <c r="AX87" s="155"/>
      <c r="AY87" s="156"/>
      <c r="AZ87" s="157"/>
      <c r="BA87" s="155"/>
      <c r="BB87" s="155"/>
      <c r="BC87" s="155"/>
      <c r="BD87" s="157"/>
      <c r="BE87" s="189"/>
      <c r="BF87" s="158"/>
      <c r="BG87" s="159"/>
      <c r="BH87" s="159"/>
      <c r="BI87" s="159"/>
      <c r="BJ87" s="158"/>
      <c r="BK87" s="160"/>
      <c r="BL87" s="160"/>
      <c r="BM87" s="160"/>
      <c r="BN87" s="160"/>
      <c r="BO87" s="160"/>
      <c r="BP87" s="161"/>
      <c r="BQ87" s="161"/>
      <c r="BR87" s="162"/>
      <c r="BS87" s="159"/>
      <c r="BT87" s="159"/>
      <c r="BU87" s="159"/>
      <c r="BV87" s="159"/>
      <c r="BW87" s="159"/>
      <c r="BX87" s="159"/>
      <c r="BY87" s="159"/>
      <c r="BZ87" s="159"/>
      <c r="CA87" s="159"/>
      <c r="CB87" s="159"/>
      <c r="CC87" s="159"/>
      <c r="CD87" s="159"/>
      <c r="CE87" s="159"/>
      <c r="CF87" s="159"/>
      <c r="CG87" s="159"/>
      <c r="CH87" s="159"/>
      <c r="CI87" s="159"/>
      <c r="CJ87" s="159"/>
      <c r="CK87" s="159"/>
      <c r="CL87" s="591"/>
      <c r="CM87" s="591"/>
      <c r="CN87" s="591"/>
      <c r="CO87" s="591"/>
      <c r="CP87" s="591"/>
      <c r="CQ87" s="588"/>
    </row>
    <row r="88" spans="1:95" s="151" customFormat="1">
      <c r="A88" s="99"/>
      <c r="B88" s="155"/>
      <c r="C88" s="171"/>
      <c r="D88" s="155"/>
      <c r="E88" s="171"/>
      <c r="F88" s="355"/>
      <c r="G88" s="152"/>
      <c r="H88" s="153"/>
      <c r="I88" s="154" t="s">
        <v>9</v>
      </c>
      <c r="J88" s="155"/>
      <c r="K88" s="524" t="s">
        <v>389</v>
      </c>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5"/>
      <c r="AU88" s="155"/>
      <c r="AV88" s="155"/>
      <c r="AW88" s="155"/>
      <c r="AX88" s="155"/>
      <c r="AY88" s="156"/>
      <c r="AZ88" s="157"/>
      <c r="BA88" s="155"/>
      <c r="BB88" s="155"/>
      <c r="BC88" s="155"/>
      <c r="BD88" s="157"/>
      <c r="BE88" s="189"/>
      <c r="BF88" s="158"/>
      <c r="BG88" s="159"/>
      <c r="BH88" s="159"/>
      <c r="BI88" s="159"/>
      <c r="BJ88" s="158"/>
      <c r="BK88" s="160"/>
      <c r="BL88" s="160"/>
      <c r="BM88" s="160"/>
      <c r="BN88" s="160"/>
      <c r="BO88" s="160"/>
      <c r="BP88" s="161"/>
      <c r="BQ88" s="161"/>
      <c r="BR88" s="162"/>
      <c r="BS88" s="159"/>
      <c r="BT88" s="159"/>
      <c r="BU88" s="159"/>
      <c r="BV88" s="159"/>
      <c r="BW88" s="159"/>
      <c r="BX88" s="159"/>
      <c r="BY88" s="159"/>
      <c r="BZ88" s="159"/>
      <c r="CA88" s="159"/>
      <c r="CB88" s="159"/>
      <c r="CC88" s="159"/>
      <c r="CD88" s="159"/>
      <c r="CE88" s="159"/>
      <c r="CF88" s="159"/>
      <c r="CG88" s="159"/>
      <c r="CH88" s="159"/>
      <c r="CI88" s="159"/>
      <c r="CJ88" s="159"/>
      <c r="CK88" s="159"/>
      <c r="CL88" s="591"/>
      <c r="CM88" s="591"/>
      <c r="CN88" s="591"/>
      <c r="CO88" s="591"/>
      <c r="CP88" s="591"/>
      <c r="CQ88" s="588"/>
    </row>
    <row r="89" spans="1:95" ht="3.75" customHeight="1">
      <c r="B89" s="140"/>
      <c r="C89" s="170"/>
      <c r="D89" s="140"/>
      <c r="E89" s="170"/>
      <c r="F89" s="351"/>
      <c r="G89" s="143"/>
      <c r="H89" s="147"/>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c r="AK89" s="148"/>
      <c r="AL89" s="148"/>
      <c r="AM89" s="148"/>
      <c r="AN89" s="148"/>
      <c r="AO89" s="148"/>
      <c r="AP89" s="148"/>
      <c r="AQ89" s="148"/>
      <c r="AR89" s="148"/>
      <c r="AS89" s="148"/>
      <c r="AT89" s="148"/>
      <c r="AU89" s="148"/>
      <c r="AV89" s="148"/>
      <c r="AW89" s="148"/>
      <c r="AX89" s="148"/>
      <c r="AY89" s="149"/>
      <c r="AZ89" s="141"/>
      <c r="BA89" s="140"/>
      <c r="BB89" s="140"/>
      <c r="BC89" s="140"/>
      <c r="BD89" s="141"/>
      <c r="BE89" s="188"/>
      <c r="BJ89" s="64"/>
      <c r="BK89" s="60"/>
      <c r="BL89" s="60"/>
      <c r="BP89" s="142"/>
      <c r="BQ89" s="142"/>
      <c r="BR89" s="86"/>
      <c r="CL89" s="586"/>
      <c r="CM89" s="586"/>
      <c r="CN89" s="586"/>
      <c r="CO89" s="586"/>
      <c r="CP89" s="586"/>
      <c r="CQ89" s="18"/>
    </row>
    <row r="90" spans="1:95">
      <c r="B90" s="140"/>
      <c r="C90" s="170"/>
      <c r="D90" s="140"/>
      <c r="E90" s="170"/>
      <c r="F90" s="351"/>
      <c r="G90" s="353" t="str">
        <f>CONCATENATE(E79,".3")</f>
        <v>4.4.3</v>
      </c>
      <c r="H90" s="144"/>
      <c r="I90" s="145" t="s">
        <v>362</v>
      </c>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6"/>
      <c r="AZ90" s="141"/>
      <c r="BA90" s="959"/>
      <c r="BB90" s="960"/>
      <c r="BC90" s="961"/>
      <c r="BD90" s="141"/>
      <c r="BE90" s="188"/>
      <c r="BJ90" s="158"/>
      <c r="BK90" s="160"/>
      <c r="BL90" s="160"/>
      <c r="BM90" s="160"/>
      <c r="BN90" s="160"/>
      <c r="BO90" s="160"/>
      <c r="BP90" s="135" t="str">
        <f>IF(OR(BA90="x",BA90=""),"",IF(AND($BO$28=1,BK90&lt;&gt;""),1,IF(AND($BO$28=2,BL90&lt;&gt;""),1,IF(AND($BO$28=3,BM90&lt;&gt;""),1,IF(AND($BO$28=4,BN90&lt;&gt;""),1,IF(AND($BO$28=5,BO90&lt;&gt;""),1,0))))))</f>
        <v/>
      </c>
      <c r="BQ90" s="67">
        <f>IF(BR81=0,0,IF(OR(BA90="x",BA90=""),0,BA90))</f>
        <v>0</v>
      </c>
      <c r="BR90" s="162"/>
      <c r="CL90" s="586"/>
      <c r="CM90" s="586"/>
      <c r="CN90" s="586"/>
      <c r="CO90" s="586"/>
      <c r="CP90" s="586"/>
      <c r="CQ90" s="18"/>
    </row>
    <row r="91" spans="1:95" ht="3.75" customHeight="1">
      <c r="B91" s="140"/>
      <c r="C91" s="170"/>
      <c r="D91" s="140"/>
      <c r="E91" s="170"/>
      <c r="F91" s="351"/>
      <c r="G91" s="143"/>
      <c r="H91" s="147"/>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149"/>
      <c r="AZ91" s="141"/>
      <c r="BA91" s="140"/>
      <c r="BB91" s="140"/>
      <c r="BC91" s="140"/>
      <c r="BD91" s="141"/>
      <c r="BE91" s="188"/>
      <c r="BJ91" s="158"/>
      <c r="BK91" s="160"/>
      <c r="BL91" s="160"/>
      <c r="BM91" s="160"/>
      <c r="BN91" s="160"/>
      <c r="BO91" s="160"/>
      <c r="BP91" s="80"/>
      <c r="BQ91" s="80"/>
      <c r="BR91" s="86"/>
      <c r="CL91" s="586"/>
      <c r="CM91" s="586"/>
      <c r="CN91" s="586"/>
      <c r="CO91" s="586"/>
      <c r="CP91" s="586"/>
      <c r="CQ91" s="18"/>
    </row>
    <row r="92" spans="1:95">
      <c r="B92" s="140"/>
      <c r="C92" s="170"/>
      <c r="D92" s="140"/>
      <c r="E92" s="170"/>
      <c r="F92" s="351"/>
      <c r="G92" s="353" t="str">
        <f>CONCATENATE(E79,".4")</f>
        <v>4.4.4</v>
      </c>
      <c r="H92" s="144"/>
      <c r="I92" s="145" t="s">
        <v>10</v>
      </c>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6"/>
      <c r="AZ92" s="141"/>
      <c r="BA92" s="959"/>
      <c r="BB92" s="960"/>
      <c r="BC92" s="961"/>
      <c r="BD92" s="141"/>
      <c r="BE92" s="188"/>
      <c r="BJ92" s="158"/>
      <c r="BK92" s="160"/>
      <c r="BL92" s="160"/>
      <c r="BM92" s="160"/>
      <c r="BN92" s="160"/>
      <c r="BO92" s="160"/>
      <c r="BP92" s="135" t="str">
        <f>IF(OR(BA92="x",BA92=""),"",IF(AND($BO$28=1,BK92&lt;&gt;""),1,IF(AND($BO$28=2,BL92&lt;&gt;""),1,IF(AND($BO$28=3,BM92&lt;&gt;""),1,IF(AND($BO$28=4,BN92&lt;&gt;""),1,IF(AND($BO$28=5,BO92&lt;&gt;""),1,0))))))</f>
        <v/>
      </c>
      <c r="BQ92" s="67">
        <f>IF(BR81=0,0,IF(OR(BA92="x",BA92=""),0,BA92))</f>
        <v>0</v>
      </c>
      <c r="BR92" s="162"/>
      <c r="CL92" s="586"/>
      <c r="CM92" s="586"/>
      <c r="CN92" s="586"/>
      <c r="CO92" s="586"/>
      <c r="CP92" s="586"/>
      <c r="CQ92" s="18"/>
    </row>
    <row r="93" spans="1:95" ht="3.75" customHeight="1">
      <c r="B93" s="140"/>
      <c r="C93" s="170"/>
      <c r="D93" s="140"/>
      <c r="E93" s="170"/>
      <c r="F93" s="351"/>
      <c r="G93" s="143"/>
      <c r="H93" s="147"/>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c r="AK93" s="148"/>
      <c r="AL93" s="148"/>
      <c r="AM93" s="148"/>
      <c r="AN93" s="148"/>
      <c r="AO93" s="148"/>
      <c r="AP93" s="148"/>
      <c r="AQ93" s="148"/>
      <c r="AR93" s="148"/>
      <c r="AS93" s="148"/>
      <c r="AT93" s="148"/>
      <c r="AU93" s="148"/>
      <c r="AV93" s="148"/>
      <c r="AW93" s="148"/>
      <c r="AX93" s="148"/>
      <c r="AY93" s="149"/>
      <c r="AZ93" s="141"/>
      <c r="BA93" s="140"/>
      <c r="BB93" s="140"/>
      <c r="BC93" s="140"/>
      <c r="BD93" s="141"/>
      <c r="BE93" s="188"/>
      <c r="BJ93" s="158"/>
      <c r="BK93" s="160"/>
      <c r="BL93" s="160"/>
      <c r="BM93" s="160"/>
      <c r="BN93" s="160"/>
      <c r="BO93" s="160"/>
      <c r="BP93" s="80"/>
      <c r="BQ93" s="80"/>
      <c r="BR93" s="86"/>
      <c r="CL93" s="586"/>
      <c r="CM93" s="586"/>
      <c r="CN93" s="586"/>
      <c r="CO93" s="586"/>
      <c r="CP93" s="586"/>
      <c r="CQ93" s="18"/>
    </row>
    <row r="94" spans="1:95">
      <c r="B94" s="140"/>
      <c r="C94" s="170"/>
      <c r="D94" s="140"/>
      <c r="E94" s="170"/>
      <c r="F94" s="351"/>
      <c r="G94" s="138"/>
      <c r="H94" s="139"/>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1"/>
      <c r="BA94" s="140"/>
      <c r="BB94" s="140"/>
      <c r="BC94" s="140"/>
      <c r="BD94" s="141"/>
      <c r="BE94" s="188"/>
      <c r="BJ94" s="64"/>
      <c r="BK94" s="400" t="s">
        <v>231</v>
      </c>
      <c r="BL94" s="401"/>
      <c r="BM94" s="401"/>
      <c r="BN94" s="401"/>
      <c r="BO94" s="402"/>
      <c r="BP94" s="142"/>
      <c r="BQ94" s="142"/>
      <c r="BR94" s="86"/>
      <c r="CL94" s="586"/>
      <c r="CM94" s="586"/>
      <c r="CN94" s="586"/>
      <c r="CO94" s="586"/>
      <c r="CP94" s="586"/>
      <c r="CQ94" s="18"/>
    </row>
    <row r="95" spans="1:95">
      <c r="B95" s="140"/>
      <c r="C95" s="170"/>
      <c r="D95" s="140"/>
      <c r="E95" s="354" t="str">
        <f>CONCATENATE($C$29,"5")</f>
        <v>4.5</v>
      </c>
      <c r="F95" s="352"/>
      <c r="G95" s="956" t="str">
        <f>IF(F21="","",F21)</f>
        <v/>
      </c>
      <c r="H95" s="957"/>
      <c r="I95" s="957"/>
      <c r="J95" s="957"/>
      <c r="K95" s="957"/>
      <c r="L95" s="957"/>
      <c r="M95" s="957"/>
      <c r="N95" s="957"/>
      <c r="O95" s="957"/>
      <c r="P95" s="957"/>
      <c r="Q95" s="957"/>
      <c r="R95" s="957"/>
      <c r="S95" s="957"/>
      <c r="T95" s="957"/>
      <c r="U95" s="957"/>
      <c r="V95" s="957"/>
      <c r="W95" s="957"/>
      <c r="X95" s="957"/>
      <c r="Y95" s="957"/>
      <c r="Z95" s="957"/>
      <c r="AA95" s="957"/>
      <c r="AB95" s="957"/>
      <c r="AC95" s="957"/>
      <c r="AD95" s="957"/>
      <c r="AE95" s="957"/>
      <c r="AF95" s="957"/>
      <c r="AG95" s="957"/>
      <c r="AH95" s="957"/>
      <c r="AI95" s="957"/>
      <c r="AJ95" s="957"/>
      <c r="AK95" s="957"/>
      <c r="AL95" s="957"/>
      <c r="AM95" s="957"/>
      <c r="AN95" s="957"/>
      <c r="AO95" s="957"/>
      <c r="AP95" s="958"/>
      <c r="AQ95" s="958"/>
      <c r="AR95" s="958"/>
      <c r="AS95" s="958"/>
      <c r="AT95" s="958"/>
      <c r="AU95" s="958"/>
      <c r="AV95" s="958"/>
      <c r="AW95" s="958"/>
      <c r="AX95" s="958"/>
      <c r="AY95" s="958"/>
      <c r="AZ95" s="954" t="str">
        <f>IF(BA97="N",BQ95,IF(BR97=0,"",IF(BA97="Y",SUM(BQ95/BP95),"")))</f>
        <v/>
      </c>
      <c r="BA95" s="954"/>
      <c r="BB95" s="954"/>
      <c r="BC95" s="954"/>
      <c r="BD95" s="955"/>
      <c r="BE95" s="49"/>
      <c r="BJ95" s="62" t="s">
        <v>230</v>
      </c>
      <c r="BK95" s="62">
        <v>1</v>
      </c>
      <c r="BL95" s="174">
        <v>2</v>
      </c>
      <c r="BM95" s="62">
        <v>3</v>
      </c>
      <c r="BN95" s="62">
        <v>4</v>
      </c>
      <c r="BO95" s="62">
        <v>5</v>
      </c>
      <c r="BP95" s="67">
        <f>IF(BA97="N",8,IF(BR97=0,0,IF(BP97="",0,8)))</f>
        <v>0</v>
      </c>
      <c r="BQ95" s="67">
        <f>SUM(BQ97:BQ108)</f>
        <v>0</v>
      </c>
      <c r="BR95" s="175" t="str">
        <f>IF(BA97="N",0,IF(BP95=0,"",IF(SUM(BQ95/BP95)&gt;1,1,SUM(BQ95/BP95))))</f>
        <v/>
      </c>
      <c r="CL95" s="586"/>
      <c r="CM95" s="586"/>
      <c r="CN95" s="586"/>
      <c r="CO95" s="586"/>
      <c r="CP95" s="586"/>
      <c r="CQ95" s="18"/>
    </row>
    <row r="96" spans="1:95" ht="3.75" customHeight="1">
      <c r="B96" s="140"/>
      <c r="C96" s="170"/>
      <c r="D96" s="140"/>
      <c r="E96" s="170"/>
      <c r="F96" s="351"/>
      <c r="G96" s="41"/>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42"/>
      <c r="BA96" s="42"/>
      <c r="BB96" s="42"/>
      <c r="BC96" s="42"/>
      <c r="BD96" s="139"/>
      <c r="BE96" s="188"/>
      <c r="BJ96" s="87"/>
      <c r="BK96" s="79"/>
      <c r="BL96" s="79"/>
      <c r="BP96" s="80"/>
      <c r="BQ96" s="80"/>
      <c r="BR96" s="81"/>
      <c r="CL96" s="586"/>
      <c r="CM96" s="586"/>
      <c r="CN96" s="586"/>
      <c r="CO96" s="586"/>
      <c r="CP96" s="586"/>
      <c r="CQ96" s="18"/>
    </row>
    <row r="97" spans="1:95">
      <c r="B97" s="140"/>
      <c r="C97" s="170"/>
      <c r="D97" s="140"/>
      <c r="E97" s="170"/>
      <c r="F97" s="351"/>
      <c r="G97" s="353" t="str">
        <f>CONCATENATE(E95,".1")</f>
        <v>4.5.1</v>
      </c>
      <c r="H97" s="144"/>
      <c r="I97" s="145" t="s">
        <v>4</v>
      </c>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66" t="s">
        <v>13</v>
      </c>
      <c r="AX97" s="145"/>
      <c r="AY97" s="146"/>
      <c r="AZ97" s="141"/>
      <c r="BA97" s="959"/>
      <c r="BB97" s="960"/>
      <c r="BC97" s="961"/>
      <c r="BD97" s="141"/>
      <c r="BE97" s="188"/>
      <c r="BJ97" s="66" t="s">
        <v>90</v>
      </c>
      <c r="BK97" s="78"/>
      <c r="BL97" s="78"/>
      <c r="BM97" s="78"/>
      <c r="BN97" s="78"/>
      <c r="BO97" s="78"/>
      <c r="BP97" s="135" t="str">
        <f>IF(OR(BA97="x",BA97=""),"",IF(AND($BO$28=1,BK97&lt;&gt;""),1,IF(AND($BO$28=2,BL97&lt;&gt;""),1,IF(AND($BO$28=3,BM97&lt;&gt;""),1,IF(AND($BO$28=4,BN97&lt;&gt;""),1,IF(AND($BO$28=5,BO97&lt;&gt;""),1,0))))))</f>
        <v/>
      </c>
      <c r="BQ97" s="67">
        <f>IF(BR97=0,0,IF(OR(BA97="x",BA97=""),0,IF(BA97="Y",2,0)))</f>
        <v>0</v>
      </c>
      <c r="BR97" s="137">
        <f>IF(BA97="N",0,SUM(BK98:BO98))</f>
        <v>0</v>
      </c>
      <c r="CL97" s="586"/>
      <c r="CM97" s="586"/>
      <c r="CN97" s="586"/>
      <c r="CO97" s="586"/>
      <c r="CP97" s="586"/>
      <c r="CQ97" s="18"/>
    </row>
    <row r="98" spans="1:95" ht="3.75" customHeight="1">
      <c r="B98" s="140"/>
      <c r="C98" s="170"/>
      <c r="D98" s="140"/>
      <c r="E98" s="170"/>
      <c r="F98" s="351"/>
      <c r="G98" s="143"/>
      <c r="H98" s="147"/>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8"/>
      <c r="AK98" s="148"/>
      <c r="AL98" s="148"/>
      <c r="AM98" s="148"/>
      <c r="AN98" s="148"/>
      <c r="AO98" s="148"/>
      <c r="AP98" s="148"/>
      <c r="AQ98" s="148"/>
      <c r="AR98" s="148"/>
      <c r="AS98" s="148"/>
      <c r="AT98" s="148"/>
      <c r="AU98" s="148"/>
      <c r="AV98" s="148"/>
      <c r="AW98" s="148"/>
      <c r="AX98" s="148"/>
      <c r="AY98" s="149"/>
      <c r="AZ98" s="141"/>
      <c r="BA98" s="140"/>
      <c r="BB98" s="140"/>
      <c r="BC98" s="140"/>
      <c r="BD98" s="141"/>
      <c r="BE98" s="188"/>
      <c r="BJ98" s="136"/>
      <c r="BK98" s="137">
        <f>IF(AND($BO$28=1,BK97&lt;&gt;""),1,0)</f>
        <v>0</v>
      </c>
      <c r="BL98" s="137">
        <f>IF(AND($BO$28=2,BL97&lt;&gt;""),1,0)</f>
        <v>0</v>
      </c>
      <c r="BM98" s="137">
        <f>IF(AND($BO$28=3,BM97&lt;&gt;""),1,0)</f>
        <v>0</v>
      </c>
      <c r="BN98" s="137">
        <f>IF(AND($BO$28=4,BN97&lt;&gt;""),1,0)</f>
        <v>0</v>
      </c>
      <c r="BO98" s="137">
        <f>IF(AND($BO$28=5,BO97&lt;&gt;""),1,0)</f>
        <v>0</v>
      </c>
      <c r="BP98" s="80"/>
      <c r="BQ98" s="80"/>
      <c r="BR98" s="86"/>
      <c r="CL98" s="586"/>
      <c r="CM98" s="586"/>
      <c r="CN98" s="586"/>
      <c r="CO98" s="586"/>
      <c r="CP98" s="586"/>
      <c r="CQ98" s="18"/>
    </row>
    <row r="99" spans="1:95">
      <c r="B99" s="140"/>
      <c r="C99" s="170"/>
      <c r="D99" s="140"/>
      <c r="E99" s="170"/>
      <c r="F99" s="351"/>
      <c r="G99" s="353" t="str">
        <f>CONCATENATE(E95,".2")</f>
        <v>4.5.2</v>
      </c>
      <c r="H99" s="144"/>
      <c r="I99" s="145" t="s">
        <v>363</v>
      </c>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6"/>
      <c r="AZ99" s="141"/>
      <c r="BA99" s="959"/>
      <c r="BB99" s="960"/>
      <c r="BC99" s="961"/>
      <c r="BD99" s="141"/>
      <c r="BE99" s="188"/>
      <c r="BJ99" s="158"/>
      <c r="BK99" s="160"/>
      <c r="BL99" s="160"/>
      <c r="BM99" s="160"/>
      <c r="BN99" s="160"/>
      <c r="BO99" s="160"/>
      <c r="BP99" s="135" t="str">
        <f>IF(OR(BA99="x",BA99=""),"",IF(AND($BO$28=1,BK99&lt;&gt;""),1,IF(AND($BO$28=2,BL99&lt;&gt;""),1,IF(AND($BO$28=3,BM99&lt;&gt;""),1,IF(AND($BO$28=4,BN99&lt;&gt;""),1,IF(AND($BO$28=5,BO99&lt;&gt;""),1,0))))))</f>
        <v/>
      </c>
      <c r="BQ99" s="67">
        <f>IF(BR97=0,0,IF(OR(BA99="x",BA99=""),0,BA99))</f>
        <v>0</v>
      </c>
      <c r="BR99" s="162"/>
      <c r="CL99" s="586"/>
      <c r="CM99" s="586"/>
      <c r="CN99" s="586"/>
      <c r="CO99" s="586"/>
      <c r="CP99" s="586"/>
      <c r="CQ99" s="18"/>
    </row>
    <row r="100" spans="1:95" s="151" customFormat="1">
      <c r="A100" s="99"/>
      <c r="B100" s="155"/>
      <c r="C100" s="171"/>
      <c r="D100" s="155"/>
      <c r="E100" s="171"/>
      <c r="F100" s="355"/>
      <c r="G100" s="152"/>
      <c r="H100" s="153"/>
      <c r="I100" s="154" t="s">
        <v>5</v>
      </c>
      <c r="J100" s="155"/>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c r="AK100" s="150"/>
      <c r="AL100" s="150"/>
      <c r="AM100" s="150"/>
      <c r="AN100" s="150"/>
      <c r="AO100" s="150"/>
      <c r="AP100" s="150"/>
      <c r="AQ100" s="150"/>
      <c r="AR100" s="150"/>
      <c r="AS100" s="150"/>
      <c r="AT100" s="155"/>
      <c r="AU100" s="155"/>
      <c r="AV100" s="155"/>
      <c r="AW100" s="155"/>
      <c r="AX100" s="155"/>
      <c r="AY100" s="156"/>
      <c r="AZ100" s="157"/>
      <c r="BA100" s="155"/>
      <c r="BB100" s="155"/>
      <c r="BC100" s="155"/>
      <c r="BD100" s="157"/>
      <c r="BE100" s="189"/>
      <c r="BF100" s="158"/>
      <c r="BG100" s="159"/>
      <c r="BH100" s="159"/>
      <c r="BI100" s="159"/>
      <c r="BJ100" s="158"/>
      <c r="BK100" s="160"/>
      <c r="BL100" s="160"/>
      <c r="BM100" s="160"/>
      <c r="BN100" s="160"/>
      <c r="BO100" s="160"/>
      <c r="BP100" s="163"/>
      <c r="BQ100" s="163"/>
      <c r="BR100" s="162"/>
      <c r="BS100" s="159"/>
      <c r="BT100" s="159"/>
      <c r="BU100" s="159"/>
      <c r="BV100" s="159"/>
      <c r="BW100" s="159"/>
      <c r="BX100" s="159"/>
      <c r="BY100" s="159"/>
      <c r="BZ100" s="159"/>
      <c r="CA100" s="159"/>
      <c r="CB100" s="159"/>
      <c r="CC100" s="159"/>
      <c r="CD100" s="159"/>
      <c r="CE100" s="159"/>
      <c r="CF100" s="159"/>
      <c r="CG100" s="159"/>
      <c r="CH100" s="159"/>
      <c r="CI100" s="159"/>
      <c r="CJ100" s="159"/>
      <c r="CK100" s="159"/>
      <c r="CL100" s="591"/>
      <c r="CM100" s="591"/>
      <c r="CN100" s="591"/>
      <c r="CO100" s="591"/>
      <c r="CP100" s="591"/>
      <c r="CQ100" s="588"/>
    </row>
    <row r="101" spans="1:95" s="151" customFormat="1">
      <c r="A101" s="99"/>
      <c r="B101" s="155"/>
      <c r="C101" s="171"/>
      <c r="D101" s="155"/>
      <c r="E101" s="171"/>
      <c r="F101" s="355"/>
      <c r="G101" s="152"/>
      <c r="H101" s="153"/>
      <c r="I101" s="154" t="s">
        <v>6</v>
      </c>
      <c r="J101" s="155"/>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c r="AK101" s="150"/>
      <c r="AL101" s="150"/>
      <c r="AM101" s="150"/>
      <c r="AN101" s="150"/>
      <c r="AO101" s="150"/>
      <c r="AP101" s="150"/>
      <c r="AQ101" s="150"/>
      <c r="AR101" s="150"/>
      <c r="AS101" s="150"/>
      <c r="AT101" s="155"/>
      <c r="AU101" s="155"/>
      <c r="AV101" s="155"/>
      <c r="AW101" s="155"/>
      <c r="AX101" s="155"/>
      <c r="AY101" s="156"/>
      <c r="AZ101" s="157"/>
      <c r="BA101" s="155"/>
      <c r="BB101" s="155"/>
      <c r="BC101" s="155"/>
      <c r="BD101" s="157"/>
      <c r="BE101" s="189"/>
      <c r="BF101" s="158"/>
      <c r="BG101" s="159"/>
      <c r="BH101" s="159"/>
      <c r="BI101" s="159"/>
      <c r="BJ101" s="158"/>
      <c r="BK101" s="160"/>
      <c r="BL101" s="160"/>
      <c r="BM101" s="160"/>
      <c r="BN101" s="160"/>
      <c r="BO101" s="160"/>
      <c r="BP101" s="161"/>
      <c r="BQ101" s="161"/>
      <c r="BR101" s="162"/>
      <c r="BS101" s="159"/>
      <c r="BT101" s="159"/>
      <c r="BU101" s="159"/>
      <c r="BV101" s="159"/>
      <c r="BW101" s="159"/>
      <c r="BX101" s="159"/>
      <c r="BY101" s="159"/>
      <c r="BZ101" s="159"/>
      <c r="CA101" s="159"/>
      <c r="CB101" s="159"/>
      <c r="CC101" s="159"/>
      <c r="CD101" s="159"/>
      <c r="CE101" s="159"/>
      <c r="CF101" s="159"/>
      <c r="CG101" s="159"/>
      <c r="CH101" s="159"/>
      <c r="CI101" s="159"/>
      <c r="CJ101" s="159"/>
      <c r="CK101" s="159"/>
      <c r="CL101" s="591"/>
      <c r="CM101" s="591"/>
      <c r="CN101" s="591"/>
      <c r="CO101" s="591"/>
      <c r="CP101" s="591"/>
      <c r="CQ101" s="588"/>
    </row>
    <row r="102" spans="1:95" s="151" customFormat="1">
      <c r="A102" s="99"/>
      <c r="B102" s="155"/>
      <c r="C102" s="171"/>
      <c r="D102" s="155"/>
      <c r="E102" s="171"/>
      <c r="F102" s="355"/>
      <c r="G102" s="152"/>
      <c r="H102" s="153"/>
      <c r="I102" s="154" t="s">
        <v>7</v>
      </c>
      <c r="J102" s="155"/>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0"/>
      <c r="AL102" s="150"/>
      <c r="AM102" s="150"/>
      <c r="AN102" s="150"/>
      <c r="AO102" s="150"/>
      <c r="AP102" s="150"/>
      <c r="AQ102" s="150"/>
      <c r="AR102" s="150"/>
      <c r="AS102" s="150"/>
      <c r="AT102" s="155"/>
      <c r="AU102" s="155"/>
      <c r="AV102" s="155"/>
      <c r="AW102" s="155"/>
      <c r="AX102" s="155"/>
      <c r="AY102" s="156"/>
      <c r="AZ102" s="157"/>
      <c r="BA102" s="155"/>
      <c r="BB102" s="155"/>
      <c r="BC102" s="155"/>
      <c r="BD102" s="157"/>
      <c r="BE102" s="189"/>
      <c r="BF102" s="158"/>
      <c r="BG102" s="159"/>
      <c r="BH102" s="159"/>
      <c r="BI102" s="159"/>
      <c r="BJ102" s="158"/>
      <c r="BK102" s="160"/>
      <c r="BL102" s="160"/>
      <c r="BM102" s="160"/>
      <c r="BN102" s="160"/>
      <c r="BO102" s="160"/>
      <c r="BP102" s="161"/>
      <c r="BQ102" s="161"/>
      <c r="BR102" s="162"/>
      <c r="BS102" s="159"/>
      <c r="BT102" s="159"/>
      <c r="BU102" s="159"/>
      <c r="BV102" s="159"/>
      <c r="BW102" s="159"/>
      <c r="BX102" s="159"/>
      <c r="BY102" s="159"/>
      <c r="BZ102" s="159"/>
      <c r="CA102" s="159"/>
      <c r="CB102" s="159"/>
      <c r="CC102" s="159"/>
      <c r="CD102" s="159"/>
      <c r="CE102" s="159"/>
      <c r="CF102" s="159"/>
      <c r="CG102" s="159"/>
      <c r="CH102" s="159"/>
      <c r="CI102" s="159"/>
      <c r="CJ102" s="159"/>
      <c r="CK102" s="159"/>
      <c r="CL102" s="591"/>
      <c r="CM102" s="591"/>
      <c r="CN102" s="591"/>
      <c r="CO102" s="591"/>
      <c r="CP102" s="591"/>
      <c r="CQ102" s="588"/>
    </row>
    <row r="103" spans="1:95" s="151" customFormat="1">
      <c r="A103" s="99"/>
      <c r="B103" s="155"/>
      <c r="C103" s="171"/>
      <c r="D103" s="155"/>
      <c r="E103" s="171"/>
      <c r="F103" s="355"/>
      <c r="G103" s="152"/>
      <c r="H103" s="153"/>
      <c r="I103" s="154" t="s">
        <v>8</v>
      </c>
      <c r="J103" s="155"/>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c r="AH103" s="150"/>
      <c r="AI103" s="150"/>
      <c r="AJ103" s="150"/>
      <c r="AK103" s="150"/>
      <c r="AL103" s="150"/>
      <c r="AM103" s="150"/>
      <c r="AN103" s="150"/>
      <c r="AO103" s="150"/>
      <c r="AP103" s="150"/>
      <c r="AQ103" s="150"/>
      <c r="AR103" s="150"/>
      <c r="AS103" s="150"/>
      <c r="AT103" s="155"/>
      <c r="AU103" s="155"/>
      <c r="AV103" s="155"/>
      <c r="AW103" s="155"/>
      <c r="AX103" s="155"/>
      <c r="AY103" s="156"/>
      <c r="AZ103" s="157"/>
      <c r="BA103" s="155"/>
      <c r="BB103" s="155"/>
      <c r="BC103" s="155"/>
      <c r="BD103" s="157"/>
      <c r="BE103" s="189"/>
      <c r="BF103" s="158"/>
      <c r="BG103" s="159"/>
      <c r="BH103" s="159"/>
      <c r="BI103" s="159"/>
      <c r="BJ103" s="158"/>
      <c r="BK103" s="160"/>
      <c r="BL103" s="160"/>
      <c r="BM103" s="160"/>
      <c r="BN103" s="160"/>
      <c r="BO103" s="160"/>
      <c r="BP103" s="161"/>
      <c r="BQ103" s="161"/>
      <c r="BR103" s="162"/>
      <c r="BS103" s="159"/>
      <c r="BT103" s="159"/>
      <c r="BU103" s="159"/>
      <c r="BV103" s="159"/>
      <c r="BW103" s="159"/>
      <c r="BX103" s="159"/>
      <c r="BY103" s="159"/>
      <c r="BZ103" s="159"/>
      <c r="CA103" s="159"/>
      <c r="CB103" s="159"/>
      <c r="CC103" s="159"/>
      <c r="CD103" s="159"/>
      <c r="CE103" s="159"/>
      <c r="CF103" s="159"/>
      <c r="CG103" s="159"/>
      <c r="CH103" s="159"/>
      <c r="CI103" s="159"/>
      <c r="CJ103" s="159"/>
      <c r="CK103" s="159"/>
      <c r="CL103" s="591"/>
      <c r="CM103" s="591"/>
      <c r="CN103" s="591"/>
      <c r="CO103" s="591"/>
      <c r="CP103" s="591"/>
      <c r="CQ103" s="588"/>
    </row>
    <row r="104" spans="1:95" s="151" customFormat="1">
      <c r="A104" s="99"/>
      <c r="B104" s="155"/>
      <c r="C104" s="171"/>
      <c r="D104" s="155"/>
      <c r="E104" s="171"/>
      <c r="F104" s="355"/>
      <c r="G104" s="152"/>
      <c r="H104" s="153"/>
      <c r="I104" s="154" t="s">
        <v>9</v>
      </c>
      <c r="J104" s="155"/>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0"/>
      <c r="AK104" s="150"/>
      <c r="AL104" s="150"/>
      <c r="AM104" s="150"/>
      <c r="AN104" s="150"/>
      <c r="AO104" s="150"/>
      <c r="AP104" s="150"/>
      <c r="AQ104" s="150"/>
      <c r="AR104" s="150"/>
      <c r="AS104" s="150"/>
      <c r="AT104" s="155"/>
      <c r="AU104" s="155"/>
      <c r="AV104" s="155"/>
      <c r="AW104" s="155"/>
      <c r="AX104" s="155"/>
      <c r="AY104" s="156"/>
      <c r="AZ104" s="157"/>
      <c r="BA104" s="155"/>
      <c r="BB104" s="155"/>
      <c r="BC104" s="155"/>
      <c r="BD104" s="157"/>
      <c r="BE104" s="189"/>
      <c r="BF104" s="158"/>
      <c r="BG104" s="159"/>
      <c r="BH104" s="159"/>
      <c r="BI104" s="159"/>
      <c r="BJ104" s="158"/>
      <c r="BK104" s="160"/>
      <c r="BL104" s="160"/>
      <c r="BM104" s="160"/>
      <c r="BN104" s="160"/>
      <c r="BO104" s="160"/>
      <c r="BP104" s="161"/>
      <c r="BQ104" s="161"/>
      <c r="BR104" s="162"/>
      <c r="BS104" s="159"/>
      <c r="BT104" s="159"/>
      <c r="BU104" s="159"/>
      <c r="BV104" s="159"/>
      <c r="BW104" s="159"/>
      <c r="BX104" s="159"/>
      <c r="BY104" s="159"/>
      <c r="BZ104" s="159"/>
      <c r="CA104" s="159"/>
      <c r="CB104" s="159"/>
      <c r="CC104" s="159"/>
      <c r="CD104" s="159"/>
      <c r="CE104" s="159"/>
      <c r="CF104" s="159"/>
      <c r="CG104" s="159"/>
      <c r="CH104" s="159"/>
      <c r="CI104" s="159"/>
      <c r="CJ104" s="159"/>
      <c r="CK104" s="159"/>
      <c r="CL104" s="591"/>
      <c r="CM104" s="591"/>
      <c r="CN104" s="591"/>
      <c r="CO104" s="591"/>
      <c r="CP104" s="591"/>
      <c r="CQ104" s="588"/>
    </row>
    <row r="105" spans="1:95" ht="3.75" customHeight="1">
      <c r="B105" s="140"/>
      <c r="C105" s="170"/>
      <c r="D105" s="140"/>
      <c r="E105" s="170"/>
      <c r="F105" s="351"/>
      <c r="G105" s="143"/>
      <c r="H105" s="147"/>
      <c r="I105" s="148"/>
      <c r="J105" s="148"/>
      <c r="K105" s="148"/>
      <c r="L105" s="148"/>
      <c r="M105" s="148"/>
      <c r="N105" s="148"/>
      <c r="O105" s="148"/>
      <c r="P105" s="148"/>
      <c r="Q105" s="148"/>
      <c r="R105" s="148"/>
      <c r="S105" s="148"/>
      <c r="T105" s="148"/>
      <c r="U105" s="148"/>
      <c r="V105" s="148"/>
      <c r="W105" s="148"/>
      <c r="X105" s="148"/>
      <c r="Y105" s="148"/>
      <c r="Z105" s="148"/>
      <c r="AA105" s="148"/>
      <c r="AB105" s="148"/>
      <c r="AC105" s="148"/>
      <c r="AD105" s="148"/>
      <c r="AE105" s="148"/>
      <c r="AF105" s="148"/>
      <c r="AG105" s="148"/>
      <c r="AH105" s="148"/>
      <c r="AI105" s="148"/>
      <c r="AJ105" s="148"/>
      <c r="AK105" s="148"/>
      <c r="AL105" s="148"/>
      <c r="AM105" s="148"/>
      <c r="AN105" s="148"/>
      <c r="AO105" s="148"/>
      <c r="AP105" s="148"/>
      <c r="AQ105" s="148"/>
      <c r="AR105" s="148"/>
      <c r="AS105" s="148"/>
      <c r="AT105" s="148"/>
      <c r="AU105" s="148"/>
      <c r="AV105" s="148"/>
      <c r="AW105" s="148"/>
      <c r="AX105" s="148"/>
      <c r="AY105" s="149"/>
      <c r="AZ105" s="141"/>
      <c r="BA105" s="140"/>
      <c r="BB105" s="140"/>
      <c r="BC105" s="140"/>
      <c r="BD105" s="141"/>
      <c r="BE105" s="188"/>
      <c r="BJ105" s="64"/>
      <c r="BK105" s="60"/>
      <c r="BL105" s="60"/>
      <c r="BP105" s="142"/>
      <c r="BQ105" s="142"/>
      <c r="BR105" s="86"/>
      <c r="CL105" s="586"/>
      <c r="CM105" s="586"/>
      <c r="CN105" s="586"/>
      <c r="CO105" s="586"/>
      <c r="CP105" s="586"/>
      <c r="CQ105" s="18"/>
    </row>
    <row r="106" spans="1:95">
      <c r="B106" s="140"/>
      <c r="C106" s="170"/>
      <c r="D106" s="140"/>
      <c r="E106" s="170"/>
      <c r="F106" s="351"/>
      <c r="G106" s="353" t="str">
        <f>CONCATENATE(E95,".3")</f>
        <v>4.5.3</v>
      </c>
      <c r="H106" s="144"/>
      <c r="I106" s="145" t="s">
        <v>362</v>
      </c>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c r="AK106" s="145"/>
      <c r="AL106" s="145"/>
      <c r="AM106" s="145"/>
      <c r="AN106" s="145"/>
      <c r="AO106" s="145"/>
      <c r="AP106" s="145"/>
      <c r="AQ106" s="145"/>
      <c r="AR106" s="145"/>
      <c r="AS106" s="145"/>
      <c r="AT106" s="145"/>
      <c r="AU106" s="145"/>
      <c r="AV106" s="145"/>
      <c r="AW106" s="145"/>
      <c r="AX106" s="145"/>
      <c r="AY106" s="146"/>
      <c r="AZ106" s="141"/>
      <c r="BA106" s="959"/>
      <c r="BB106" s="960"/>
      <c r="BC106" s="961"/>
      <c r="BD106" s="141"/>
      <c r="BE106" s="188"/>
      <c r="BJ106" s="158"/>
      <c r="BK106" s="160"/>
      <c r="BL106" s="160"/>
      <c r="BM106" s="160"/>
      <c r="BN106" s="160"/>
      <c r="BO106" s="160"/>
      <c r="BP106" s="135" t="str">
        <f>IF(OR(BA106="x",BA106=""),"",IF(AND($BO$28=1,BK106&lt;&gt;""),1,IF(AND($BO$28=2,BL106&lt;&gt;""),1,IF(AND($BO$28=3,BM106&lt;&gt;""),1,IF(AND($BO$28=4,BN106&lt;&gt;""),1,IF(AND($BO$28=5,BO106&lt;&gt;""),1,0))))))</f>
        <v/>
      </c>
      <c r="BQ106" s="67">
        <f>IF(BR97=0,0,IF(OR(BA106="x",BA106=""),0,BA106))</f>
        <v>0</v>
      </c>
      <c r="BR106" s="162"/>
      <c r="CL106" s="586"/>
      <c r="CM106" s="586"/>
      <c r="CN106" s="586"/>
      <c r="CO106" s="586"/>
      <c r="CP106" s="586"/>
      <c r="CQ106" s="18"/>
    </row>
    <row r="107" spans="1:95" ht="3.75" customHeight="1">
      <c r="B107" s="140"/>
      <c r="C107" s="170"/>
      <c r="D107" s="140"/>
      <c r="E107" s="170"/>
      <c r="F107" s="351"/>
      <c r="G107" s="143"/>
      <c r="H107" s="147"/>
      <c r="I107" s="148"/>
      <c r="J107" s="148"/>
      <c r="K107" s="148"/>
      <c r="L107" s="148"/>
      <c r="M107" s="148"/>
      <c r="N107" s="148"/>
      <c r="O107" s="148"/>
      <c r="P107" s="148"/>
      <c r="Q107" s="148"/>
      <c r="R107" s="148"/>
      <c r="S107" s="148"/>
      <c r="T107" s="148"/>
      <c r="U107" s="148"/>
      <c r="V107" s="148"/>
      <c r="W107" s="148"/>
      <c r="X107" s="148"/>
      <c r="Y107" s="148"/>
      <c r="Z107" s="148"/>
      <c r="AA107" s="148"/>
      <c r="AB107" s="148"/>
      <c r="AC107" s="148"/>
      <c r="AD107" s="148"/>
      <c r="AE107" s="148"/>
      <c r="AF107" s="148"/>
      <c r="AG107" s="148"/>
      <c r="AH107" s="148"/>
      <c r="AI107" s="148"/>
      <c r="AJ107" s="148"/>
      <c r="AK107" s="148"/>
      <c r="AL107" s="148"/>
      <c r="AM107" s="148"/>
      <c r="AN107" s="148"/>
      <c r="AO107" s="148"/>
      <c r="AP107" s="148"/>
      <c r="AQ107" s="148"/>
      <c r="AR107" s="148"/>
      <c r="AS107" s="148"/>
      <c r="AT107" s="148"/>
      <c r="AU107" s="148"/>
      <c r="AV107" s="148"/>
      <c r="AW107" s="148"/>
      <c r="AX107" s="148"/>
      <c r="AY107" s="149"/>
      <c r="AZ107" s="141"/>
      <c r="BA107" s="140"/>
      <c r="BB107" s="140"/>
      <c r="BC107" s="140"/>
      <c r="BD107" s="141"/>
      <c r="BE107" s="188"/>
      <c r="BJ107" s="158"/>
      <c r="BK107" s="160"/>
      <c r="BL107" s="160"/>
      <c r="BM107" s="160"/>
      <c r="BN107" s="160"/>
      <c r="BO107" s="160"/>
      <c r="BP107" s="80"/>
      <c r="BQ107" s="80"/>
      <c r="BR107" s="86"/>
      <c r="CL107" s="586"/>
      <c r="CM107" s="586"/>
      <c r="CN107" s="586"/>
      <c r="CO107" s="586"/>
      <c r="CP107" s="586"/>
      <c r="CQ107" s="18"/>
    </row>
    <row r="108" spans="1:95">
      <c r="B108" s="140"/>
      <c r="C108" s="170"/>
      <c r="D108" s="140"/>
      <c r="E108" s="170"/>
      <c r="F108" s="351"/>
      <c r="G108" s="353" t="str">
        <f>CONCATENATE(E95,".4")</f>
        <v>4.5.4</v>
      </c>
      <c r="H108" s="144"/>
      <c r="I108" s="145" t="s">
        <v>10</v>
      </c>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5"/>
      <c r="AY108" s="146"/>
      <c r="AZ108" s="141"/>
      <c r="BA108" s="959"/>
      <c r="BB108" s="960"/>
      <c r="BC108" s="961"/>
      <c r="BD108" s="141"/>
      <c r="BE108" s="188"/>
      <c r="BJ108" s="158"/>
      <c r="BK108" s="160"/>
      <c r="BL108" s="160"/>
      <c r="BM108" s="160"/>
      <c r="BN108" s="160"/>
      <c r="BO108" s="160"/>
      <c r="BP108" s="135" t="str">
        <f>IF(OR(BA108="x",BA108=""),"",IF(AND($BO$28=1,BK108&lt;&gt;""),1,IF(AND($BO$28=2,BL108&lt;&gt;""),1,IF(AND($BO$28=3,BM108&lt;&gt;""),1,IF(AND($BO$28=4,BN108&lt;&gt;""),1,IF(AND($BO$28=5,BO108&lt;&gt;""),1,0))))))</f>
        <v/>
      </c>
      <c r="BQ108" s="67">
        <f>IF(BR97=0,0,IF(OR(BA108="x",BA108=""),0,BA108))</f>
        <v>0</v>
      </c>
      <c r="BR108" s="162"/>
      <c r="CL108" s="586"/>
      <c r="CM108" s="586"/>
      <c r="CN108" s="586"/>
      <c r="CO108" s="586"/>
      <c r="CP108" s="586"/>
      <c r="CQ108" s="18"/>
    </row>
    <row r="109" spans="1:95" ht="3.75" customHeight="1">
      <c r="B109" s="140"/>
      <c r="C109" s="170"/>
      <c r="D109" s="140"/>
      <c r="E109" s="170"/>
      <c r="F109" s="351"/>
      <c r="G109" s="143"/>
      <c r="H109" s="147"/>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c r="AK109" s="148"/>
      <c r="AL109" s="148"/>
      <c r="AM109" s="148"/>
      <c r="AN109" s="148"/>
      <c r="AO109" s="148"/>
      <c r="AP109" s="148"/>
      <c r="AQ109" s="148"/>
      <c r="AR109" s="148"/>
      <c r="AS109" s="148"/>
      <c r="AT109" s="148"/>
      <c r="AU109" s="148"/>
      <c r="AV109" s="148"/>
      <c r="AW109" s="148"/>
      <c r="AX109" s="148"/>
      <c r="AY109" s="149"/>
      <c r="AZ109" s="141"/>
      <c r="BA109" s="140"/>
      <c r="BB109" s="140"/>
      <c r="BC109" s="140"/>
      <c r="BD109" s="141"/>
      <c r="BE109" s="188"/>
      <c r="BJ109" s="158"/>
      <c r="BK109" s="160"/>
      <c r="BL109" s="160"/>
      <c r="BM109" s="160"/>
      <c r="BN109" s="160"/>
      <c r="BO109" s="160"/>
      <c r="BP109" s="80"/>
      <c r="BQ109" s="80"/>
      <c r="BR109" s="86"/>
      <c r="CL109" s="586"/>
      <c r="CM109" s="586"/>
      <c r="CN109" s="586"/>
      <c r="CO109" s="586"/>
      <c r="CP109" s="586"/>
      <c r="CQ109" s="18"/>
    </row>
    <row r="110" spans="1:95">
      <c r="B110" s="140"/>
      <c r="C110" s="170"/>
      <c r="D110" s="140"/>
      <c r="E110" s="170"/>
      <c r="F110" s="351"/>
      <c r="G110" s="138"/>
      <c r="H110" s="139"/>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0"/>
      <c r="AY110" s="140"/>
      <c r="AZ110" s="141"/>
      <c r="BA110" s="140"/>
      <c r="BB110" s="140"/>
      <c r="BC110" s="140"/>
      <c r="BD110" s="141"/>
      <c r="BE110" s="188"/>
      <c r="BJ110" s="64"/>
      <c r="BK110" s="400" t="s">
        <v>231</v>
      </c>
      <c r="BL110" s="401"/>
      <c r="BM110" s="401"/>
      <c r="BN110" s="401"/>
      <c r="BO110" s="402"/>
      <c r="BP110" s="142"/>
      <c r="BQ110" s="142"/>
      <c r="BR110" s="86"/>
      <c r="CL110" s="586"/>
      <c r="CM110" s="586"/>
      <c r="CN110" s="586"/>
      <c r="CO110" s="586"/>
      <c r="CP110" s="586"/>
      <c r="CQ110" s="18"/>
    </row>
    <row r="111" spans="1:95">
      <c r="B111" s="140"/>
      <c r="C111" s="170"/>
      <c r="D111" s="140"/>
      <c r="E111" s="354" t="str">
        <f>CONCATENATE($C$29,"6")</f>
        <v>4.6</v>
      </c>
      <c r="F111" s="352"/>
      <c r="G111" s="956" t="str">
        <f>IF(F22="","",F22)</f>
        <v/>
      </c>
      <c r="H111" s="957"/>
      <c r="I111" s="957"/>
      <c r="J111" s="957"/>
      <c r="K111" s="957"/>
      <c r="L111" s="957"/>
      <c r="M111" s="957"/>
      <c r="N111" s="957"/>
      <c r="O111" s="957"/>
      <c r="P111" s="957"/>
      <c r="Q111" s="957"/>
      <c r="R111" s="957"/>
      <c r="S111" s="957"/>
      <c r="T111" s="957"/>
      <c r="U111" s="957"/>
      <c r="V111" s="957"/>
      <c r="W111" s="957"/>
      <c r="X111" s="957"/>
      <c r="Y111" s="957"/>
      <c r="Z111" s="957"/>
      <c r="AA111" s="957"/>
      <c r="AB111" s="957"/>
      <c r="AC111" s="957"/>
      <c r="AD111" s="957"/>
      <c r="AE111" s="957"/>
      <c r="AF111" s="957"/>
      <c r="AG111" s="957"/>
      <c r="AH111" s="957"/>
      <c r="AI111" s="957"/>
      <c r="AJ111" s="957"/>
      <c r="AK111" s="957"/>
      <c r="AL111" s="957"/>
      <c r="AM111" s="957"/>
      <c r="AN111" s="957"/>
      <c r="AO111" s="957"/>
      <c r="AP111" s="958"/>
      <c r="AQ111" s="958"/>
      <c r="AR111" s="958"/>
      <c r="AS111" s="958"/>
      <c r="AT111" s="958"/>
      <c r="AU111" s="958"/>
      <c r="AV111" s="958"/>
      <c r="AW111" s="958"/>
      <c r="AX111" s="958"/>
      <c r="AY111" s="958"/>
      <c r="AZ111" s="954" t="str">
        <f>IF(BA113="N",BQ111,IF(BR113=0,"",IF(BA113="Y",SUM(BQ111/BP111),"")))</f>
        <v/>
      </c>
      <c r="BA111" s="954"/>
      <c r="BB111" s="954"/>
      <c r="BC111" s="954"/>
      <c r="BD111" s="955"/>
      <c r="BE111" s="49"/>
      <c r="BJ111" s="62" t="s">
        <v>230</v>
      </c>
      <c r="BK111" s="62">
        <v>1</v>
      </c>
      <c r="BL111" s="174">
        <v>2</v>
      </c>
      <c r="BM111" s="62">
        <v>3</v>
      </c>
      <c r="BN111" s="62">
        <v>4</v>
      </c>
      <c r="BO111" s="62">
        <v>5</v>
      </c>
      <c r="BP111" s="67">
        <f>IF(BA113="N",8,IF(BR113=0,0,IF(BP113="",0,8)))</f>
        <v>0</v>
      </c>
      <c r="BQ111" s="67">
        <f>SUM(BQ113:BQ124)</f>
        <v>0</v>
      </c>
      <c r="BR111" s="175" t="str">
        <f>IF(BA113="N",0,IF(BP111=0,"",IF(SUM(BQ111/BP111)&gt;1,1,SUM(BQ111/BP111))))</f>
        <v/>
      </c>
      <c r="CL111" s="586"/>
      <c r="CM111" s="586"/>
      <c r="CN111" s="586"/>
      <c r="CO111" s="586"/>
      <c r="CP111" s="586"/>
      <c r="CQ111" s="18"/>
    </row>
    <row r="112" spans="1:95" ht="3.75" customHeight="1">
      <c r="B112" s="140"/>
      <c r="C112" s="170"/>
      <c r="D112" s="140"/>
      <c r="E112" s="170"/>
      <c r="F112" s="351"/>
      <c r="G112" s="41"/>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42"/>
      <c r="BA112" s="42"/>
      <c r="BB112" s="42"/>
      <c r="BC112" s="42"/>
      <c r="BD112" s="139"/>
      <c r="BE112" s="188"/>
      <c r="BJ112" s="87"/>
      <c r="BK112" s="79"/>
      <c r="BL112" s="79"/>
      <c r="BP112" s="80"/>
      <c r="BQ112" s="80"/>
      <c r="BR112" s="81"/>
      <c r="CL112" s="586"/>
      <c r="CM112" s="586"/>
      <c r="CN112" s="586"/>
      <c r="CO112" s="586"/>
      <c r="CP112" s="586"/>
      <c r="CQ112" s="18"/>
    </row>
    <row r="113" spans="1:95">
      <c r="B113" s="140"/>
      <c r="C113" s="170"/>
      <c r="D113" s="140"/>
      <c r="E113" s="170"/>
      <c r="F113" s="351"/>
      <c r="G113" s="353" t="str">
        <f>CONCATENATE(E111,".1")</f>
        <v>4.6.1</v>
      </c>
      <c r="H113" s="144"/>
      <c r="I113" s="145" t="s">
        <v>4</v>
      </c>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c r="AI113" s="145"/>
      <c r="AJ113" s="145"/>
      <c r="AK113" s="145"/>
      <c r="AL113" s="145"/>
      <c r="AM113" s="145"/>
      <c r="AN113" s="145"/>
      <c r="AO113" s="145"/>
      <c r="AP113" s="145"/>
      <c r="AQ113" s="145"/>
      <c r="AR113" s="145"/>
      <c r="AS113" s="145"/>
      <c r="AT113" s="145"/>
      <c r="AU113" s="145"/>
      <c r="AV113" s="145"/>
      <c r="AW113" s="166" t="s">
        <v>13</v>
      </c>
      <c r="AX113" s="145"/>
      <c r="AY113" s="146"/>
      <c r="AZ113" s="141"/>
      <c r="BA113" s="959"/>
      <c r="BB113" s="960"/>
      <c r="BC113" s="961"/>
      <c r="BD113" s="141"/>
      <c r="BE113" s="188"/>
      <c r="BJ113" s="66" t="s">
        <v>90</v>
      </c>
      <c r="BK113" s="78"/>
      <c r="BL113" s="78"/>
      <c r="BM113" s="78"/>
      <c r="BN113" s="78"/>
      <c r="BO113" s="78"/>
      <c r="BP113" s="135" t="str">
        <f>IF(OR(BA113="x",BA113=""),"",IF(AND($BO$28=1,BK113&lt;&gt;""),1,IF(AND($BO$28=2,BL113&lt;&gt;""),1,IF(AND($BO$28=3,BM113&lt;&gt;""),1,IF(AND($BO$28=4,BN113&lt;&gt;""),1,IF(AND($BO$28=5,BO113&lt;&gt;""),1,0))))))</f>
        <v/>
      </c>
      <c r="BQ113" s="67">
        <f>IF(BR113=0,0,IF(OR(BA113="x",BA113=""),0,IF(BA113="Y",2,0)))</f>
        <v>0</v>
      </c>
      <c r="BR113" s="137">
        <f>IF(BA113="N",0,SUM(BK114:BO114))</f>
        <v>0</v>
      </c>
      <c r="CL113" s="586"/>
      <c r="CM113" s="586"/>
      <c r="CN113" s="586"/>
      <c r="CO113" s="586"/>
      <c r="CP113" s="586"/>
      <c r="CQ113" s="18"/>
    </row>
    <row r="114" spans="1:95" ht="3.75" customHeight="1">
      <c r="B114" s="140"/>
      <c r="C114" s="170"/>
      <c r="D114" s="140"/>
      <c r="E114" s="170"/>
      <c r="F114" s="351"/>
      <c r="G114" s="143"/>
      <c r="H114" s="147"/>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c r="AJ114" s="148"/>
      <c r="AK114" s="148"/>
      <c r="AL114" s="148"/>
      <c r="AM114" s="148"/>
      <c r="AN114" s="148"/>
      <c r="AO114" s="148"/>
      <c r="AP114" s="148"/>
      <c r="AQ114" s="148"/>
      <c r="AR114" s="148"/>
      <c r="AS114" s="148"/>
      <c r="AT114" s="148"/>
      <c r="AU114" s="148"/>
      <c r="AV114" s="148"/>
      <c r="AW114" s="148"/>
      <c r="AX114" s="148"/>
      <c r="AY114" s="149"/>
      <c r="AZ114" s="141"/>
      <c r="BA114" s="140"/>
      <c r="BB114" s="140"/>
      <c r="BC114" s="140"/>
      <c r="BD114" s="141"/>
      <c r="BE114" s="188"/>
      <c r="BJ114" s="136"/>
      <c r="BK114" s="137">
        <f>IF(AND($BO$28=1,BK113&lt;&gt;""),1,0)</f>
        <v>0</v>
      </c>
      <c r="BL114" s="137">
        <f>IF(AND($BO$28=2,BL113&lt;&gt;""),1,0)</f>
        <v>0</v>
      </c>
      <c r="BM114" s="137">
        <f>IF(AND($BO$28=3,BM113&lt;&gt;""),1,0)</f>
        <v>0</v>
      </c>
      <c r="BN114" s="137">
        <f>IF(AND($BO$28=4,BN113&lt;&gt;""),1,0)</f>
        <v>0</v>
      </c>
      <c r="BO114" s="137">
        <f>IF(AND($BO$28=5,BO113&lt;&gt;""),1,0)</f>
        <v>0</v>
      </c>
      <c r="BP114" s="80"/>
      <c r="BQ114" s="80"/>
      <c r="BR114" s="86"/>
      <c r="CL114" s="586"/>
      <c r="CM114" s="586"/>
      <c r="CN114" s="586"/>
      <c r="CO114" s="586"/>
      <c r="CP114" s="586"/>
      <c r="CQ114" s="18"/>
    </row>
    <row r="115" spans="1:95">
      <c r="B115" s="140"/>
      <c r="C115" s="170"/>
      <c r="D115" s="140"/>
      <c r="E115" s="170"/>
      <c r="F115" s="351"/>
      <c r="G115" s="353" t="str">
        <f>CONCATENATE(E111,".2")</f>
        <v>4.6.2</v>
      </c>
      <c r="H115" s="144"/>
      <c r="I115" s="145" t="s">
        <v>363</v>
      </c>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c r="AI115" s="145"/>
      <c r="AJ115" s="145"/>
      <c r="AK115" s="145"/>
      <c r="AL115" s="145"/>
      <c r="AM115" s="145"/>
      <c r="AN115" s="145"/>
      <c r="AO115" s="145"/>
      <c r="AP115" s="145"/>
      <c r="AQ115" s="145"/>
      <c r="AR115" s="145"/>
      <c r="AS115" s="145"/>
      <c r="AT115" s="145"/>
      <c r="AU115" s="145"/>
      <c r="AV115" s="145"/>
      <c r="AW115" s="145"/>
      <c r="AX115" s="145"/>
      <c r="AY115" s="146"/>
      <c r="AZ115" s="141"/>
      <c r="BA115" s="959"/>
      <c r="BB115" s="960"/>
      <c r="BC115" s="961"/>
      <c r="BD115" s="141"/>
      <c r="BE115" s="188"/>
      <c r="BJ115" s="158"/>
      <c r="BK115" s="160"/>
      <c r="BL115" s="160"/>
      <c r="BM115" s="160"/>
      <c r="BN115" s="160"/>
      <c r="BO115" s="160"/>
      <c r="BP115" s="135" t="str">
        <f>IF(OR(BA115="x",BA115=""),"",IF(AND($BO$28=1,BK115&lt;&gt;""),1,IF(AND($BO$28=2,BL115&lt;&gt;""),1,IF(AND($BO$28=3,BM115&lt;&gt;""),1,IF(AND($BO$28=4,BN115&lt;&gt;""),1,IF(AND($BO$28=5,BO115&lt;&gt;""),1,0))))))</f>
        <v/>
      </c>
      <c r="BQ115" s="67">
        <f>IF(BR113=0,0,IF(OR(BA115="x",BA115=""),0,BA115))</f>
        <v>0</v>
      </c>
      <c r="BR115" s="162"/>
      <c r="CL115" s="586"/>
      <c r="CM115" s="586"/>
      <c r="CN115" s="586"/>
      <c r="CO115" s="586"/>
      <c r="CP115" s="586"/>
      <c r="CQ115" s="18"/>
    </row>
    <row r="116" spans="1:95" s="151" customFormat="1">
      <c r="A116" s="99"/>
      <c r="B116" s="155"/>
      <c r="C116" s="171"/>
      <c r="D116" s="155"/>
      <c r="E116" s="171"/>
      <c r="F116" s="355"/>
      <c r="G116" s="152"/>
      <c r="H116" s="153"/>
      <c r="I116" s="154" t="s">
        <v>5</v>
      </c>
      <c r="J116" s="155"/>
      <c r="K116" s="150"/>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150"/>
      <c r="AH116" s="150"/>
      <c r="AI116" s="150"/>
      <c r="AJ116" s="150"/>
      <c r="AK116" s="150"/>
      <c r="AL116" s="150"/>
      <c r="AM116" s="150"/>
      <c r="AN116" s="150"/>
      <c r="AO116" s="150"/>
      <c r="AP116" s="150"/>
      <c r="AQ116" s="150"/>
      <c r="AR116" s="150"/>
      <c r="AS116" s="150"/>
      <c r="AT116" s="155"/>
      <c r="AU116" s="155"/>
      <c r="AV116" s="155"/>
      <c r="AW116" s="155"/>
      <c r="AX116" s="155"/>
      <c r="AY116" s="156"/>
      <c r="AZ116" s="157"/>
      <c r="BA116" s="155"/>
      <c r="BB116" s="155"/>
      <c r="BC116" s="155"/>
      <c r="BD116" s="157"/>
      <c r="BE116" s="189"/>
      <c r="BF116" s="158"/>
      <c r="BG116" s="159"/>
      <c r="BH116" s="159"/>
      <c r="BI116" s="159"/>
      <c r="BJ116" s="158"/>
      <c r="BK116" s="160"/>
      <c r="BL116" s="160"/>
      <c r="BM116" s="160"/>
      <c r="BN116" s="160"/>
      <c r="BO116" s="160"/>
      <c r="BP116" s="163"/>
      <c r="BQ116" s="163"/>
      <c r="BR116" s="162"/>
      <c r="BS116" s="159"/>
      <c r="BT116" s="159"/>
      <c r="BU116" s="159"/>
      <c r="BV116" s="159"/>
      <c r="BW116" s="159"/>
      <c r="BX116" s="159"/>
      <c r="BY116" s="159"/>
      <c r="BZ116" s="159"/>
      <c r="CA116" s="159"/>
      <c r="CB116" s="159"/>
      <c r="CC116" s="159"/>
      <c r="CD116" s="159"/>
      <c r="CE116" s="159"/>
      <c r="CF116" s="159"/>
      <c r="CG116" s="159"/>
      <c r="CH116" s="159"/>
      <c r="CI116" s="159"/>
      <c r="CJ116" s="159"/>
      <c r="CK116" s="159"/>
      <c r="CL116" s="591"/>
      <c r="CM116" s="591"/>
      <c r="CN116" s="591"/>
      <c r="CO116" s="591"/>
      <c r="CP116" s="591"/>
      <c r="CQ116" s="588"/>
    </row>
    <row r="117" spans="1:95" s="151" customFormat="1">
      <c r="A117" s="99"/>
      <c r="B117" s="155"/>
      <c r="C117" s="171"/>
      <c r="D117" s="155"/>
      <c r="E117" s="171"/>
      <c r="F117" s="355"/>
      <c r="G117" s="152"/>
      <c r="H117" s="153"/>
      <c r="I117" s="154" t="s">
        <v>6</v>
      </c>
      <c r="J117" s="155"/>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150"/>
      <c r="AK117" s="150"/>
      <c r="AL117" s="150"/>
      <c r="AM117" s="150"/>
      <c r="AN117" s="150"/>
      <c r="AO117" s="150"/>
      <c r="AP117" s="150"/>
      <c r="AQ117" s="150"/>
      <c r="AR117" s="150"/>
      <c r="AS117" s="150"/>
      <c r="AT117" s="155"/>
      <c r="AU117" s="155"/>
      <c r="AV117" s="155"/>
      <c r="AW117" s="155"/>
      <c r="AX117" s="155"/>
      <c r="AY117" s="156"/>
      <c r="AZ117" s="157"/>
      <c r="BA117" s="155"/>
      <c r="BB117" s="155"/>
      <c r="BC117" s="155"/>
      <c r="BD117" s="157"/>
      <c r="BE117" s="189"/>
      <c r="BF117" s="158"/>
      <c r="BG117" s="159"/>
      <c r="BH117" s="159"/>
      <c r="BI117" s="159"/>
      <c r="BJ117" s="158"/>
      <c r="BK117" s="160"/>
      <c r="BL117" s="160"/>
      <c r="BM117" s="160"/>
      <c r="BN117" s="160"/>
      <c r="BO117" s="160"/>
      <c r="BP117" s="161"/>
      <c r="BQ117" s="161"/>
      <c r="BR117" s="162"/>
      <c r="BS117" s="159"/>
      <c r="BT117" s="159"/>
      <c r="BU117" s="159"/>
      <c r="BV117" s="159"/>
      <c r="BW117" s="159"/>
      <c r="BX117" s="159"/>
      <c r="BY117" s="159"/>
      <c r="BZ117" s="159"/>
      <c r="CA117" s="159"/>
      <c r="CB117" s="159"/>
      <c r="CC117" s="159"/>
      <c r="CD117" s="159"/>
      <c r="CE117" s="159"/>
      <c r="CF117" s="159"/>
      <c r="CG117" s="159"/>
      <c r="CH117" s="159"/>
      <c r="CI117" s="159"/>
      <c r="CJ117" s="159"/>
      <c r="CK117" s="159"/>
      <c r="CL117" s="591"/>
      <c r="CM117" s="591"/>
      <c r="CN117" s="591"/>
      <c r="CO117" s="591"/>
      <c r="CP117" s="591"/>
      <c r="CQ117" s="588"/>
    </row>
    <row r="118" spans="1:95" s="151" customFormat="1">
      <c r="A118" s="99"/>
      <c r="B118" s="155"/>
      <c r="C118" s="171"/>
      <c r="D118" s="155"/>
      <c r="E118" s="171"/>
      <c r="F118" s="355"/>
      <c r="G118" s="152"/>
      <c r="H118" s="153"/>
      <c r="I118" s="154" t="s">
        <v>7</v>
      </c>
      <c r="J118" s="155"/>
      <c r="K118" s="150"/>
      <c r="L118" s="150"/>
      <c r="M118" s="150"/>
      <c r="N118" s="150"/>
      <c r="O118" s="150"/>
      <c r="P118" s="150"/>
      <c r="Q118" s="150"/>
      <c r="R118" s="150"/>
      <c r="S118" s="150"/>
      <c r="T118" s="150"/>
      <c r="U118" s="150"/>
      <c r="V118" s="150"/>
      <c r="W118" s="150"/>
      <c r="X118" s="150"/>
      <c r="Y118" s="150"/>
      <c r="Z118" s="150"/>
      <c r="AA118" s="150"/>
      <c r="AB118" s="150"/>
      <c r="AC118" s="150"/>
      <c r="AD118" s="150"/>
      <c r="AE118" s="150"/>
      <c r="AF118" s="150"/>
      <c r="AG118" s="150"/>
      <c r="AH118" s="150"/>
      <c r="AI118" s="150"/>
      <c r="AJ118" s="150"/>
      <c r="AK118" s="150"/>
      <c r="AL118" s="150"/>
      <c r="AM118" s="150"/>
      <c r="AN118" s="150"/>
      <c r="AO118" s="150"/>
      <c r="AP118" s="150"/>
      <c r="AQ118" s="150"/>
      <c r="AR118" s="150"/>
      <c r="AS118" s="150"/>
      <c r="AT118" s="155"/>
      <c r="AU118" s="155"/>
      <c r="AV118" s="155"/>
      <c r="AW118" s="155"/>
      <c r="AX118" s="155"/>
      <c r="AY118" s="156"/>
      <c r="AZ118" s="157"/>
      <c r="BA118" s="155"/>
      <c r="BB118" s="155"/>
      <c r="BC118" s="155"/>
      <c r="BD118" s="157"/>
      <c r="BE118" s="189"/>
      <c r="BF118" s="158"/>
      <c r="BG118" s="159"/>
      <c r="BH118" s="159"/>
      <c r="BI118" s="159"/>
      <c r="BJ118" s="158"/>
      <c r="BK118" s="160"/>
      <c r="BL118" s="160"/>
      <c r="BM118" s="160"/>
      <c r="BN118" s="160"/>
      <c r="BO118" s="160"/>
      <c r="BP118" s="161"/>
      <c r="BQ118" s="161"/>
      <c r="BR118" s="162"/>
      <c r="BS118" s="159"/>
      <c r="BT118" s="159"/>
      <c r="BU118" s="159"/>
      <c r="BV118" s="159"/>
      <c r="BW118" s="159"/>
      <c r="BX118" s="159"/>
      <c r="BY118" s="159"/>
      <c r="BZ118" s="159"/>
      <c r="CA118" s="159"/>
      <c r="CB118" s="159"/>
      <c r="CC118" s="159"/>
      <c r="CD118" s="159"/>
      <c r="CE118" s="159"/>
      <c r="CF118" s="159"/>
      <c r="CG118" s="159"/>
      <c r="CH118" s="159"/>
      <c r="CI118" s="159"/>
      <c r="CJ118" s="159"/>
      <c r="CK118" s="159"/>
      <c r="CL118" s="591"/>
      <c r="CM118" s="591"/>
      <c r="CN118" s="591"/>
      <c r="CO118" s="591"/>
      <c r="CP118" s="591"/>
      <c r="CQ118" s="588"/>
    </row>
    <row r="119" spans="1:95" s="151" customFormat="1">
      <c r="A119" s="99"/>
      <c r="B119" s="155"/>
      <c r="C119" s="171"/>
      <c r="D119" s="155"/>
      <c r="E119" s="171"/>
      <c r="F119" s="355"/>
      <c r="G119" s="152"/>
      <c r="H119" s="153"/>
      <c r="I119" s="154" t="s">
        <v>8</v>
      </c>
      <c r="J119" s="155"/>
      <c r="K119" s="150"/>
      <c r="L119" s="150"/>
      <c r="M119" s="150"/>
      <c r="N119" s="150"/>
      <c r="O119" s="150"/>
      <c r="P119" s="150"/>
      <c r="Q119" s="150"/>
      <c r="R119" s="150"/>
      <c r="S119" s="150"/>
      <c r="T119" s="150"/>
      <c r="U119" s="150"/>
      <c r="V119" s="150"/>
      <c r="W119" s="150"/>
      <c r="X119" s="150"/>
      <c r="Y119" s="150"/>
      <c r="Z119" s="150"/>
      <c r="AA119" s="150"/>
      <c r="AB119" s="150"/>
      <c r="AC119" s="150"/>
      <c r="AD119" s="150"/>
      <c r="AE119" s="150"/>
      <c r="AF119" s="150"/>
      <c r="AG119" s="150"/>
      <c r="AH119" s="150"/>
      <c r="AI119" s="150"/>
      <c r="AJ119" s="150"/>
      <c r="AK119" s="150"/>
      <c r="AL119" s="150"/>
      <c r="AM119" s="150"/>
      <c r="AN119" s="150"/>
      <c r="AO119" s="150"/>
      <c r="AP119" s="150"/>
      <c r="AQ119" s="150"/>
      <c r="AR119" s="150"/>
      <c r="AS119" s="150"/>
      <c r="AT119" s="155"/>
      <c r="AU119" s="155"/>
      <c r="AV119" s="155"/>
      <c r="AW119" s="155"/>
      <c r="AX119" s="155"/>
      <c r="AY119" s="156"/>
      <c r="AZ119" s="157"/>
      <c r="BA119" s="155"/>
      <c r="BB119" s="155"/>
      <c r="BC119" s="155"/>
      <c r="BD119" s="157"/>
      <c r="BE119" s="189"/>
      <c r="BF119" s="158"/>
      <c r="BG119" s="159"/>
      <c r="BH119" s="159"/>
      <c r="BI119" s="159"/>
      <c r="BJ119" s="158"/>
      <c r="BK119" s="160"/>
      <c r="BL119" s="160"/>
      <c r="BM119" s="160"/>
      <c r="BN119" s="160"/>
      <c r="BO119" s="160"/>
      <c r="BP119" s="161"/>
      <c r="BQ119" s="161"/>
      <c r="BR119" s="162"/>
      <c r="BS119" s="159"/>
      <c r="BT119" s="159"/>
      <c r="BU119" s="159"/>
      <c r="BV119" s="159"/>
      <c r="BW119" s="159"/>
      <c r="BX119" s="159"/>
      <c r="BY119" s="159"/>
      <c r="BZ119" s="159"/>
      <c r="CA119" s="159"/>
      <c r="CB119" s="159"/>
      <c r="CC119" s="159"/>
      <c r="CD119" s="159"/>
      <c r="CE119" s="159"/>
      <c r="CF119" s="159"/>
      <c r="CG119" s="159"/>
      <c r="CH119" s="159"/>
      <c r="CI119" s="159"/>
      <c r="CJ119" s="159"/>
      <c r="CK119" s="159"/>
      <c r="CL119" s="591"/>
      <c r="CM119" s="591"/>
      <c r="CN119" s="591"/>
      <c r="CO119" s="591"/>
      <c r="CP119" s="591"/>
      <c r="CQ119" s="588"/>
    </row>
    <row r="120" spans="1:95" s="151" customFormat="1">
      <c r="A120" s="99"/>
      <c r="B120" s="155"/>
      <c r="C120" s="171"/>
      <c r="D120" s="155"/>
      <c r="E120" s="171"/>
      <c r="F120" s="355"/>
      <c r="G120" s="152"/>
      <c r="H120" s="153"/>
      <c r="I120" s="154" t="s">
        <v>9</v>
      </c>
      <c r="J120" s="155"/>
      <c r="K120" s="150"/>
      <c r="L120" s="150"/>
      <c r="M120" s="150"/>
      <c r="N120" s="150"/>
      <c r="O120" s="150"/>
      <c r="P120" s="150"/>
      <c r="Q120" s="150"/>
      <c r="R120" s="150"/>
      <c r="S120" s="150"/>
      <c r="T120" s="150"/>
      <c r="U120" s="150"/>
      <c r="V120" s="150"/>
      <c r="W120" s="150"/>
      <c r="X120" s="150"/>
      <c r="Y120" s="150"/>
      <c r="Z120" s="150"/>
      <c r="AA120" s="150"/>
      <c r="AB120" s="150"/>
      <c r="AC120" s="150"/>
      <c r="AD120" s="150"/>
      <c r="AE120" s="150"/>
      <c r="AF120" s="150"/>
      <c r="AG120" s="150"/>
      <c r="AH120" s="150"/>
      <c r="AI120" s="150"/>
      <c r="AJ120" s="150"/>
      <c r="AK120" s="150"/>
      <c r="AL120" s="150"/>
      <c r="AM120" s="150"/>
      <c r="AN120" s="150"/>
      <c r="AO120" s="150"/>
      <c r="AP120" s="150"/>
      <c r="AQ120" s="150"/>
      <c r="AR120" s="150"/>
      <c r="AS120" s="150"/>
      <c r="AT120" s="155"/>
      <c r="AU120" s="155"/>
      <c r="AV120" s="155"/>
      <c r="AW120" s="155"/>
      <c r="AX120" s="155"/>
      <c r="AY120" s="156"/>
      <c r="AZ120" s="157"/>
      <c r="BA120" s="155"/>
      <c r="BB120" s="155"/>
      <c r="BC120" s="155"/>
      <c r="BD120" s="157"/>
      <c r="BE120" s="189"/>
      <c r="BF120" s="158"/>
      <c r="BG120" s="159"/>
      <c r="BH120" s="159"/>
      <c r="BI120" s="159"/>
      <c r="BJ120" s="158"/>
      <c r="BK120" s="160"/>
      <c r="BL120" s="160"/>
      <c r="BM120" s="160"/>
      <c r="BN120" s="160"/>
      <c r="BO120" s="160"/>
      <c r="BP120" s="161"/>
      <c r="BQ120" s="161"/>
      <c r="BR120" s="162"/>
      <c r="BS120" s="159"/>
      <c r="BT120" s="159"/>
      <c r="BU120" s="159"/>
      <c r="BV120" s="159"/>
      <c r="BW120" s="159"/>
      <c r="BX120" s="159"/>
      <c r="BY120" s="159"/>
      <c r="BZ120" s="159"/>
      <c r="CA120" s="159"/>
      <c r="CB120" s="159"/>
      <c r="CC120" s="159"/>
      <c r="CD120" s="159"/>
      <c r="CE120" s="159"/>
      <c r="CF120" s="159"/>
      <c r="CG120" s="159"/>
      <c r="CH120" s="159"/>
      <c r="CI120" s="159"/>
      <c r="CJ120" s="159"/>
      <c r="CK120" s="159"/>
      <c r="CL120" s="591"/>
      <c r="CM120" s="591"/>
      <c r="CN120" s="591"/>
      <c r="CO120" s="591"/>
      <c r="CP120" s="591"/>
      <c r="CQ120" s="588"/>
    </row>
    <row r="121" spans="1:95" ht="3.75" customHeight="1">
      <c r="B121" s="140"/>
      <c r="C121" s="170"/>
      <c r="D121" s="140"/>
      <c r="E121" s="170"/>
      <c r="F121" s="351"/>
      <c r="G121" s="143"/>
      <c r="H121" s="147"/>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8"/>
      <c r="AL121" s="148"/>
      <c r="AM121" s="148"/>
      <c r="AN121" s="148"/>
      <c r="AO121" s="148"/>
      <c r="AP121" s="148"/>
      <c r="AQ121" s="148"/>
      <c r="AR121" s="148"/>
      <c r="AS121" s="148"/>
      <c r="AT121" s="148"/>
      <c r="AU121" s="148"/>
      <c r="AV121" s="148"/>
      <c r="AW121" s="148"/>
      <c r="AX121" s="148"/>
      <c r="AY121" s="149"/>
      <c r="AZ121" s="141"/>
      <c r="BA121" s="140"/>
      <c r="BB121" s="140"/>
      <c r="BC121" s="140"/>
      <c r="BD121" s="141"/>
      <c r="BE121" s="188"/>
      <c r="BJ121" s="64"/>
      <c r="BK121" s="60"/>
      <c r="BL121" s="60"/>
      <c r="BP121" s="142"/>
      <c r="BQ121" s="142"/>
      <c r="BR121" s="86"/>
      <c r="CL121" s="586"/>
      <c r="CM121" s="586"/>
      <c r="CN121" s="586"/>
      <c r="CO121" s="586"/>
      <c r="CP121" s="586"/>
      <c r="CQ121" s="18"/>
    </row>
    <row r="122" spans="1:95">
      <c r="B122" s="140"/>
      <c r="C122" s="170"/>
      <c r="D122" s="140"/>
      <c r="E122" s="170"/>
      <c r="F122" s="351"/>
      <c r="G122" s="353" t="str">
        <f>CONCATENATE(E111,".3")</f>
        <v>4.6.3</v>
      </c>
      <c r="H122" s="144"/>
      <c r="I122" s="145" t="s">
        <v>362</v>
      </c>
      <c r="J122" s="145"/>
      <c r="K122" s="145"/>
      <c r="L122" s="145"/>
      <c r="M122" s="145"/>
      <c r="N122" s="145"/>
      <c r="O122" s="145"/>
      <c r="P122" s="145"/>
      <c r="Q122" s="145"/>
      <c r="R122" s="145"/>
      <c r="S122" s="145"/>
      <c r="T122" s="145"/>
      <c r="U122" s="145"/>
      <c r="V122" s="145"/>
      <c r="W122" s="145"/>
      <c r="X122" s="145"/>
      <c r="Y122" s="145"/>
      <c r="Z122" s="145"/>
      <c r="AA122" s="145"/>
      <c r="AB122" s="145"/>
      <c r="AC122" s="145"/>
      <c r="AD122" s="145"/>
      <c r="AE122" s="145"/>
      <c r="AF122" s="145"/>
      <c r="AG122" s="145"/>
      <c r="AH122" s="145"/>
      <c r="AI122" s="145"/>
      <c r="AJ122" s="145"/>
      <c r="AK122" s="145"/>
      <c r="AL122" s="145"/>
      <c r="AM122" s="145"/>
      <c r="AN122" s="145"/>
      <c r="AO122" s="145"/>
      <c r="AP122" s="145"/>
      <c r="AQ122" s="145"/>
      <c r="AR122" s="145"/>
      <c r="AS122" s="145"/>
      <c r="AT122" s="145"/>
      <c r="AU122" s="145"/>
      <c r="AV122" s="145"/>
      <c r="AW122" s="145"/>
      <c r="AX122" s="145"/>
      <c r="AY122" s="146"/>
      <c r="AZ122" s="141"/>
      <c r="BA122" s="959"/>
      <c r="BB122" s="960"/>
      <c r="BC122" s="961"/>
      <c r="BD122" s="141"/>
      <c r="BE122" s="220"/>
      <c r="BF122" s="59"/>
      <c r="BJ122" s="158"/>
      <c r="BK122" s="160"/>
      <c r="BL122" s="160"/>
      <c r="BM122" s="160"/>
      <c r="BN122" s="160"/>
      <c r="BO122" s="160"/>
      <c r="BP122" s="135" t="str">
        <f>IF(OR(BA122="x",BA122=""),"",IF(AND($BO$28=1,BK122&lt;&gt;""),1,IF(AND($BO$28=2,BL122&lt;&gt;""),1,IF(AND($BO$28=3,BM122&lt;&gt;""),1,IF(AND($BO$28=4,BN122&lt;&gt;""),1,IF(AND($BO$28=5,BO122&lt;&gt;""),1,0))))))</f>
        <v/>
      </c>
      <c r="BQ122" s="67">
        <f>IF(BR113=0,0,IF(OR(BA122="x",BA122=""),0,BA122))</f>
        <v>0</v>
      </c>
      <c r="BR122" s="162"/>
      <c r="CL122" s="586"/>
      <c r="CM122" s="586"/>
      <c r="CN122" s="586"/>
      <c r="CO122" s="586"/>
      <c r="CP122" s="586"/>
      <c r="CQ122" s="18"/>
    </row>
    <row r="123" spans="1:95" ht="3.75" customHeight="1">
      <c r="B123" s="140"/>
      <c r="C123" s="170"/>
      <c r="D123" s="140"/>
      <c r="E123" s="170"/>
      <c r="F123" s="351"/>
      <c r="G123" s="143"/>
      <c r="H123" s="147"/>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c r="AK123" s="148"/>
      <c r="AL123" s="148"/>
      <c r="AM123" s="148"/>
      <c r="AN123" s="148"/>
      <c r="AO123" s="148"/>
      <c r="AP123" s="148"/>
      <c r="AQ123" s="148"/>
      <c r="AR123" s="148"/>
      <c r="AS123" s="148"/>
      <c r="AT123" s="148"/>
      <c r="AU123" s="148"/>
      <c r="AV123" s="148"/>
      <c r="AW123" s="148"/>
      <c r="AX123" s="148"/>
      <c r="AY123" s="149"/>
      <c r="AZ123" s="141"/>
      <c r="BA123" s="140"/>
      <c r="BB123" s="140"/>
      <c r="BC123" s="140"/>
      <c r="BD123" s="141"/>
      <c r="BE123" s="220"/>
      <c r="BF123" s="59"/>
      <c r="BJ123" s="158"/>
      <c r="BK123" s="160"/>
      <c r="BL123" s="160"/>
      <c r="BM123" s="160"/>
      <c r="BN123" s="160"/>
      <c r="BO123" s="160"/>
      <c r="BP123" s="80"/>
      <c r="BQ123" s="80"/>
      <c r="BR123" s="86"/>
      <c r="CL123" s="586"/>
      <c r="CM123" s="586"/>
      <c r="CN123" s="586"/>
      <c r="CO123" s="586"/>
      <c r="CP123" s="586"/>
      <c r="CQ123" s="18"/>
    </row>
    <row r="124" spans="1:95">
      <c r="B124" s="140"/>
      <c r="C124" s="170"/>
      <c r="D124" s="140"/>
      <c r="E124" s="170"/>
      <c r="F124" s="351"/>
      <c r="G124" s="353" t="str">
        <f>CONCATENATE(E111,".4")</f>
        <v>4.6.4</v>
      </c>
      <c r="H124" s="144"/>
      <c r="I124" s="145" t="s">
        <v>10</v>
      </c>
      <c r="J124" s="145"/>
      <c r="K124" s="145"/>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145"/>
      <c r="AH124" s="145"/>
      <c r="AI124" s="145"/>
      <c r="AJ124" s="145"/>
      <c r="AK124" s="145"/>
      <c r="AL124" s="145"/>
      <c r="AM124" s="145"/>
      <c r="AN124" s="145"/>
      <c r="AO124" s="145"/>
      <c r="AP124" s="145"/>
      <c r="AQ124" s="145"/>
      <c r="AR124" s="145"/>
      <c r="AS124" s="145"/>
      <c r="AT124" s="145"/>
      <c r="AU124" s="145"/>
      <c r="AV124" s="145"/>
      <c r="AW124" s="145"/>
      <c r="AX124" s="145"/>
      <c r="AY124" s="146"/>
      <c r="AZ124" s="141"/>
      <c r="BA124" s="959"/>
      <c r="BB124" s="960"/>
      <c r="BC124" s="961"/>
      <c r="BD124" s="141"/>
      <c r="BE124" s="220"/>
      <c r="BF124" s="59"/>
      <c r="BJ124" s="158"/>
      <c r="BK124" s="160"/>
      <c r="BL124" s="160"/>
      <c r="BM124" s="160"/>
      <c r="BN124" s="160"/>
      <c r="BO124" s="160"/>
      <c r="BP124" s="135" t="str">
        <f>IF(OR(BA124="x",BA124=""),"",IF(AND($BO$28=1,BK124&lt;&gt;""),1,IF(AND($BO$28=2,BL124&lt;&gt;""),1,IF(AND($BO$28=3,BM124&lt;&gt;""),1,IF(AND($BO$28=4,BN124&lt;&gt;""),1,IF(AND($BO$28=5,BO124&lt;&gt;""),1,0))))))</f>
        <v/>
      </c>
      <c r="BQ124" s="67">
        <f>IF(BR113=0,0,IF(OR(BA124="x",BA124=""),0,BA124))</f>
        <v>0</v>
      </c>
      <c r="BR124" s="162"/>
      <c r="CL124" s="586"/>
      <c r="CM124" s="586"/>
      <c r="CN124" s="586"/>
      <c r="CO124" s="586"/>
      <c r="CP124" s="586"/>
      <c r="CQ124" s="18"/>
    </row>
    <row r="125" spans="1:95" ht="3.75" customHeight="1">
      <c r="A125" s="97"/>
      <c r="B125" s="140"/>
      <c r="C125" s="170"/>
      <c r="D125" s="84"/>
      <c r="E125" s="73"/>
      <c r="F125" s="74"/>
      <c r="G125" s="143"/>
      <c r="H125" s="147"/>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c r="AK125" s="148"/>
      <c r="AL125" s="148"/>
      <c r="AM125" s="148"/>
      <c r="AN125" s="148"/>
      <c r="AO125" s="148"/>
      <c r="AP125" s="148"/>
      <c r="AQ125" s="148"/>
      <c r="AR125" s="148"/>
      <c r="AS125" s="148"/>
      <c r="AT125" s="148"/>
      <c r="AU125" s="148"/>
      <c r="AV125" s="148"/>
      <c r="AW125" s="148"/>
      <c r="AX125" s="148"/>
      <c r="AY125" s="149"/>
      <c r="AZ125" s="141"/>
      <c r="BA125" s="140"/>
      <c r="BB125" s="140"/>
      <c r="BC125" s="140"/>
      <c r="BD125" s="141"/>
      <c r="BE125" s="243"/>
      <c r="BF125" s="59"/>
      <c r="BJ125" s="158"/>
      <c r="BK125" s="160"/>
      <c r="BL125" s="160"/>
      <c r="BM125" s="160"/>
      <c r="BN125" s="160"/>
      <c r="BO125" s="160"/>
      <c r="BP125" s="80"/>
      <c r="BQ125" s="80"/>
      <c r="BR125" s="86"/>
      <c r="CL125" s="586"/>
      <c r="CM125" s="586"/>
      <c r="CN125" s="586"/>
      <c r="CO125" s="586"/>
      <c r="CP125" s="586"/>
      <c r="CQ125" s="18"/>
    </row>
    <row r="126" spans="1:95">
      <c r="A126" s="56"/>
      <c r="B126" s="148"/>
      <c r="C126" s="227"/>
      <c r="D126" s="148"/>
      <c r="E126" s="227"/>
      <c r="F126" s="148"/>
      <c r="G126" s="227"/>
      <c r="H126" s="148"/>
      <c r="I126" s="148"/>
      <c r="J126" s="148"/>
      <c r="K126" s="148"/>
      <c r="L126" s="148"/>
      <c r="M126" s="148"/>
      <c r="N126" s="148"/>
      <c r="O126" s="148"/>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c r="BC126" s="148"/>
      <c r="BD126" s="148"/>
      <c r="BE126" s="149"/>
      <c r="BF126" s="59"/>
      <c r="BJ126" s="82"/>
      <c r="BK126" s="83"/>
      <c r="BL126" s="83"/>
      <c r="BM126" s="83"/>
      <c r="BN126" s="83"/>
      <c r="BO126" s="83"/>
      <c r="BP126" s="172"/>
      <c r="BQ126" s="172"/>
      <c r="BR126" s="173"/>
      <c r="CL126" s="586"/>
      <c r="CM126" s="586"/>
      <c r="CN126" s="586"/>
      <c r="CO126" s="586"/>
      <c r="CP126" s="586"/>
      <c r="CQ126" s="18"/>
    </row>
    <row r="127" spans="1:95">
      <c r="A127" s="51"/>
      <c r="B127" s="59"/>
      <c r="C127" s="244"/>
      <c r="D127" s="59"/>
      <c r="E127" s="245"/>
      <c r="F127" s="246"/>
      <c r="G127" s="1019"/>
      <c r="H127" s="1019"/>
      <c r="I127" s="1019"/>
      <c r="J127" s="1019"/>
      <c r="K127" s="1019"/>
      <c r="L127" s="1019"/>
      <c r="M127" s="1019"/>
      <c r="N127" s="1019"/>
      <c r="O127" s="1019"/>
      <c r="P127" s="1019"/>
      <c r="Q127" s="1019"/>
      <c r="R127" s="1019"/>
      <c r="S127" s="1019"/>
      <c r="T127" s="1019"/>
      <c r="U127" s="1019"/>
      <c r="V127" s="1019"/>
      <c r="W127" s="1019"/>
      <c r="X127" s="1019"/>
      <c r="Y127" s="1019"/>
      <c r="Z127" s="1019"/>
      <c r="AA127" s="1019"/>
      <c r="AB127" s="1019"/>
      <c r="AC127" s="1019"/>
      <c r="AD127" s="1019"/>
      <c r="AE127" s="1019"/>
      <c r="AF127" s="1019"/>
      <c r="AG127" s="1019"/>
      <c r="AH127" s="1019"/>
      <c r="AI127" s="1019"/>
      <c r="AJ127" s="1019"/>
      <c r="AK127" s="1019"/>
      <c r="AL127" s="1019"/>
      <c r="AM127" s="1019"/>
      <c r="AN127" s="1019"/>
      <c r="AO127" s="1019"/>
      <c r="AP127" s="1020"/>
      <c r="AQ127" s="1020"/>
      <c r="AR127" s="1020"/>
      <c r="AS127" s="1020"/>
      <c r="AT127" s="1020"/>
      <c r="AU127" s="1020"/>
      <c r="AV127" s="1020"/>
      <c r="AW127" s="1020"/>
      <c r="AX127" s="1020"/>
      <c r="AY127" s="1020"/>
      <c r="AZ127" s="1018"/>
      <c r="BA127" s="1018"/>
      <c r="BB127" s="1018"/>
      <c r="BC127" s="1018"/>
      <c r="BD127" s="1018"/>
      <c r="BE127" s="59"/>
      <c r="BF127" s="59"/>
      <c r="BJ127" s="247"/>
      <c r="BK127" s="247"/>
      <c r="BL127" s="247"/>
      <c r="BM127" s="247"/>
      <c r="BN127" s="247"/>
      <c r="BO127" s="247"/>
      <c r="BP127" s="142"/>
      <c r="BQ127" s="142"/>
      <c r="BR127" s="248"/>
      <c r="CL127" s="586"/>
      <c r="CM127" s="586"/>
      <c r="CN127" s="586"/>
      <c r="CO127" s="586"/>
      <c r="CP127" s="586"/>
      <c r="CQ127" s="18"/>
    </row>
    <row r="128" spans="1:95" ht="3.75" customHeight="1">
      <c r="A128" s="51"/>
      <c r="B128" s="59"/>
      <c r="C128" s="244"/>
      <c r="D128" s="59"/>
      <c r="E128" s="244"/>
      <c r="F128" s="59"/>
      <c r="G128" s="244"/>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59"/>
      <c r="BF128" s="59"/>
      <c r="BK128" s="60"/>
      <c r="BL128" s="60"/>
      <c r="BP128" s="142"/>
      <c r="BQ128" s="142"/>
      <c r="BR128" s="142"/>
      <c r="CL128" s="586"/>
      <c r="CM128" s="586"/>
      <c r="CN128" s="586"/>
      <c r="CO128" s="586"/>
      <c r="CP128" s="586"/>
      <c r="CQ128" s="18"/>
    </row>
    <row r="129" spans="1:95">
      <c r="A129" s="51"/>
      <c r="B129" s="59"/>
      <c r="C129" s="244"/>
      <c r="D129" s="59"/>
      <c r="E129" s="244"/>
      <c r="F129" s="59"/>
      <c r="G129" s="24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250"/>
      <c r="AX129" s="59"/>
      <c r="AY129" s="59"/>
      <c r="AZ129" s="59"/>
      <c r="BA129" s="1017"/>
      <c r="BB129" s="1017"/>
      <c r="BC129" s="1017"/>
      <c r="BD129" s="59"/>
      <c r="BE129" s="59"/>
      <c r="BF129" s="59"/>
      <c r="BJ129" s="60"/>
      <c r="BK129" s="60"/>
      <c r="BL129" s="60"/>
      <c r="BP129" s="251"/>
      <c r="BQ129" s="142"/>
      <c r="BR129" s="225"/>
      <c r="CL129" s="586"/>
      <c r="CM129" s="586"/>
      <c r="CN129" s="586"/>
      <c r="CO129" s="586"/>
      <c r="CP129" s="586"/>
      <c r="CQ129" s="18"/>
    </row>
    <row r="130" spans="1:95" ht="3.75" customHeight="1">
      <c r="A130" s="51"/>
      <c r="B130" s="59"/>
      <c r="C130" s="244"/>
      <c r="D130" s="59"/>
      <c r="E130" s="244"/>
      <c r="F130" s="59"/>
      <c r="G130" s="244"/>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59"/>
      <c r="BF130" s="59"/>
      <c r="BJ130" s="225"/>
      <c r="BK130" s="225"/>
      <c r="BL130" s="225"/>
      <c r="BM130" s="225"/>
      <c r="BN130" s="225"/>
      <c r="BO130" s="225"/>
      <c r="BP130" s="142"/>
      <c r="BQ130" s="142"/>
      <c r="BR130" s="142"/>
      <c r="CL130" s="586"/>
      <c r="CM130" s="586"/>
      <c r="CN130" s="586"/>
      <c r="CO130" s="586"/>
      <c r="CP130" s="586"/>
      <c r="CQ130" s="18"/>
    </row>
    <row r="131" spans="1:95">
      <c r="A131" s="51"/>
      <c r="B131" s="59"/>
      <c r="C131" s="244"/>
      <c r="D131" s="59"/>
      <c r="E131" s="244"/>
      <c r="F131" s="59"/>
      <c r="G131" s="244"/>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1017"/>
      <c r="BB131" s="1017"/>
      <c r="BC131" s="1017"/>
      <c r="BD131" s="59"/>
      <c r="BE131" s="59"/>
      <c r="BF131" s="59"/>
      <c r="BJ131" s="159"/>
      <c r="BK131" s="160"/>
      <c r="BL131" s="160"/>
      <c r="BM131" s="160"/>
      <c r="BN131" s="160"/>
      <c r="BO131" s="160"/>
      <c r="BP131" s="251"/>
      <c r="BQ131" s="142"/>
      <c r="BR131" s="161"/>
      <c r="CL131" s="586"/>
      <c r="CM131" s="586"/>
      <c r="CN131" s="586"/>
      <c r="CO131" s="586"/>
      <c r="CP131" s="586"/>
      <c r="CQ131" s="18"/>
    </row>
    <row r="132" spans="1:95" s="151" customFormat="1">
      <c r="A132" s="51"/>
      <c r="B132" s="159"/>
      <c r="C132" s="252"/>
      <c r="D132" s="159"/>
      <c r="E132" s="252"/>
      <c r="F132" s="159"/>
      <c r="G132" s="252"/>
      <c r="H132" s="159"/>
      <c r="I132" s="253"/>
      <c r="J132" s="159"/>
      <c r="K132" s="159"/>
      <c r="L132" s="159"/>
      <c r="M132" s="159"/>
      <c r="N132" s="159"/>
      <c r="O132" s="159"/>
      <c r="P132" s="159"/>
      <c r="Q132" s="159"/>
      <c r="R132" s="159"/>
      <c r="S132" s="159"/>
      <c r="T132" s="159"/>
      <c r="U132" s="159"/>
      <c r="V132" s="159"/>
      <c r="W132" s="159"/>
      <c r="X132" s="159"/>
      <c r="Y132" s="159"/>
      <c r="Z132" s="159"/>
      <c r="AA132" s="159"/>
      <c r="AB132" s="159"/>
      <c r="AC132" s="159"/>
      <c r="AD132" s="159"/>
      <c r="AE132" s="159"/>
      <c r="AF132" s="159"/>
      <c r="AG132" s="159"/>
      <c r="AH132" s="159"/>
      <c r="AI132" s="159"/>
      <c r="AJ132" s="159"/>
      <c r="AK132" s="159"/>
      <c r="AL132" s="159"/>
      <c r="AM132" s="159"/>
      <c r="AN132" s="159"/>
      <c r="AO132" s="159"/>
      <c r="AP132" s="159"/>
      <c r="AQ132" s="159"/>
      <c r="AR132" s="159"/>
      <c r="AS132" s="159"/>
      <c r="AT132" s="159"/>
      <c r="AU132" s="159"/>
      <c r="AV132" s="159"/>
      <c r="AW132" s="159"/>
      <c r="AX132" s="159"/>
      <c r="AY132" s="159"/>
      <c r="AZ132" s="159"/>
      <c r="BA132" s="159"/>
      <c r="BB132" s="159"/>
      <c r="BC132" s="159"/>
      <c r="BD132" s="159"/>
      <c r="BE132" s="159"/>
      <c r="BF132" s="159"/>
      <c r="BG132" s="159"/>
      <c r="BH132" s="159"/>
      <c r="BI132" s="159"/>
      <c r="BJ132" s="159"/>
      <c r="BK132" s="160"/>
      <c r="BL132" s="160"/>
      <c r="BM132" s="160"/>
      <c r="BN132" s="160"/>
      <c r="BO132" s="160"/>
      <c r="BP132" s="161"/>
      <c r="BQ132" s="161"/>
      <c r="BR132" s="161"/>
      <c r="BS132" s="159"/>
      <c r="BT132" s="159"/>
      <c r="BU132" s="159"/>
      <c r="BV132" s="159"/>
      <c r="BW132" s="159"/>
      <c r="BX132" s="159"/>
      <c r="BY132" s="159"/>
      <c r="BZ132" s="159"/>
      <c r="CA132" s="159"/>
      <c r="CB132" s="159"/>
      <c r="CC132" s="159"/>
      <c r="CD132" s="159"/>
      <c r="CE132" s="159"/>
      <c r="CF132" s="159"/>
      <c r="CG132" s="159"/>
      <c r="CH132" s="159"/>
      <c r="CI132" s="159"/>
      <c r="CJ132" s="159"/>
      <c r="CK132" s="159"/>
      <c r="CL132" s="591"/>
      <c r="CM132" s="591"/>
      <c r="CN132" s="591"/>
      <c r="CO132" s="591"/>
      <c r="CP132" s="591"/>
      <c r="CQ132" s="588"/>
    </row>
    <row r="133" spans="1:95" s="151" customFormat="1">
      <c r="A133" s="51"/>
      <c r="B133" s="159"/>
      <c r="C133" s="252"/>
      <c r="D133" s="159"/>
      <c r="E133" s="252"/>
      <c r="F133" s="159"/>
      <c r="G133" s="252"/>
      <c r="H133" s="159"/>
      <c r="I133" s="253"/>
      <c r="J133" s="159"/>
      <c r="K133" s="159"/>
      <c r="L133" s="159"/>
      <c r="M133" s="159"/>
      <c r="N133" s="159"/>
      <c r="O133" s="159"/>
      <c r="P133" s="159"/>
      <c r="Q133" s="159"/>
      <c r="R133" s="159"/>
      <c r="S133" s="159"/>
      <c r="T133" s="159"/>
      <c r="U133" s="159"/>
      <c r="V133" s="159"/>
      <c r="W133" s="159"/>
      <c r="X133" s="159"/>
      <c r="Y133" s="159"/>
      <c r="Z133" s="159"/>
      <c r="AA133" s="159"/>
      <c r="AB133" s="159"/>
      <c r="AC133" s="159"/>
      <c r="AD133" s="159"/>
      <c r="AE133" s="159"/>
      <c r="AF133" s="159"/>
      <c r="AG133" s="159"/>
      <c r="AH133" s="159"/>
      <c r="AI133" s="159"/>
      <c r="AJ133" s="159"/>
      <c r="AK133" s="159"/>
      <c r="AL133" s="159"/>
      <c r="AM133" s="159"/>
      <c r="AN133" s="159"/>
      <c r="AO133" s="159"/>
      <c r="AP133" s="159"/>
      <c r="AQ133" s="159"/>
      <c r="AR133" s="159"/>
      <c r="AS133" s="159"/>
      <c r="AT133" s="159"/>
      <c r="AU133" s="159"/>
      <c r="AV133" s="159"/>
      <c r="AW133" s="159"/>
      <c r="AX133" s="159"/>
      <c r="AY133" s="159"/>
      <c r="AZ133" s="159"/>
      <c r="BA133" s="159"/>
      <c r="BB133" s="159"/>
      <c r="BC133" s="159"/>
      <c r="BD133" s="159"/>
      <c r="BE133" s="159"/>
      <c r="BF133" s="159"/>
      <c r="BG133" s="159"/>
      <c r="BH133" s="159"/>
      <c r="BI133" s="159"/>
      <c r="BJ133" s="159"/>
      <c r="BK133" s="160"/>
      <c r="BL133" s="160"/>
      <c r="BM133" s="160"/>
      <c r="BN133" s="160"/>
      <c r="BO133" s="160"/>
      <c r="BP133" s="161"/>
      <c r="BQ133" s="161"/>
      <c r="BR133" s="161"/>
      <c r="BS133" s="159"/>
      <c r="BT133" s="159"/>
      <c r="BU133" s="159"/>
      <c r="BV133" s="159"/>
      <c r="BW133" s="159"/>
      <c r="BX133" s="159"/>
      <c r="BY133" s="159"/>
      <c r="BZ133" s="159"/>
      <c r="CA133" s="159"/>
      <c r="CB133" s="159"/>
      <c r="CC133" s="159"/>
      <c r="CD133" s="159"/>
      <c r="CE133" s="159"/>
      <c r="CF133" s="159"/>
      <c r="CG133" s="159"/>
      <c r="CH133" s="159"/>
      <c r="CI133" s="159"/>
      <c r="CJ133" s="159"/>
      <c r="CK133" s="159"/>
      <c r="CL133" s="591"/>
      <c r="CM133" s="591"/>
      <c r="CN133" s="591"/>
      <c r="CO133" s="591"/>
      <c r="CP133" s="591"/>
      <c r="CQ133" s="588"/>
    </row>
    <row r="134" spans="1:95" s="151" customFormat="1">
      <c r="A134" s="51"/>
      <c r="B134" s="159"/>
      <c r="C134" s="252"/>
      <c r="D134" s="159"/>
      <c r="E134" s="252"/>
      <c r="F134" s="159"/>
      <c r="G134" s="252"/>
      <c r="H134" s="159"/>
      <c r="I134" s="253"/>
      <c r="J134" s="159"/>
      <c r="K134" s="159"/>
      <c r="L134" s="159"/>
      <c r="M134" s="159"/>
      <c r="N134" s="159"/>
      <c r="O134" s="159"/>
      <c r="P134" s="159"/>
      <c r="Q134" s="159"/>
      <c r="R134" s="159"/>
      <c r="S134" s="159"/>
      <c r="T134" s="159"/>
      <c r="U134" s="159"/>
      <c r="V134" s="159"/>
      <c r="W134" s="159"/>
      <c r="X134" s="159"/>
      <c r="Y134" s="159"/>
      <c r="Z134" s="159"/>
      <c r="AA134" s="159"/>
      <c r="AB134" s="159"/>
      <c r="AC134" s="159"/>
      <c r="AD134" s="159"/>
      <c r="AE134" s="159"/>
      <c r="AF134" s="159"/>
      <c r="AG134" s="159"/>
      <c r="AH134" s="159"/>
      <c r="AI134" s="159"/>
      <c r="AJ134" s="159"/>
      <c r="AK134" s="159"/>
      <c r="AL134" s="159"/>
      <c r="AM134" s="159"/>
      <c r="AN134" s="159"/>
      <c r="AO134" s="159"/>
      <c r="AP134" s="159"/>
      <c r="AQ134" s="159"/>
      <c r="AR134" s="159"/>
      <c r="AS134" s="159"/>
      <c r="AT134" s="159"/>
      <c r="AU134" s="159"/>
      <c r="AV134" s="159"/>
      <c r="AW134" s="159"/>
      <c r="AX134" s="159"/>
      <c r="AY134" s="159"/>
      <c r="AZ134" s="159"/>
      <c r="BA134" s="159"/>
      <c r="BB134" s="159"/>
      <c r="BC134" s="159"/>
      <c r="BD134" s="159"/>
      <c r="BE134" s="159"/>
      <c r="BF134" s="159"/>
      <c r="BG134" s="159"/>
      <c r="BH134" s="159"/>
      <c r="BI134" s="159"/>
      <c r="BJ134" s="159"/>
      <c r="BK134" s="160"/>
      <c r="BL134" s="160"/>
      <c r="BM134" s="160"/>
      <c r="BN134" s="160"/>
      <c r="BO134" s="160"/>
      <c r="BP134" s="161"/>
      <c r="BQ134" s="161"/>
      <c r="BR134" s="161"/>
      <c r="BS134" s="159"/>
      <c r="BT134" s="159"/>
      <c r="BU134" s="159"/>
      <c r="BV134" s="159"/>
      <c r="BW134" s="159"/>
      <c r="BX134" s="159"/>
      <c r="BY134" s="159"/>
      <c r="BZ134" s="159"/>
      <c r="CA134" s="159"/>
      <c r="CB134" s="159"/>
      <c r="CC134" s="159"/>
      <c r="CD134" s="159"/>
      <c r="CE134" s="159"/>
      <c r="CF134" s="159"/>
      <c r="CG134" s="159"/>
      <c r="CH134" s="159"/>
      <c r="CI134" s="159"/>
      <c r="CJ134" s="159"/>
      <c r="CK134" s="159"/>
      <c r="CL134" s="591"/>
      <c r="CM134" s="591"/>
      <c r="CN134" s="591"/>
      <c r="CO134" s="591"/>
      <c r="CP134" s="591"/>
      <c r="CQ134" s="588"/>
    </row>
    <row r="135" spans="1:95" s="151" customFormat="1">
      <c r="A135" s="51"/>
      <c r="B135" s="159"/>
      <c r="C135" s="252"/>
      <c r="D135" s="159"/>
      <c r="E135" s="252"/>
      <c r="F135" s="159"/>
      <c r="G135" s="252"/>
      <c r="H135" s="159"/>
      <c r="I135" s="253"/>
      <c r="J135" s="159"/>
      <c r="K135" s="159"/>
      <c r="L135" s="159"/>
      <c r="M135" s="159"/>
      <c r="N135" s="159"/>
      <c r="O135" s="159"/>
      <c r="P135" s="159"/>
      <c r="Q135" s="159"/>
      <c r="R135" s="159"/>
      <c r="S135" s="159"/>
      <c r="T135" s="159"/>
      <c r="U135" s="159"/>
      <c r="V135" s="159"/>
      <c r="W135" s="159"/>
      <c r="X135" s="159"/>
      <c r="Y135" s="159"/>
      <c r="Z135" s="159"/>
      <c r="AA135" s="159"/>
      <c r="AB135" s="159"/>
      <c r="AC135" s="159"/>
      <c r="AD135" s="159"/>
      <c r="AE135" s="159"/>
      <c r="AF135" s="159"/>
      <c r="AG135" s="159"/>
      <c r="AH135" s="159"/>
      <c r="AI135" s="159"/>
      <c r="AJ135" s="159"/>
      <c r="AK135" s="159"/>
      <c r="AL135" s="159"/>
      <c r="AM135" s="159"/>
      <c r="AN135" s="159"/>
      <c r="AO135" s="159"/>
      <c r="AP135" s="159"/>
      <c r="AQ135" s="159"/>
      <c r="AR135" s="159"/>
      <c r="AS135" s="159"/>
      <c r="AT135" s="159"/>
      <c r="AU135" s="159"/>
      <c r="AV135" s="159"/>
      <c r="AW135" s="159"/>
      <c r="AX135" s="159"/>
      <c r="AY135" s="159"/>
      <c r="AZ135" s="159"/>
      <c r="BA135" s="159"/>
      <c r="BB135" s="159"/>
      <c r="BC135" s="159"/>
      <c r="BD135" s="159"/>
      <c r="BE135" s="159"/>
      <c r="BF135" s="159"/>
      <c r="BG135" s="159"/>
      <c r="BH135" s="159"/>
      <c r="BI135" s="159"/>
      <c r="BJ135" s="159"/>
      <c r="BK135" s="160"/>
      <c r="BL135" s="160"/>
      <c r="BM135" s="160"/>
      <c r="BN135" s="160"/>
      <c r="BO135" s="160"/>
      <c r="BP135" s="161"/>
      <c r="BQ135" s="161"/>
      <c r="BR135" s="161"/>
      <c r="BS135" s="159"/>
      <c r="BT135" s="159"/>
      <c r="BU135" s="159"/>
      <c r="BV135" s="159"/>
      <c r="BW135" s="159"/>
      <c r="BX135" s="159"/>
      <c r="BY135" s="159"/>
      <c r="BZ135" s="159"/>
      <c r="CA135" s="159"/>
      <c r="CB135" s="159"/>
      <c r="CC135" s="159"/>
      <c r="CD135" s="159"/>
      <c r="CE135" s="159"/>
      <c r="CF135" s="159"/>
      <c r="CG135" s="159"/>
      <c r="CH135" s="159"/>
      <c r="CI135" s="159"/>
      <c r="CJ135" s="159"/>
      <c r="CK135" s="159"/>
      <c r="CL135" s="591"/>
      <c r="CM135" s="591"/>
      <c r="CN135" s="591"/>
      <c r="CO135" s="591"/>
      <c r="CP135" s="591"/>
      <c r="CQ135" s="588"/>
    </row>
    <row r="136" spans="1:95" s="151" customFormat="1">
      <c r="A136" s="51"/>
      <c r="B136" s="159"/>
      <c r="C136" s="252"/>
      <c r="D136" s="159"/>
      <c r="E136" s="252"/>
      <c r="F136" s="159"/>
      <c r="G136" s="252"/>
      <c r="H136" s="159"/>
      <c r="I136" s="253"/>
      <c r="J136" s="159"/>
      <c r="K136" s="159"/>
      <c r="L136" s="159"/>
      <c r="M136" s="159"/>
      <c r="N136" s="159"/>
      <c r="O136" s="159"/>
      <c r="P136" s="159"/>
      <c r="Q136" s="159"/>
      <c r="R136" s="159"/>
      <c r="S136" s="159"/>
      <c r="T136" s="159"/>
      <c r="U136" s="159"/>
      <c r="V136" s="159"/>
      <c r="W136" s="159"/>
      <c r="X136" s="159"/>
      <c r="Y136" s="159"/>
      <c r="Z136" s="159"/>
      <c r="AA136" s="159"/>
      <c r="AB136" s="159"/>
      <c r="AC136" s="159"/>
      <c r="AD136" s="159"/>
      <c r="AE136" s="159"/>
      <c r="AF136" s="159"/>
      <c r="AG136" s="159"/>
      <c r="AH136" s="159"/>
      <c r="AI136" s="159"/>
      <c r="AJ136" s="159"/>
      <c r="AK136" s="159"/>
      <c r="AL136" s="159"/>
      <c r="AM136" s="159"/>
      <c r="AN136" s="159"/>
      <c r="AO136" s="159"/>
      <c r="AP136" s="159"/>
      <c r="AQ136" s="159"/>
      <c r="AR136" s="159"/>
      <c r="AS136" s="159"/>
      <c r="AT136" s="159"/>
      <c r="AU136" s="159"/>
      <c r="AV136" s="159"/>
      <c r="AW136" s="159"/>
      <c r="AX136" s="159"/>
      <c r="AY136" s="159"/>
      <c r="AZ136" s="159"/>
      <c r="BA136" s="159"/>
      <c r="BB136" s="159"/>
      <c r="BC136" s="159"/>
      <c r="BD136" s="159"/>
      <c r="BE136" s="159"/>
      <c r="BF136" s="159"/>
      <c r="BG136" s="159"/>
      <c r="BH136" s="159"/>
      <c r="BI136" s="159"/>
      <c r="BJ136" s="159"/>
      <c r="BK136" s="160"/>
      <c r="BL136" s="160"/>
      <c r="BM136" s="160"/>
      <c r="BN136" s="160"/>
      <c r="BO136" s="160"/>
      <c r="BP136" s="161"/>
      <c r="BQ136" s="161"/>
      <c r="BR136" s="161"/>
      <c r="BS136" s="159"/>
      <c r="BT136" s="159"/>
      <c r="BU136" s="159"/>
      <c r="BV136" s="159"/>
      <c r="BW136" s="159"/>
      <c r="BX136" s="159"/>
      <c r="BY136" s="159"/>
      <c r="BZ136" s="159"/>
      <c r="CA136" s="159"/>
      <c r="CB136" s="159"/>
      <c r="CC136" s="159"/>
      <c r="CD136" s="159"/>
      <c r="CE136" s="159"/>
      <c r="CF136" s="159"/>
      <c r="CG136" s="159"/>
      <c r="CH136" s="159"/>
      <c r="CI136" s="159"/>
      <c r="CJ136" s="159"/>
      <c r="CK136" s="159"/>
      <c r="CL136" s="591"/>
      <c r="CM136" s="591"/>
      <c r="CN136" s="591"/>
      <c r="CO136" s="591"/>
      <c r="CP136" s="591"/>
      <c r="CQ136" s="588"/>
    </row>
    <row r="137" spans="1:95" ht="3.75" customHeight="1">
      <c r="A137" s="51"/>
      <c r="B137" s="59"/>
      <c r="C137" s="244"/>
      <c r="D137" s="59"/>
      <c r="E137" s="244"/>
      <c r="F137" s="59"/>
      <c r="G137" s="244"/>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c r="BD137" s="59"/>
      <c r="BE137" s="59"/>
      <c r="BF137" s="59"/>
      <c r="BK137" s="60"/>
      <c r="BL137" s="60"/>
      <c r="BP137" s="142"/>
      <c r="BQ137" s="142"/>
      <c r="BR137" s="142"/>
      <c r="CL137" s="586"/>
      <c r="CM137" s="586"/>
      <c r="CN137" s="586"/>
      <c r="CO137" s="586"/>
      <c r="CP137" s="586"/>
      <c r="CQ137" s="18"/>
    </row>
    <row r="138" spans="1:95">
      <c r="A138" s="51"/>
      <c r="B138" s="59"/>
      <c r="C138" s="244"/>
      <c r="D138" s="59"/>
      <c r="E138" s="244"/>
      <c r="F138" s="59"/>
      <c r="G138" s="244"/>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1017"/>
      <c r="BB138" s="1017"/>
      <c r="BC138" s="1017"/>
      <c r="BD138" s="59"/>
      <c r="BE138" s="59"/>
      <c r="BF138" s="59"/>
      <c r="BJ138" s="159"/>
      <c r="BK138" s="160"/>
      <c r="BL138" s="160"/>
      <c r="BM138" s="160"/>
      <c r="BN138" s="160"/>
      <c r="BO138" s="160"/>
      <c r="BP138" s="251"/>
      <c r="BQ138" s="142"/>
      <c r="BR138" s="161"/>
      <c r="CL138" s="586"/>
      <c r="CM138" s="586"/>
      <c r="CN138" s="586"/>
      <c r="CO138" s="586"/>
      <c r="CP138" s="586"/>
      <c r="CQ138" s="18"/>
    </row>
    <row r="139" spans="1:95" ht="3.75" customHeight="1">
      <c r="A139" s="51"/>
      <c r="B139" s="59"/>
      <c r="C139" s="244"/>
      <c r="D139" s="59"/>
      <c r="E139" s="244"/>
      <c r="F139" s="59"/>
      <c r="G139" s="244"/>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J139" s="159"/>
      <c r="BK139" s="160"/>
      <c r="BL139" s="160"/>
      <c r="BM139" s="160"/>
      <c r="BN139" s="160"/>
      <c r="BO139" s="160"/>
      <c r="BP139" s="142"/>
      <c r="BQ139" s="142"/>
      <c r="BR139" s="142"/>
      <c r="CL139" s="586"/>
      <c r="CM139" s="586"/>
      <c r="CN139" s="586"/>
      <c r="CO139" s="586"/>
      <c r="CP139" s="586"/>
      <c r="CQ139" s="18"/>
    </row>
    <row r="140" spans="1:95">
      <c r="A140" s="51"/>
      <c r="B140" s="59"/>
      <c r="C140" s="244"/>
      <c r="D140" s="59"/>
      <c r="E140" s="244"/>
      <c r="F140" s="59"/>
      <c r="G140" s="244"/>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1017"/>
      <c r="BB140" s="1017"/>
      <c r="BC140" s="1017"/>
      <c r="BD140" s="59"/>
      <c r="BE140" s="59"/>
      <c r="BF140" s="59"/>
      <c r="BJ140" s="159"/>
      <c r="BK140" s="160"/>
      <c r="BL140" s="160"/>
      <c r="BM140" s="160"/>
      <c r="BN140" s="160"/>
      <c r="BO140" s="160"/>
      <c r="BP140" s="251"/>
      <c r="BQ140" s="142"/>
      <c r="BR140" s="161"/>
      <c r="CL140" s="586"/>
      <c r="CM140" s="586"/>
      <c r="CN140" s="586"/>
      <c r="CO140" s="586"/>
      <c r="CP140" s="586"/>
      <c r="CQ140" s="18"/>
    </row>
    <row r="141" spans="1:95" ht="3.75" customHeight="1">
      <c r="A141" s="51"/>
      <c r="B141" s="59"/>
      <c r="C141" s="244"/>
      <c r="D141" s="59"/>
      <c r="E141" s="244"/>
      <c r="F141" s="59"/>
      <c r="G141" s="244"/>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59"/>
      <c r="BJ141" s="159"/>
      <c r="BK141" s="160"/>
      <c r="BL141" s="160"/>
      <c r="BM141" s="160"/>
      <c r="BN141" s="160"/>
      <c r="BO141" s="160"/>
      <c r="BP141" s="142"/>
      <c r="BQ141" s="142"/>
      <c r="BR141" s="142"/>
      <c r="CL141" s="586"/>
      <c r="CM141" s="586"/>
      <c r="CN141" s="586"/>
      <c r="CO141" s="586"/>
      <c r="CP141" s="586"/>
      <c r="CQ141" s="18"/>
    </row>
    <row r="142" spans="1:95">
      <c r="A142" s="51"/>
      <c r="B142" s="59"/>
      <c r="C142" s="244"/>
      <c r="D142" s="59"/>
      <c r="E142" s="244"/>
      <c r="F142" s="59"/>
      <c r="G142" s="244"/>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9"/>
      <c r="BB142" s="59"/>
      <c r="BC142" s="59"/>
      <c r="BD142" s="59"/>
      <c r="BE142" s="59"/>
      <c r="BF142" s="59"/>
      <c r="BK142" s="60"/>
      <c r="BL142" s="60"/>
      <c r="BP142" s="142"/>
      <c r="BQ142" s="142"/>
      <c r="BR142" s="142"/>
      <c r="CL142" s="586"/>
      <c r="CM142" s="586"/>
      <c r="CN142" s="586"/>
      <c r="CO142" s="586"/>
      <c r="CP142" s="586"/>
      <c r="CQ142" s="18"/>
    </row>
    <row r="143" spans="1:95">
      <c r="A143" s="51"/>
      <c r="B143" s="59"/>
      <c r="C143" s="244"/>
      <c r="D143" s="59"/>
      <c r="E143" s="245"/>
      <c r="F143" s="246"/>
      <c r="G143" s="1019"/>
      <c r="H143" s="1019"/>
      <c r="I143" s="1019"/>
      <c r="J143" s="1019"/>
      <c r="K143" s="1019"/>
      <c r="L143" s="1019"/>
      <c r="M143" s="1019"/>
      <c r="N143" s="1019"/>
      <c r="O143" s="1019"/>
      <c r="P143" s="1019"/>
      <c r="Q143" s="1019"/>
      <c r="R143" s="1019"/>
      <c r="S143" s="1019"/>
      <c r="T143" s="1019"/>
      <c r="U143" s="1019"/>
      <c r="V143" s="1019"/>
      <c r="W143" s="1019"/>
      <c r="X143" s="1019"/>
      <c r="Y143" s="1019"/>
      <c r="Z143" s="1019"/>
      <c r="AA143" s="1019"/>
      <c r="AB143" s="1019"/>
      <c r="AC143" s="1019"/>
      <c r="AD143" s="1019"/>
      <c r="AE143" s="1019"/>
      <c r="AF143" s="1019"/>
      <c r="AG143" s="1019"/>
      <c r="AH143" s="1019"/>
      <c r="AI143" s="1019"/>
      <c r="AJ143" s="1019"/>
      <c r="AK143" s="1019"/>
      <c r="AL143" s="1019"/>
      <c r="AM143" s="1019"/>
      <c r="AN143" s="1019"/>
      <c r="AO143" s="1019"/>
      <c r="AP143" s="1020"/>
      <c r="AQ143" s="1020"/>
      <c r="AR143" s="1020"/>
      <c r="AS143" s="1020"/>
      <c r="AT143" s="1020"/>
      <c r="AU143" s="1020"/>
      <c r="AV143" s="1020"/>
      <c r="AW143" s="1020"/>
      <c r="AX143" s="1020"/>
      <c r="AY143" s="1020"/>
      <c r="AZ143" s="1018"/>
      <c r="BA143" s="1018"/>
      <c r="BB143" s="1018"/>
      <c r="BC143" s="1018"/>
      <c r="BD143" s="1018"/>
      <c r="BE143" s="59"/>
      <c r="BF143" s="59"/>
      <c r="BJ143" s="247"/>
      <c r="BK143" s="247"/>
      <c r="BL143" s="247"/>
      <c r="BM143" s="247"/>
      <c r="BN143" s="247"/>
      <c r="BO143" s="247"/>
      <c r="BP143" s="142"/>
      <c r="BQ143" s="142"/>
      <c r="BR143" s="248"/>
      <c r="CL143" s="586"/>
      <c r="CM143" s="586"/>
      <c r="CN143" s="586"/>
      <c r="CO143" s="586"/>
      <c r="CP143" s="586"/>
      <c r="CQ143" s="18"/>
    </row>
    <row r="144" spans="1:95" ht="3.75" customHeight="1">
      <c r="A144" s="51"/>
      <c r="B144" s="59"/>
      <c r="C144" s="244"/>
      <c r="D144" s="59"/>
      <c r="E144" s="244"/>
      <c r="F144" s="59"/>
      <c r="G144" s="244"/>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c r="BF144" s="59"/>
      <c r="BK144" s="60"/>
      <c r="BL144" s="60"/>
      <c r="BP144" s="142"/>
      <c r="BQ144" s="142"/>
      <c r="BR144" s="142"/>
      <c r="CL144" s="586"/>
      <c r="CM144" s="586"/>
      <c r="CN144" s="586"/>
      <c r="CO144" s="586"/>
      <c r="CP144" s="586"/>
      <c r="CQ144" s="18"/>
    </row>
    <row r="145" spans="1:95">
      <c r="A145" s="51"/>
      <c r="B145" s="59"/>
      <c r="C145" s="244"/>
      <c r="D145" s="59"/>
      <c r="E145" s="244"/>
      <c r="F145" s="59"/>
      <c r="G145" s="24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250"/>
      <c r="AX145" s="59"/>
      <c r="AY145" s="59"/>
      <c r="AZ145" s="59"/>
      <c r="BA145" s="1017"/>
      <c r="BB145" s="1017"/>
      <c r="BC145" s="1017"/>
      <c r="BD145" s="59"/>
      <c r="BE145" s="59"/>
      <c r="BF145" s="59"/>
      <c r="BJ145" s="60"/>
      <c r="BK145" s="247"/>
      <c r="BL145" s="247"/>
      <c r="BM145" s="247"/>
      <c r="BN145" s="247"/>
      <c r="BO145" s="247"/>
      <c r="BP145" s="251"/>
      <c r="BQ145" s="142"/>
      <c r="BR145" s="225"/>
      <c r="CL145" s="586"/>
      <c r="CM145" s="586"/>
      <c r="CN145" s="586"/>
      <c r="CO145" s="586"/>
      <c r="CP145" s="586"/>
      <c r="CQ145" s="18"/>
    </row>
    <row r="146" spans="1:95" ht="3.75" customHeight="1">
      <c r="A146" s="51"/>
      <c r="B146" s="59"/>
      <c r="C146" s="244"/>
      <c r="D146" s="59"/>
      <c r="E146" s="244"/>
      <c r="F146" s="59"/>
      <c r="G146" s="244"/>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9"/>
      <c r="BB146" s="59"/>
      <c r="BC146" s="59"/>
      <c r="BD146" s="59"/>
      <c r="BE146" s="59"/>
      <c r="BF146" s="59"/>
      <c r="BJ146" s="225"/>
      <c r="BK146" s="60"/>
      <c r="BL146" s="60"/>
      <c r="BP146" s="142"/>
      <c r="BQ146" s="142"/>
      <c r="BR146" s="142"/>
      <c r="CL146" s="586"/>
      <c r="CM146" s="586"/>
      <c r="CN146" s="586"/>
      <c r="CO146" s="586"/>
      <c r="CP146" s="586"/>
      <c r="CQ146" s="18"/>
    </row>
    <row r="147" spans="1:95">
      <c r="A147" s="51"/>
      <c r="B147" s="59"/>
      <c r="C147" s="244"/>
      <c r="D147" s="59"/>
      <c r="E147" s="244"/>
      <c r="F147" s="59"/>
      <c r="G147" s="244"/>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1017"/>
      <c r="BB147" s="1017"/>
      <c r="BC147" s="1017"/>
      <c r="BD147" s="59"/>
      <c r="BE147" s="59"/>
      <c r="BF147" s="59"/>
      <c r="BJ147" s="159"/>
      <c r="BK147" s="160"/>
      <c r="BL147" s="160"/>
      <c r="BM147" s="160"/>
      <c r="BN147" s="160"/>
      <c r="BO147" s="160"/>
      <c r="BP147" s="251"/>
      <c r="BQ147" s="142"/>
      <c r="BR147" s="161"/>
      <c r="CL147" s="586"/>
      <c r="CM147" s="586"/>
      <c r="CN147" s="586"/>
      <c r="CO147" s="586"/>
      <c r="CP147" s="586"/>
      <c r="CQ147" s="18"/>
    </row>
    <row r="148" spans="1:95" s="151" customFormat="1">
      <c r="A148" s="51"/>
      <c r="B148" s="159"/>
      <c r="C148" s="252"/>
      <c r="D148" s="159"/>
      <c r="E148" s="252"/>
      <c r="F148" s="159"/>
      <c r="G148" s="252"/>
      <c r="H148" s="159"/>
      <c r="I148" s="253"/>
      <c r="J148" s="159"/>
      <c r="K148" s="159"/>
      <c r="L148" s="159"/>
      <c r="M148" s="159"/>
      <c r="N148" s="159"/>
      <c r="O148" s="159"/>
      <c r="P148" s="159"/>
      <c r="Q148" s="159"/>
      <c r="R148" s="159"/>
      <c r="S148" s="159"/>
      <c r="T148" s="159"/>
      <c r="U148" s="159"/>
      <c r="V148" s="159"/>
      <c r="W148" s="159"/>
      <c r="X148" s="159"/>
      <c r="Y148" s="159"/>
      <c r="Z148" s="159"/>
      <c r="AA148" s="159"/>
      <c r="AB148" s="159"/>
      <c r="AC148" s="159"/>
      <c r="AD148" s="159"/>
      <c r="AE148" s="159"/>
      <c r="AF148" s="159"/>
      <c r="AG148" s="159"/>
      <c r="AH148" s="159"/>
      <c r="AI148" s="159"/>
      <c r="AJ148" s="159"/>
      <c r="AK148" s="159"/>
      <c r="AL148" s="159"/>
      <c r="AM148" s="159"/>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60"/>
      <c r="BL148" s="160"/>
      <c r="BM148" s="160"/>
      <c r="BN148" s="160"/>
      <c r="BO148" s="160"/>
      <c r="BP148" s="161"/>
      <c r="BQ148" s="161"/>
      <c r="BR148" s="161"/>
      <c r="BS148" s="159"/>
      <c r="BT148" s="159"/>
      <c r="BU148" s="159"/>
      <c r="BV148" s="159"/>
      <c r="BW148" s="159"/>
      <c r="BX148" s="159"/>
      <c r="BY148" s="159"/>
      <c r="BZ148" s="159"/>
      <c r="CA148" s="159"/>
      <c r="CB148" s="159"/>
      <c r="CC148" s="159"/>
      <c r="CD148" s="159"/>
      <c r="CE148" s="159"/>
      <c r="CF148" s="159"/>
      <c r="CG148" s="159"/>
      <c r="CH148" s="159"/>
      <c r="CI148" s="159"/>
      <c r="CJ148" s="159"/>
      <c r="CK148" s="159"/>
      <c r="CL148" s="591"/>
      <c r="CM148" s="591"/>
      <c r="CN148" s="591"/>
      <c r="CO148" s="591"/>
      <c r="CP148" s="591"/>
      <c r="CQ148" s="588"/>
    </row>
    <row r="149" spans="1:95" s="151" customFormat="1">
      <c r="A149" s="51"/>
      <c r="B149" s="159"/>
      <c r="C149" s="252"/>
      <c r="D149" s="159"/>
      <c r="E149" s="252"/>
      <c r="F149" s="159"/>
      <c r="G149" s="252"/>
      <c r="H149" s="159"/>
      <c r="I149" s="253"/>
      <c r="J149" s="159"/>
      <c r="K149" s="159"/>
      <c r="L149" s="159"/>
      <c r="M149" s="159"/>
      <c r="N149" s="159"/>
      <c r="O149" s="159"/>
      <c r="P149" s="159"/>
      <c r="Q149" s="159"/>
      <c r="R149" s="159"/>
      <c r="S149" s="159"/>
      <c r="T149" s="159"/>
      <c r="U149" s="159"/>
      <c r="V149" s="159"/>
      <c r="W149" s="159"/>
      <c r="X149" s="159"/>
      <c r="Y149" s="159"/>
      <c r="Z149" s="159"/>
      <c r="AA149" s="159"/>
      <c r="AB149" s="159"/>
      <c r="AC149" s="159"/>
      <c r="AD149" s="159"/>
      <c r="AE149" s="159"/>
      <c r="AF149" s="159"/>
      <c r="AG149" s="159"/>
      <c r="AH149" s="159"/>
      <c r="AI149" s="159"/>
      <c r="AJ149" s="159"/>
      <c r="AK149" s="159"/>
      <c r="AL149" s="159"/>
      <c r="AM149" s="159"/>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60"/>
      <c r="BL149" s="160"/>
      <c r="BM149" s="160"/>
      <c r="BN149" s="160"/>
      <c r="BO149" s="160"/>
      <c r="BP149" s="161"/>
      <c r="BQ149" s="161"/>
      <c r="BR149" s="161"/>
      <c r="BS149" s="159"/>
      <c r="BT149" s="159"/>
      <c r="BU149" s="159"/>
      <c r="BV149" s="159"/>
      <c r="BW149" s="159"/>
      <c r="BX149" s="159"/>
      <c r="BY149" s="159"/>
      <c r="BZ149" s="159"/>
      <c r="CA149" s="159"/>
      <c r="CB149" s="159"/>
      <c r="CC149" s="159"/>
      <c r="CD149" s="159"/>
      <c r="CE149" s="159"/>
      <c r="CF149" s="159"/>
      <c r="CG149" s="159"/>
      <c r="CH149" s="159"/>
      <c r="CI149" s="159"/>
      <c r="CJ149" s="159"/>
      <c r="CK149" s="159"/>
      <c r="CL149" s="591"/>
      <c r="CM149" s="591"/>
      <c r="CN149" s="591"/>
      <c r="CO149" s="591"/>
      <c r="CP149" s="591"/>
      <c r="CQ149" s="588"/>
    </row>
    <row r="150" spans="1:95" s="151" customFormat="1">
      <c r="A150" s="51"/>
      <c r="B150" s="159"/>
      <c r="C150" s="252"/>
      <c r="D150" s="159"/>
      <c r="E150" s="252"/>
      <c r="F150" s="159"/>
      <c r="G150" s="252"/>
      <c r="H150" s="159"/>
      <c r="I150" s="253"/>
      <c r="J150" s="159"/>
      <c r="K150" s="159"/>
      <c r="L150" s="159"/>
      <c r="M150" s="159"/>
      <c r="N150" s="159"/>
      <c r="O150" s="159"/>
      <c r="P150" s="159"/>
      <c r="Q150" s="159"/>
      <c r="R150" s="159"/>
      <c r="S150" s="159"/>
      <c r="T150" s="159"/>
      <c r="U150" s="159"/>
      <c r="V150" s="159"/>
      <c r="W150" s="159"/>
      <c r="X150" s="159"/>
      <c r="Y150" s="159"/>
      <c r="Z150" s="159"/>
      <c r="AA150" s="159"/>
      <c r="AB150" s="159"/>
      <c r="AC150" s="159"/>
      <c r="AD150" s="159"/>
      <c r="AE150" s="159"/>
      <c r="AF150" s="159"/>
      <c r="AG150" s="159"/>
      <c r="AH150" s="159"/>
      <c r="AI150" s="159"/>
      <c r="AJ150" s="159"/>
      <c r="AK150" s="159"/>
      <c r="AL150" s="159"/>
      <c r="AM150" s="159"/>
      <c r="AN150" s="159"/>
      <c r="AO150" s="159"/>
      <c r="AP150" s="159"/>
      <c r="AQ150" s="159"/>
      <c r="AR150" s="159"/>
      <c r="AS150" s="159"/>
      <c r="AT150" s="159"/>
      <c r="AU150" s="159"/>
      <c r="AV150" s="159"/>
      <c r="AW150" s="159"/>
      <c r="AX150" s="159"/>
      <c r="AY150" s="159"/>
      <c r="AZ150" s="159"/>
      <c r="BA150" s="159"/>
      <c r="BB150" s="159"/>
      <c r="BC150" s="159"/>
      <c r="BD150" s="159"/>
      <c r="BE150" s="159"/>
      <c r="BF150" s="159"/>
      <c r="BG150" s="159"/>
      <c r="BH150" s="159"/>
      <c r="BI150" s="159"/>
      <c r="BJ150" s="159"/>
      <c r="BK150" s="160"/>
      <c r="BL150" s="160"/>
      <c r="BM150" s="160"/>
      <c r="BN150" s="160"/>
      <c r="BO150" s="160"/>
      <c r="BP150" s="161"/>
      <c r="BQ150" s="161"/>
      <c r="BR150" s="161"/>
      <c r="BS150" s="159"/>
      <c r="BT150" s="159"/>
      <c r="BU150" s="159"/>
      <c r="BV150" s="159"/>
      <c r="BW150" s="159"/>
      <c r="BX150" s="159"/>
      <c r="BY150" s="159"/>
      <c r="BZ150" s="159"/>
      <c r="CA150" s="159"/>
      <c r="CB150" s="159"/>
      <c r="CC150" s="159"/>
      <c r="CD150" s="159"/>
      <c r="CE150" s="159"/>
      <c r="CF150" s="159"/>
      <c r="CG150" s="159"/>
      <c r="CH150" s="159"/>
      <c r="CI150" s="159"/>
      <c r="CJ150" s="159"/>
      <c r="CK150" s="159"/>
      <c r="CL150" s="591"/>
      <c r="CM150" s="591"/>
      <c r="CN150" s="591"/>
      <c r="CO150" s="591"/>
      <c r="CP150" s="591"/>
      <c r="CQ150" s="588"/>
    </row>
    <row r="151" spans="1:95" s="151" customFormat="1">
      <c r="A151" s="51"/>
      <c r="B151" s="159"/>
      <c r="C151" s="252"/>
      <c r="D151" s="159"/>
      <c r="E151" s="252"/>
      <c r="F151" s="159"/>
      <c r="G151" s="252"/>
      <c r="H151" s="159"/>
      <c r="I151" s="253"/>
      <c r="J151" s="159"/>
      <c r="K151" s="159"/>
      <c r="L151" s="159"/>
      <c r="M151" s="159"/>
      <c r="N151" s="159"/>
      <c r="O151" s="159"/>
      <c r="P151" s="159"/>
      <c r="Q151" s="159"/>
      <c r="R151" s="159"/>
      <c r="S151" s="159"/>
      <c r="T151" s="159"/>
      <c r="U151" s="159"/>
      <c r="V151" s="159"/>
      <c r="W151" s="159"/>
      <c r="X151" s="159"/>
      <c r="Y151" s="159"/>
      <c r="Z151" s="159"/>
      <c r="AA151" s="159"/>
      <c r="AB151" s="159"/>
      <c r="AC151" s="159"/>
      <c r="AD151" s="159"/>
      <c r="AE151" s="159"/>
      <c r="AF151" s="159"/>
      <c r="AG151" s="159"/>
      <c r="AH151" s="159"/>
      <c r="AI151" s="159"/>
      <c r="AJ151" s="159"/>
      <c r="AK151" s="159"/>
      <c r="AL151" s="159"/>
      <c r="AM151" s="159"/>
      <c r="AN151" s="159"/>
      <c r="AO151" s="159"/>
      <c r="AP151" s="159"/>
      <c r="AQ151" s="159"/>
      <c r="AR151" s="159"/>
      <c r="AS151" s="159"/>
      <c r="AT151" s="159"/>
      <c r="AU151" s="159"/>
      <c r="AV151" s="159"/>
      <c r="AW151" s="159"/>
      <c r="AX151" s="159"/>
      <c r="AY151" s="159"/>
      <c r="AZ151" s="159"/>
      <c r="BA151" s="159"/>
      <c r="BB151" s="159"/>
      <c r="BC151" s="159"/>
      <c r="BD151" s="159"/>
      <c r="BE151" s="159"/>
      <c r="BF151" s="159"/>
      <c r="BG151" s="159"/>
      <c r="BH151" s="159"/>
      <c r="BI151" s="159"/>
      <c r="BJ151" s="159"/>
      <c r="BK151" s="160"/>
      <c r="BL151" s="160"/>
      <c r="BM151" s="160"/>
      <c r="BN151" s="160"/>
      <c r="BO151" s="160"/>
      <c r="BP151" s="161"/>
      <c r="BQ151" s="161"/>
      <c r="BR151" s="161"/>
      <c r="BS151" s="159"/>
      <c r="BT151" s="159"/>
      <c r="BU151" s="159"/>
      <c r="BV151" s="159"/>
      <c r="BW151" s="159"/>
      <c r="BX151" s="159"/>
      <c r="BY151" s="159"/>
      <c r="BZ151" s="159"/>
      <c r="CA151" s="159"/>
      <c r="CB151" s="159"/>
      <c r="CC151" s="159"/>
      <c r="CD151" s="159"/>
      <c r="CE151" s="159"/>
      <c r="CF151" s="159"/>
      <c r="CG151" s="159"/>
      <c r="CH151" s="159"/>
      <c r="CI151" s="159"/>
      <c r="CJ151" s="159"/>
      <c r="CK151" s="159"/>
      <c r="CL151" s="591"/>
      <c r="CM151" s="591"/>
      <c r="CN151" s="591"/>
      <c r="CO151" s="591"/>
      <c r="CP151" s="591"/>
      <c r="CQ151" s="588"/>
    </row>
    <row r="152" spans="1:95" s="151" customFormat="1">
      <c r="A152" s="51"/>
      <c r="B152" s="159"/>
      <c r="C152" s="252"/>
      <c r="D152" s="159"/>
      <c r="E152" s="252"/>
      <c r="F152" s="159"/>
      <c r="G152" s="252"/>
      <c r="H152" s="159"/>
      <c r="I152" s="253"/>
      <c r="J152" s="159"/>
      <c r="K152" s="159"/>
      <c r="L152" s="159"/>
      <c r="M152" s="159"/>
      <c r="N152" s="159"/>
      <c r="O152" s="159"/>
      <c r="P152" s="159"/>
      <c r="Q152" s="159"/>
      <c r="R152" s="159"/>
      <c r="S152" s="159"/>
      <c r="T152" s="159"/>
      <c r="U152" s="159"/>
      <c r="V152" s="159"/>
      <c r="W152" s="159"/>
      <c r="X152" s="159"/>
      <c r="Y152" s="159"/>
      <c r="Z152" s="159"/>
      <c r="AA152" s="159"/>
      <c r="AB152" s="159"/>
      <c r="AC152" s="159"/>
      <c r="AD152" s="159"/>
      <c r="AE152" s="159"/>
      <c r="AF152" s="159"/>
      <c r="AG152" s="159"/>
      <c r="AH152" s="159"/>
      <c r="AI152" s="159"/>
      <c r="AJ152" s="159"/>
      <c r="AK152" s="159"/>
      <c r="AL152" s="159"/>
      <c r="AM152" s="159"/>
      <c r="AN152" s="159"/>
      <c r="AO152" s="159"/>
      <c r="AP152" s="159"/>
      <c r="AQ152" s="159"/>
      <c r="AR152" s="159"/>
      <c r="AS152" s="159"/>
      <c r="AT152" s="159"/>
      <c r="AU152" s="159"/>
      <c r="AV152" s="159"/>
      <c r="AW152" s="159"/>
      <c r="AX152" s="159"/>
      <c r="AY152" s="159"/>
      <c r="AZ152" s="159"/>
      <c r="BA152" s="159"/>
      <c r="BB152" s="159"/>
      <c r="BC152" s="159"/>
      <c r="BD152" s="159"/>
      <c r="BE152" s="159"/>
      <c r="BF152" s="159"/>
      <c r="BG152" s="159"/>
      <c r="BH152" s="159"/>
      <c r="BI152" s="159"/>
      <c r="BJ152" s="159"/>
      <c r="BK152" s="160"/>
      <c r="BL152" s="160"/>
      <c r="BM152" s="160"/>
      <c r="BN152" s="160"/>
      <c r="BO152" s="160"/>
      <c r="BP152" s="161"/>
      <c r="BQ152" s="161"/>
      <c r="BR152" s="161"/>
      <c r="BS152" s="159"/>
      <c r="BT152" s="159"/>
      <c r="BU152" s="159"/>
      <c r="BV152" s="159"/>
      <c r="BW152" s="159"/>
      <c r="BX152" s="159"/>
      <c r="BY152" s="159"/>
      <c r="BZ152" s="159"/>
      <c r="CA152" s="159"/>
      <c r="CB152" s="159"/>
      <c r="CC152" s="159"/>
      <c r="CD152" s="159"/>
      <c r="CE152" s="159"/>
      <c r="CF152" s="159"/>
      <c r="CG152" s="159"/>
      <c r="CH152" s="159"/>
      <c r="CI152" s="159"/>
      <c r="CJ152" s="159"/>
      <c r="CK152" s="159"/>
      <c r="CL152" s="591"/>
      <c r="CM152" s="591"/>
      <c r="CN152" s="591"/>
      <c r="CO152" s="591"/>
      <c r="CP152" s="591"/>
      <c r="CQ152" s="588"/>
    </row>
    <row r="153" spans="1:95" ht="3.75" customHeight="1">
      <c r="A153" s="51"/>
      <c r="B153" s="59"/>
      <c r="C153" s="244"/>
      <c r="D153" s="59"/>
      <c r="E153" s="244"/>
      <c r="F153" s="59"/>
      <c r="G153" s="244"/>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c r="BF153" s="59"/>
      <c r="BK153" s="60"/>
      <c r="BL153" s="60"/>
      <c r="BP153" s="142"/>
      <c r="BQ153" s="142"/>
      <c r="BR153" s="142"/>
      <c r="CL153" s="586"/>
      <c r="CM153" s="586"/>
      <c r="CN153" s="586"/>
      <c r="CO153" s="586"/>
      <c r="CP153" s="586"/>
      <c r="CQ153" s="18"/>
    </row>
    <row r="154" spans="1:95">
      <c r="A154" s="51"/>
      <c r="B154" s="59"/>
      <c r="C154" s="244"/>
      <c r="D154" s="59"/>
      <c r="E154" s="244"/>
      <c r="F154" s="59"/>
      <c r="G154" s="244"/>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1017"/>
      <c r="BB154" s="1017"/>
      <c r="BC154" s="1017"/>
      <c r="BD154" s="59"/>
      <c r="BE154" s="59"/>
      <c r="BF154" s="59"/>
      <c r="BJ154" s="159"/>
      <c r="BK154" s="160"/>
      <c r="BL154" s="160"/>
      <c r="BM154" s="160"/>
      <c r="BN154" s="160"/>
      <c r="BO154" s="160"/>
      <c r="BP154" s="251"/>
      <c r="BQ154" s="142"/>
      <c r="BR154" s="161"/>
      <c r="CL154" s="586"/>
      <c r="CM154" s="586"/>
      <c r="CN154" s="586"/>
      <c r="CO154" s="586"/>
      <c r="CP154" s="586"/>
      <c r="CQ154" s="18"/>
    </row>
    <row r="155" spans="1:95" ht="3.75" customHeight="1">
      <c r="A155" s="51"/>
      <c r="B155" s="59"/>
      <c r="C155" s="244"/>
      <c r="D155" s="59"/>
      <c r="E155" s="244"/>
      <c r="F155" s="59"/>
      <c r="G155" s="244"/>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J155" s="159"/>
      <c r="BK155" s="160"/>
      <c r="BL155" s="160"/>
      <c r="BM155" s="160"/>
      <c r="BN155" s="160"/>
      <c r="BO155" s="160"/>
      <c r="BP155" s="161"/>
      <c r="BQ155" s="161"/>
      <c r="BR155" s="161"/>
      <c r="CL155" s="586"/>
      <c r="CM155" s="586"/>
      <c r="CN155" s="586"/>
      <c r="CO155" s="586"/>
      <c r="CP155" s="586"/>
      <c r="CQ155" s="18"/>
    </row>
    <row r="156" spans="1:95">
      <c r="A156" s="51"/>
      <c r="B156" s="59"/>
      <c r="C156" s="244"/>
      <c r="D156" s="59"/>
      <c r="E156" s="244"/>
      <c r="F156" s="59"/>
      <c r="G156" s="244"/>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1017"/>
      <c r="BB156" s="1017"/>
      <c r="BC156" s="1017"/>
      <c r="BD156" s="59"/>
      <c r="BE156" s="59"/>
      <c r="BF156" s="59"/>
      <c r="BK156" s="60"/>
      <c r="BL156" s="60"/>
      <c r="BP156" s="142"/>
      <c r="BQ156" s="142"/>
      <c r="BR156" s="142"/>
      <c r="CL156" s="586"/>
      <c r="CM156" s="586"/>
      <c r="CN156" s="586"/>
      <c r="CO156" s="586"/>
      <c r="CP156" s="586"/>
      <c r="CQ156" s="18"/>
    </row>
    <row r="157" spans="1:95" ht="3.75" customHeight="1">
      <c r="A157" s="51"/>
      <c r="B157" s="59"/>
      <c r="C157" s="244"/>
      <c r="D157" s="59"/>
      <c r="E157" s="244"/>
      <c r="F157" s="59"/>
      <c r="G157" s="244"/>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J157" s="159"/>
      <c r="BK157" s="160"/>
      <c r="BL157" s="160"/>
      <c r="BM157" s="160"/>
      <c r="BN157" s="160"/>
      <c r="BO157" s="160"/>
      <c r="BP157" s="251"/>
      <c r="BQ157" s="142"/>
      <c r="BR157" s="161"/>
      <c r="CL157" s="586"/>
      <c r="CM157" s="586"/>
      <c r="CN157" s="586"/>
      <c r="CO157" s="586"/>
      <c r="CP157" s="586"/>
      <c r="CQ157" s="18"/>
    </row>
    <row r="158" spans="1:95">
      <c r="A158" s="51"/>
      <c r="B158" s="59"/>
      <c r="C158" s="244"/>
      <c r="D158" s="59"/>
      <c r="E158" s="244"/>
      <c r="F158" s="59"/>
      <c r="G158" s="244"/>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c r="BD158" s="59"/>
      <c r="BE158" s="59"/>
      <c r="BF158" s="59"/>
      <c r="BJ158" s="159"/>
      <c r="BK158" s="160"/>
      <c r="BL158" s="160"/>
      <c r="BM158" s="160"/>
      <c r="BN158" s="160"/>
      <c r="BO158" s="160"/>
      <c r="BP158" s="161"/>
      <c r="BQ158" s="161"/>
      <c r="BR158" s="161"/>
      <c r="CL158" s="586"/>
      <c r="CM158" s="586"/>
      <c r="CN158" s="586"/>
      <c r="CO158" s="586"/>
      <c r="CP158" s="586"/>
      <c r="CQ158" s="18"/>
    </row>
    <row r="159" spans="1:95">
      <c r="A159" s="51"/>
      <c r="B159" s="59"/>
      <c r="C159" s="244"/>
      <c r="D159" s="59"/>
      <c r="E159" s="245"/>
      <c r="F159" s="246"/>
      <c r="G159" s="1019"/>
      <c r="H159" s="1019"/>
      <c r="I159" s="1019"/>
      <c r="J159" s="1019"/>
      <c r="K159" s="1019"/>
      <c r="L159" s="1019"/>
      <c r="M159" s="1019"/>
      <c r="N159" s="1019"/>
      <c r="O159" s="1019"/>
      <c r="P159" s="1019"/>
      <c r="Q159" s="1019"/>
      <c r="R159" s="1019"/>
      <c r="S159" s="1019"/>
      <c r="T159" s="1019"/>
      <c r="U159" s="1019"/>
      <c r="V159" s="1019"/>
      <c r="W159" s="1019"/>
      <c r="X159" s="1019"/>
      <c r="Y159" s="1019"/>
      <c r="Z159" s="1019"/>
      <c r="AA159" s="1019"/>
      <c r="AB159" s="1019"/>
      <c r="AC159" s="1019"/>
      <c r="AD159" s="1019"/>
      <c r="AE159" s="1019"/>
      <c r="AF159" s="1019"/>
      <c r="AG159" s="1019"/>
      <c r="AH159" s="1019"/>
      <c r="AI159" s="1019"/>
      <c r="AJ159" s="1019"/>
      <c r="AK159" s="1019"/>
      <c r="AL159" s="1019"/>
      <c r="AM159" s="1019"/>
      <c r="AN159" s="1019"/>
      <c r="AO159" s="1019"/>
      <c r="AP159" s="1020"/>
      <c r="AQ159" s="1020"/>
      <c r="AR159" s="1020"/>
      <c r="AS159" s="1020"/>
      <c r="AT159" s="1020"/>
      <c r="AU159" s="1020"/>
      <c r="AV159" s="1020"/>
      <c r="AW159" s="1020"/>
      <c r="AX159" s="1020"/>
      <c r="AY159" s="1020"/>
      <c r="AZ159" s="1018"/>
      <c r="BA159" s="1018"/>
      <c r="BB159" s="1018"/>
      <c r="BC159" s="1018"/>
      <c r="BD159" s="1018"/>
      <c r="BE159" s="59"/>
      <c r="BF159" s="59"/>
      <c r="BK159" s="60"/>
      <c r="BL159" s="60"/>
      <c r="BP159" s="142"/>
      <c r="BQ159" s="142"/>
      <c r="BR159" s="142"/>
      <c r="CL159" s="586"/>
      <c r="CM159" s="586"/>
      <c r="CN159" s="586"/>
      <c r="CO159" s="586"/>
      <c r="CP159" s="586"/>
      <c r="CQ159" s="18"/>
    </row>
    <row r="160" spans="1:95" ht="3.75" customHeight="1">
      <c r="A160" s="51"/>
      <c r="B160" s="59"/>
      <c r="C160" s="244"/>
      <c r="D160" s="59"/>
      <c r="E160" s="244"/>
      <c r="F160" s="59"/>
      <c r="G160" s="244"/>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9"/>
      <c r="BB160" s="59"/>
      <c r="BC160" s="59"/>
      <c r="BD160" s="59"/>
      <c r="BE160" s="59"/>
      <c r="BF160" s="59"/>
      <c r="BJ160" s="159"/>
      <c r="BK160" s="160"/>
      <c r="BL160" s="160"/>
      <c r="BM160" s="160"/>
      <c r="BN160" s="160"/>
      <c r="BO160" s="160"/>
      <c r="BP160" s="251"/>
      <c r="BQ160" s="142"/>
      <c r="BR160" s="161"/>
      <c r="CL160" s="586"/>
      <c r="CM160" s="586"/>
      <c r="CN160" s="586"/>
      <c r="CO160" s="586"/>
      <c r="CP160" s="586"/>
      <c r="CQ160" s="18"/>
    </row>
    <row r="161" spans="1:95">
      <c r="A161" s="51"/>
      <c r="B161" s="59"/>
      <c r="C161" s="244"/>
      <c r="D161" s="59"/>
      <c r="E161" s="244"/>
      <c r="F161" s="59"/>
      <c r="G161" s="24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250"/>
      <c r="AX161" s="59"/>
      <c r="AY161" s="59"/>
      <c r="AZ161" s="59"/>
      <c r="BA161" s="1017"/>
      <c r="BB161" s="1017"/>
      <c r="BC161" s="1017"/>
      <c r="BD161" s="59"/>
      <c r="BE161" s="59"/>
      <c r="BF161" s="59"/>
      <c r="BJ161" s="159"/>
      <c r="BK161" s="160"/>
      <c r="BL161" s="160"/>
      <c r="BM161" s="160"/>
      <c r="BN161" s="160"/>
      <c r="BO161" s="160"/>
      <c r="BP161" s="161"/>
      <c r="BQ161" s="161"/>
      <c r="BR161" s="161"/>
      <c r="CL161" s="586"/>
      <c r="CM161" s="586"/>
      <c r="CN161" s="586"/>
      <c r="CO161" s="586"/>
      <c r="CP161" s="586"/>
      <c r="CQ161" s="18"/>
    </row>
    <row r="162" spans="1:95" ht="3.75" customHeight="1">
      <c r="A162" s="51"/>
      <c r="B162" s="59"/>
      <c r="C162" s="244"/>
      <c r="D162" s="59"/>
      <c r="E162" s="244"/>
      <c r="F162" s="59"/>
      <c r="G162" s="244"/>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59"/>
      <c r="BK162" s="60"/>
      <c r="BL162" s="60"/>
      <c r="BP162" s="142"/>
      <c r="BQ162" s="142"/>
      <c r="BR162" s="142"/>
      <c r="CL162" s="586"/>
      <c r="CM162" s="586"/>
      <c r="CN162" s="586"/>
      <c r="CO162" s="586"/>
      <c r="CP162" s="586"/>
      <c r="CQ162" s="18"/>
    </row>
    <row r="163" spans="1:95">
      <c r="A163" s="51"/>
      <c r="B163" s="59"/>
      <c r="C163" s="244"/>
      <c r="D163" s="59"/>
      <c r="E163" s="244"/>
      <c r="F163" s="59"/>
      <c r="G163" s="244"/>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1017"/>
      <c r="BB163" s="1017"/>
      <c r="BC163" s="1017"/>
      <c r="BD163" s="59"/>
      <c r="BE163" s="59"/>
      <c r="BF163" s="59"/>
      <c r="BJ163" s="159"/>
      <c r="BK163" s="160"/>
      <c r="BL163" s="160"/>
      <c r="BM163" s="160"/>
      <c r="BN163" s="160"/>
      <c r="BO163" s="160"/>
      <c r="BP163" s="251"/>
      <c r="BQ163" s="142"/>
      <c r="BR163" s="161"/>
      <c r="CL163" s="586"/>
      <c r="CM163" s="586"/>
      <c r="CN163" s="586"/>
      <c r="CO163" s="586"/>
      <c r="CP163" s="586"/>
      <c r="CQ163" s="18"/>
    </row>
    <row r="164" spans="1:95" s="151" customFormat="1">
      <c r="A164" s="51"/>
      <c r="B164" s="159"/>
      <c r="C164" s="252"/>
      <c r="D164" s="159"/>
      <c r="E164" s="252"/>
      <c r="F164" s="159"/>
      <c r="G164" s="252"/>
      <c r="H164" s="159"/>
      <c r="I164" s="253"/>
      <c r="J164" s="159"/>
      <c r="K164" s="159"/>
      <c r="L164" s="159"/>
      <c r="M164" s="159"/>
      <c r="N164" s="159"/>
      <c r="O164" s="159"/>
      <c r="P164" s="159"/>
      <c r="Q164" s="159"/>
      <c r="R164" s="159"/>
      <c r="S164" s="159"/>
      <c r="T164" s="159"/>
      <c r="U164" s="159"/>
      <c r="V164" s="159"/>
      <c r="W164" s="159"/>
      <c r="X164" s="159"/>
      <c r="Y164" s="159"/>
      <c r="Z164" s="159"/>
      <c r="AA164" s="159"/>
      <c r="AB164" s="159"/>
      <c r="AC164" s="159"/>
      <c r="AD164" s="159"/>
      <c r="AE164" s="159"/>
      <c r="AF164" s="159"/>
      <c r="AG164" s="159"/>
      <c r="AH164" s="159"/>
      <c r="AI164" s="159"/>
      <c r="AJ164" s="159"/>
      <c r="AK164" s="159"/>
      <c r="AL164" s="159"/>
      <c r="AM164" s="159"/>
      <c r="AN164" s="159"/>
      <c r="AO164" s="159"/>
      <c r="AP164" s="159"/>
      <c r="AQ164" s="159"/>
      <c r="AR164" s="159"/>
      <c r="AS164" s="159"/>
      <c r="AT164" s="159"/>
      <c r="AU164" s="159"/>
      <c r="AV164" s="159"/>
      <c r="AW164" s="159"/>
      <c r="AX164" s="159"/>
      <c r="AY164" s="159"/>
      <c r="AZ164" s="159"/>
      <c r="BA164" s="159"/>
      <c r="BB164" s="159"/>
      <c r="BC164" s="159"/>
      <c r="BD164" s="159"/>
      <c r="BE164" s="159"/>
      <c r="BF164" s="159"/>
      <c r="BG164" s="159"/>
      <c r="BH164" s="159"/>
      <c r="BI164" s="159"/>
      <c r="BJ164" s="159"/>
      <c r="BK164" s="160"/>
      <c r="BL164" s="160"/>
      <c r="BM164" s="160"/>
      <c r="BN164" s="160"/>
      <c r="BO164" s="160"/>
      <c r="BP164" s="161"/>
      <c r="BQ164" s="161"/>
      <c r="BR164" s="161"/>
      <c r="BS164" s="159"/>
      <c r="BT164" s="159"/>
      <c r="BU164" s="159"/>
      <c r="BV164" s="159"/>
      <c r="BW164" s="159"/>
      <c r="BX164" s="159"/>
      <c r="BY164" s="159"/>
      <c r="BZ164" s="159"/>
      <c r="CA164" s="159"/>
      <c r="CB164" s="159"/>
      <c r="CC164" s="159"/>
      <c r="CD164" s="159"/>
      <c r="CE164" s="159"/>
      <c r="CF164" s="159"/>
      <c r="CG164" s="159"/>
      <c r="CH164" s="159"/>
      <c r="CI164" s="159"/>
      <c r="CJ164" s="159"/>
      <c r="CK164" s="159"/>
      <c r="CL164" s="591"/>
      <c r="CM164" s="591"/>
      <c r="CN164" s="591"/>
      <c r="CO164" s="591"/>
      <c r="CP164" s="591"/>
      <c r="CQ164" s="588"/>
    </row>
    <row r="165" spans="1:95" s="151" customFormat="1">
      <c r="A165" s="51"/>
      <c r="B165" s="159"/>
      <c r="C165" s="252"/>
      <c r="D165" s="159"/>
      <c r="E165" s="252"/>
      <c r="F165" s="159"/>
      <c r="G165" s="252"/>
      <c r="H165" s="159"/>
      <c r="I165" s="253"/>
      <c r="J165" s="159"/>
      <c r="K165" s="159"/>
      <c r="L165" s="159"/>
      <c r="M165" s="159"/>
      <c r="N165" s="159"/>
      <c r="O165" s="159"/>
      <c r="P165" s="159"/>
      <c r="Q165" s="159"/>
      <c r="R165" s="159"/>
      <c r="S165" s="159"/>
      <c r="T165" s="159"/>
      <c r="U165" s="159"/>
      <c r="V165" s="159"/>
      <c r="W165" s="159"/>
      <c r="X165" s="159"/>
      <c r="Y165" s="159"/>
      <c r="Z165" s="159"/>
      <c r="AA165" s="159"/>
      <c r="AB165" s="159"/>
      <c r="AC165" s="159"/>
      <c r="AD165" s="159"/>
      <c r="AE165" s="159"/>
      <c r="AF165" s="159"/>
      <c r="AG165" s="159"/>
      <c r="AH165" s="159"/>
      <c r="AI165" s="159"/>
      <c r="AJ165" s="159"/>
      <c r="AK165" s="159"/>
      <c r="AL165" s="159"/>
      <c r="AM165" s="159"/>
      <c r="AN165" s="159"/>
      <c r="AO165" s="159"/>
      <c r="AP165" s="159"/>
      <c r="AQ165" s="159"/>
      <c r="AR165" s="159"/>
      <c r="AS165" s="159"/>
      <c r="AT165" s="159"/>
      <c r="AU165" s="159"/>
      <c r="AV165" s="159"/>
      <c r="AW165" s="159"/>
      <c r="AX165" s="159"/>
      <c r="AY165" s="159"/>
      <c r="AZ165" s="159"/>
      <c r="BA165" s="159"/>
      <c r="BB165" s="159"/>
      <c r="BC165" s="159"/>
      <c r="BD165" s="159"/>
      <c r="BE165" s="159"/>
      <c r="BF165" s="159"/>
      <c r="BG165" s="159"/>
      <c r="BH165" s="159"/>
      <c r="BI165" s="159"/>
      <c r="BJ165" s="59"/>
      <c r="BK165" s="60"/>
      <c r="BL165" s="60"/>
      <c r="BM165" s="60"/>
      <c r="BN165" s="60"/>
      <c r="BO165" s="60"/>
      <c r="BP165" s="142"/>
      <c r="BQ165" s="142"/>
      <c r="BR165" s="142"/>
      <c r="BS165" s="159"/>
      <c r="BT165" s="159"/>
      <c r="BU165" s="159"/>
      <c r="BV165" s="159"/>
      <c r="BW165" s="159"/>
      <c r="BX165" s="159"/>
      <c r="BY165" s="159"/>
      <c r="BZ165" s="159"/>
      <c r="CA165" s="159"/>
      <c r="CB165" s="159"/>
      <c r="CC165" s="159"/>
      <c r="CD165" s="159"/>
      <c r="CE165" s="159"/>
      <c r="CF165" s="159"/>
      <c r="CG165" s="159"/>
      <c r="CH165" s="159"/>
      <c r="CI165" s="159"/>
      <c r="CJ165" s="159"/>
      <c r="CK165" s="159"/>
      <c r="CL165" s="591"/>
      <c r="CM165" s="591"/>
      <c r="CN165" s="591"/>
      <c r="CO165" s="591"/>
      <c r="CP165" s="591"/>
      <c r="CQ165" s="588"/>
    </row>
    <row r="166" spans="1:95" s="151" customFormat="1">
      <c r="A166" s="51"/>
      <c r="B166" s="159"/>
      <c r="C166" s="252"/>
      <c r="D166" s="159"/>
      <c r="E166" s="252"/>
      <c r="F166" s="159"/>
      <c r="G166" s="252"/>
      <c r="H166" s="159"/>
      <c r="I166" s="253"/>
      <c r="J166" s="159"/>
      <c r="K166" s="159"/>
      <c r="L166" s="159"/>
      <c r="M166" s="159"/>
      <c r="N166" s="159"/>
      <c r="O166" s="159"/>
      <c r="P166" s="159"/>
      <c r="Q166" s="159"/>
      <c r="R166" s="159"/>
      <c r="S166" s="159"/>
      <c r="T166" s="159"/>
      <c r="U166" s="159"/>
      <c r="V166" s="159"/>
      <c r="W166" s="159"/>
      <c r="X166" s="159"/>
      <c r="Y166" s="159"/>
      <c r="Z166" s="159"/>
      <c r="AA166" s="159"/>
      <c r="AB166" s="159"/>
      <c r="AC166" s="159"/>
      <c r="AD166" s="159"/>
      <c r="AE166" s="159"/>
      <c r="AF166" s="159"/>
      <c r="AG166" s="159"/>
      <c r="AH166" s="159"/>
      <c r="AI166" s="159"/>
      <c r="AJ166" s="159"/>
      <c r="AK166" s="159"/>
      <c r="AL166" s="159"/>
      <c r="AM166" s="159"/>
      <c r="AN166" s="159"/>
      <c r="AO166" s="159"/>
      <c r="AP166" s="159"/>
      <c r="AQ166" s="159"/>
      <c r="AR166" s="159"/>
      <c r="AS166" s="159"/>
      <c r="AT166" s="159"/>
      <c r="AU166" s="159"/>
      <c r="AV166" s="159"/>
      <c r="AW166" s="159"/>
      <c r="AX166" s="159"/>
      <c r="AY166" s="159"/>
      <c r="AZ166" s="159"/>
      <c r="BA166" s="159"/>
      <c r="BB166" s="159"/>
      <c r="BC166" s="159"/>
      <c r="BD166" s="159"/>
      <c r="BE166" s="159"/>
      <c r="BF166" s="159"/>
      <c r="BG166" s="159"/>
      <c r="BH166" s="159"/>
      <c r="BI166" s="159"/>
      <c r="BJ166" s="159"/>
      <c r="BK166" s="160"/>
      <c r="BL166" s="160"/>
      <c r="BM166" s="160"/>
      <c r="BN166" s="160"/>
      <c r="BO166" s="160"/>
      <c r="BP166" s="161"/>
      <c r="BQ166" s="161"/>
      <c r="BR166" s="161"/>
      <c r="BS166" s="159"/>
      <c r="BT166" s="159"/>
      <c r="BU166" s="159"/>
      <c r="BV166" s="159"/>
      <c r="BW166" s="159"/>
      <c r="BX166" s="159"/>
      <c r="BY166" s="159"/>
      <c r="BZ166" s="159"/>
      <c r="CA166" s="159"/>
      <c r="CB166" s="159"/>
      <c r="CC166" s="159"/>
      <c r="CD166" s="159"/>
      <c r="CE166" s="159"/>
      <c r="CF166" s="159"/>
      <c r="CG166" s="159"/>
      <c r="CH166" s="159"/>
      <c r="CI166" s="159"/>
      <c r="CJ166" s="159"/>
      <c r="CK166" s="159"/>
      <c r="CL166" s="591"/>
      <c r="CM166" s="591"/>
      <c r="CN166" s="591"/>
      <c r="CO166" s="591"/>
      <c r="CP166" s="591"/>
      <c r="CQ166" s="588"/>
    </row>
    <row r="167" spans="1:95" s="151" customFormat="1">
      <c r="A167" s="51"/>
      <c r="B167" s="159"/>
      <c r="C167" s="252"/>
      <c r="D167" s="159"/>
      <c r="E167" s="252"/>
      <c r="F167" s="159"/>
      <c r="G167" s="252"/>
      <c r="H167" s="159"/>
      <c r="I167" s="253"/>
      <c r="J167" s="159"/>
      <c r="K167" s="159"/>
      <c r="L167" s="159"/>
      <c r="M167" s="159"/>
      <c r="N167" s="159"/>
      <c r="O167" s="159"/>
      <c r="P167" s="159"/>
      <c r="Q167" s="159"/>
      <c r="R167" s="159"/>
      <c r="S167" s="159"/>
      <c r="T167" s="159"/>
      <c r="U167" s="159"/>
      <c r="V167" s="159"/>
      <c r="W167" s="159"/>
      <c r="X167" s="159"/>
      <c r="Y167" s="159"/>
      <c r="Z167" s="159"/>
      <c r="AA167" s="159"/>
      <c r="AB167" s="159"/>
      <c r="AC167" s="159"/>
      <c r="AD167" s="159"/>
      <c r="AE167" s="159"/>
      <c r="AF167" s="159"/>
      <c r="AG167" s="159"/>
      <c r="AH167" s="159"/>
      <c r="AI167" s="159"/>
      <c r="AJ167" s="159"/>
      <c r="AK167" s="159"/>
      <c r="AL167" s="159"/>
      <c r="AM167" s="159"/>
      <c r="AN167" s="159"/>
      <c r="AO167" s="159"/>
      <c r="AP167" s="159"/>
      <c r="AQ167" s="159"/>
      <c r="AR167" s="159"/>
      <c r="AS167" s="159"/>
      <c r="AT167" s="159"/>
      <c r="AU167" s="159"/>
      <c r="AV167" s="159"/>
      <c r="AW167" s="159"/>
      <c r="AX167" s="159"/>
      <c r="AY167" s="159"/>
      <c r="AZ167" s="159"/>
      <c r="BA167" s="159"/>
      <c r="BB167" s="159"/>
      <c r="BC167" s="159"/>
      <c r="BD167" s="159"/>
      <c r="BE167" s="159"/>
      <c r="BF167" s="159"/>
      <c r="BG167" s="159"/>
      <c r="BH167" s="159"/>
      <c r="BI167" s="159"/>
      <c r="BJ167" s="159"/>
      <c r="BK167" s="160"/>
      <c r="BL167" s="160"/>
      <c r="BM167" s="160"/>
      <c r="BN167" s="160"/>
      <c r="BO167" s="160"/>
      <c r="BP167" s="161"/>
      <c r="BQ167" s="161"/>
      <c r="BR167" s="161"/>
      <c r="BS167" s="159"/>
      <c r="BT167" s="159"/>
      <c r="BU167" s="159"/>
      <c r="BV167" s="159"/>
      <c r="BW167" s="159"/>
      <c r="BX167" s="159"/>
      <c r="BY167" s="159"/>
      <c r="BZ167" s="159"/>
      <c r="CA167" s="159"/>
      <c r="CB167" s="159"/>
      <c r="CC167" s="159"/>
      <c r="CD167" s="159"/>
      <c r="CE167" s="159"/>
      <c r="CF167" s="159"/>
      <c r="CG167" s="159"/>
      <c r="CH167" s="159"/>
      <c r="CI167" s="159"/>
      <c r="CJ167" s="159"/>
      <c r="CK167" s="159"/>
      <c r="CL167" s="591"/>
      <c r="CM167" s="591"/>
      <c r="CN167" s="591"/>
      <c r="CO167" s="591"/>
      <c r="CP167" s="591"/>
      <c r="CQ167" s="588"/>
    </row>
    <row r="168" spans="1:95" s="151" customFormat="1">
      <c r="A168" s="51"/>
      <c r="B168" s="159"/>
      <c r="C168" s="252"/>
      <c r="D168" s="159"/>
      <c r="E168" s="252"/>
      <c r="F168" s="159"/>
      <c r="G168" s="252"/>
      <c r="H168" s="159"/>
      <c r="I168" s="253"/>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c r="AO168" s="159"/>
      <c r="AP168" s="159"/>
      <c r="AQ168" s="159"/>
      <c r="AR168" s="159"/>
      <c r="AS168" s="159"/>
      <c r="AT168" s="159"/>
      <c r="AU168" s="159"/>
      <c r="AV168" s="159"/>
      <c r="AW168" s="159"/>
      <c r="AX168" s="159"/>
      <c r="AY168" s="159"/>
      <c r="AZ168" s="159"/>
      <c r="BA168" s="159"/>
      <c r="BB168" s="159"/>
      <c r="BC168" s="159"/>
      <c r="BD168" s="159"/>
      <c r="BE168" s="159"/>
      <c r="BF168" s="159"/>
      <c r="BG168" s="159"/>
      <c r="BH168" s="159"/>
      <c r="BI168" s="159"/>
      <c r="BJ168" s="159"/>
      <c r="BK168" s="160"/>
      <c r="BL168" s="160"/>
      <c r="BM168" s="160"/>
      <c r="BN168" s="160"/>
      <c r="BO168" s="160"/>
      <c r="BP168" s="161"/>
      <c r="BQ168" s="161"/>
      <c r="BR168" s="161"/>
      <c r="BS168" s="159"/>
      <c r="BT168" s="159"/>
      <c r="BU168" s="159"/>
      <c r="BV168" s="159"/>
      <c r="BW168" s="159"/>
      <c r="BX168" s="159"/>
      <c r="BY168" s="159"/>
      <c r="BZ168" s="159"/>
      <c r="CA168" s="159"/>
      <c r="CB168" s="159"/>
      <c r="CC168" s="159"/>
      <c r="CD168" s="159"/>
      <c r="CE168" s="159"/>
      <c r="CF168" s="159"/>
      <c r="CG168" s="159"/>
      <c r="CH168" s="159"/>
      <c r="CI168" s="159"/>
      <c r="CJ168" s="159"/>
      <c r="CK168" s="159"/>
      <c r="CL168" s="591"/>
      <c r="CM168" s="591"/>
      <c r="CN168" s="591"/>
      <c r="CO168" s="591"/>
      <c r="CP168" s="591"/>
      <c r="CQ168" s="588"/>
    </row>
    <row r="169" spans="1:95" ht="3.75" customHeight="1">
      <c r="A169" s="51"/>
      <c r="B169" s="59"/>
      <c r="C169" s="244"/>
      <c r="D169" s="59"/>
      <c r="E169" s="244"/>
      <c r="F169" s="59"/>
      <c r="G169" s="244"/>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59"/>
      <c r="BK169" s="60"/>
      <c r="BL169" s="60"/>
      <c r="BP169" s="142"/>
      <c r="BQ169" s="142"/>
      <c r="BR169" s="142"/>
      <c r="CL169" s="42"/>
      <c r="CM169" s="42"/>
      <c r="CN169" s="42"/>
      <c r="CO169" s="42"/>
      <c r="CP169" s="42"/>
    </row>
    <row r="170" spans="1:95">
      <c r="A170" s="51"/>
      <c r="B170" s="59"/>
      <c r="C170" s="244"/>
      <c r="D170" s="59"/>
      <c r="E170" s="244"/>
      <c r="F170" s="59"/>
      <c r="G170" s="244"/>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1017"/>
      <c r="BB170" s="1017"/>
      <c r="BC170" s="1017"/>
      <c r="BD170" s="59"/>
      <c r="BE170" s="59"/>
      <c r="BF170" s="59"/>
      <c r="BJ170" s="159"/>
      <c r="BK170" s="160"/>
      <c r="BL170" s="160"/>
      <c r="BM170" s="160"/>
      <c r="BN170" s="160"/>
      <c r="BO170" s="160"/>
      <c r="BP170" s="251"/>
      <c r="BQ170" s="142"/>
      <c r="BR170" s="161"/>
    </row>
    <row r="171" spans="1:95" ht="3.75" customHeight="1">
      <c r="A171" s="51"/>
      <c r="B171" s="59"/>
      <c r="C171" s="244"/>
      <c r="D171" s="59"/>
      <c r="E171" s="244"/>
      <c r="F171" s="59"/>
      <c r="G171" s="244"/>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J171" s="159"/>
      <c r="BK171" s="160"/>
      <c r="BL171" s="160"/>
      <c r="BM171" s="160"/>
      <c r="BN171" s="160"/>
      <c r="BO171" s="160"/>
      <c r="BP171" s="142"/>
      <c r="BQ171" s="142"/>
      <c r="BR171" s="142"/>
    </row>
    <row r="172" spans="1:95">
      <c r="A172" s="51"/>
      <c r="B172" s="59"/>
      <c r="C172" s="244"/>
      <c r="D172" s="59"/>
      <c r="E172" s="244"/>
      <c r="F172" s="59"/>
      <c r="G172" s="244"/>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1017"/>
      <c r="BB172" s="1017"/>
      <c r="BC172" s="1017"/>
      <c r="BD172" s="59"/>
      <c r="BE172" s="59"/>
      <c r="BF172" s="59"/>
      <c r="BJ172" s="159"/>
      <c r="BK172" s="160"/>
      <c r="BL172" s="160"/>
      <c r="BM172" s="160"/>
      <c r="BN172" s="160"/>
      <c r="BO172" s="160"/>
      <c r="BP172" s="251"/>
      <c r="BQ172" s="142"/>
      <c r="BR172" s="161"/>
    </row>
    <row r="173" spans="1:95" ht="3.75" customHeight="1">
      <c r="A173" s="51"/>
      <c r="B173" s="59"/>
      <c r="C173" s="244"/>
      <c r="D173" s="59"/>
      <c r="E173" s="244"/>
      <c r="F173" s="59"/>
      <c r="G173" s="244"/>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c r="BF173" s="59"/>
      <c r="BJ173" s="159"/>
      <c r="BK173" s="160"/>
      <c r="BL173" s="160"/>
      <c r="BM173" s="160"/>
      <c r="BN173" s="160"/>
      <c r="BO173" s="160"/>
      <c r="BP173" s="142"/>
      <c r="BQ173" s="142"/>
      <c r="BR173" s="142"/>
    </row>
    <row r="174" spans="1:95">
      <c r="A174" s="51"/>
      <c r="B174" s="59"/>
      <c r="C174" s="244"/>
      <c r="D174" s="59"/>
      <c r="E174" s="244"/>
      <c r="F174" s="59"/>
      <c r="G174" s="244"/>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c r="BF174" s="59"/>
      <c r="BK174" s="60"/>
      <c r="BL174" s="60"/>
      <c r="BP174" s="142"/>
      <c r="BQ174" s="142"/>
      <c r="BR174" s="142"/>
    </row>
    <row r="175" spans="1:95">
      <c r="A175" s="51"/>
      <c r="B175" s="59"/>
      <c r="C175" s="244"/>
      <c r="D175" s="59"/>
      <c r="E175" s="245"/>
      <c r="F175" s="246"/>
      <c r="G175" s="1019"/>
      <c r="H175" s="1019"/>
      <c r="I175" s="1019"/>
      <c r="J175" s="1019"/>
      <c r="K175" s="1019"/>
      <c r="L175" s="1019"/>
      <c r="M175" s="1019"/>
      <c r="N175" s="1019"/>
      <c r="O175" s="1019"/>
      <c r="P175" s="1019"/>
      <c r="Q175" s="1019"/>
      <c r="R175" s="1019"/>
      <c r="S175" s="1019"/>
      <c r="T175" s="1019"/>
      <c r="U175" s="1019"/>
      <c r="V175" s="1019"/>
      <c r="W175" s="1019"/>
      <c r="X175" s="1019"/>
      <c r="Y175" s="1019"/>
      <c r="Z175" s="1019"/>
      <c r="AA175" s="1019"/>
      <c r="AB175" s="1019"/>
      <c r="AC175" s="1019"/>
      <c r="AD175" s="1019"/>
      <c r="AE175" s="1019"/>
      <c r="AF175" s="1019"/>
      <c r="AG175" s="1019"/>
      <c r="AH175" s="1019"/>
      <c r="AI175" s="1019"/>
      <c r="AJ175" s="1019"/>
      <c r="AK175" s="1019"/>
      <c r="AL175" s="1019"/>
      <c r="AM175" s="1019"/>
      <c r="AN175" s="1019"/>
      <c r="AO175" s="1019"/>
      <c r="AP175" s="1020"/>
      <c r="AQ175" s="1020"/>
      <c r="AR175" s="1020"/>
      <c r="AS175" s="1020"/>
      <c r="AT175" s="1020"/>
      <c r="AU175" s="1020"/>
      <c r="AV175" s="1020"/>
      <c r="AW175" s="1020"/>
      <c r="AX175" s="1020"/>
      <c r="AY175" s="1020"/>
      <c r="AZ175" s="1018"/>
      <c r="BA175" s="1018"/>
      <c r="BB175" s="1018"/>
      <c r="BC175" s="1018"/>
      <c r="BD175" s="1018"/>
      <c r="BE175" s="59"/>
      <c r="BF175" s="59"/>
      <c r="BJ175" s="159"/>
      <c r="BK175" s="160"/>
      <c r="BL175" s="160"/>
      <c r="BM175" s="160"/>
      <c r="BN175" s="160"/>
      <c r="BO175" s="160"/>
      <c r="BP175" s="142"/>
      <c r="BQ175" s="142"/>
      <c r="BR175" s="248"/>
    </row>
    <row r="176" spans="1:95" ht="3.75" customHeight="1">
      <c r="A176" s="51"/>
      <c r="B176" s="59"/>
      <c r="C176" s="244"/>
      <c r="D176" s="59"/>
      <c r="E176" s="244"/>
      <c r="F176" s="59"/>
      <c r="G176" s="244"/>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9"/>
      <c r="BB176" s="59"/>
      <c r="BC176" s="59"/>
      <c r="BD176" s="59"/>
      <c r="BE176" s="59"/>
      <c r="BF176" s="59"/>
      <c r="BK176" s="60"/>
      <c r="BL176" s="60"/>
      <c r="BP176" s="142"/>
      <c r="BQ176" s="142"/>
      <c r="BR176" s="142"/>
    </row>
    <row r="177" spans="1:89">
      <c r="A177" s="51"/>
      <c r="B177" s="59"/>
      <c r="C177" s="244"/>
      <c r="D177" s="59"/>
      <c r="E177" s="244"/>
      <c r="F177" s="59"/>
      <c r="G177" s="24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250"/>
      <c r="AX177" s="59"/>
      <c r="AY177" s="59"/>
      <c r="AZ177" s="59"/>
      <c r="BA177" s="1017"/>
      <c r="BB177" s="1017"/>
      <c r="BC177" s="1017"/>
      <c r="BD177" s="59"/>
      <c r="BE177" s="59"/>
      <c r="BF177" s="59"/>
      <c r="BJ177" s="159"/>
      <c r="BK177" s="160"/>
      <c r="BL177" s="160"/>
      <c r="BM177" s="160"/>
      <c r="BN177" s="160"/>
      <c r="BO177" s="160"/>
      <c r="BP177" s="142"/>
      <c r="BQ177" s="142"/>
      <c r="BR177" s="225"/>
    </row>
    <row r="178" spans="1:89" ht="3.75" customHeight="1">
      <c r="A178" s="51"/>
      <c r="B178" s="59"/>
      <c r="C178" s="244"/>
      <c r="D178" s="59"/>
      <c r="E178" s="244"/>
      <c r="F178" s="59"/>
      <c r="G178" s="244"/>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c r="BF178" s="59"/>
      <c r="BK178" s="60"/>
      <c r="BL178" s="60"/>
      <c r="BP178" s="142"/>
      <c r="BQ178" s="142"/>
      <c r="BR178" s="142"/>
    </row>
    <row r="179" spans="1:89">
      <c r="A179" s="51"/>
      <c r="B179" s="59"/>
      <c r="C179" s="244"/>
      <c r="D179" s="59"/>
      <c r="E179" s="244"/>
      <c r="F179" s="59"/>
      <c r="G179" s="244"/>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1017"/>
      <c r="BB179" s="1017"/>
      <c r="BC179" s="1017"/>
      <c r="BD179" s="59"/>
      <c r="BE179" s="59"/>
      <c r="BF179" s="59"/>
      <c r="BJ179" s="159"/>
      <c r="BK179" s="160"/>
      <c r="BL179" s="160"/>
      <c r="BM179" s="160"/>
      <c r="BN179" s="160"/>
      <c r="BO179" s="160"/>
      <c r="BP179" s="142"/>
      <c r="BQ179" s="142"/>
      <c r="BR179" s="161"/>
    </row>
    <row r="180" spans="1:89" s="151" customFormat="1">
      <c r="A180" s="51"/>
      <c r="B180" s="159"/>
      <c r="C180" s="252"/>
      <c r="D180" s="159"/>
      <c r="E180" s="252"/>
      <c r="F180" s="159"/>
      <c r="G180" s="252"/>
      <c r="H180" s="159"/>
      <c r="I180" s="253"/>
      <c r="J180" s="159"/>
      <c r="K180" s="159"/>
      <c r="L180" s="159"/>
      <c r="M180" s="159"/>
      <c r="N180" s="159"/>
      <c r="O180" s="159"/>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159"/>
      <c r="AL180" s="159"/>
      <c r="AM180" s="159"/>
      <c r="AN180" s="159"/>
      <c r="AO180" s="159"/>
      <c r="AP180" s="159"/>
      <c r="AQ180" s="159"/>
      <c r="AR180" s="159"/>
      <c r="AS180" s="159"/>
      <c r="AT180" s="159"/>
      <c r="AU180" s="159"/>
      <c r="AV180" s="159"/>
      <c r="AW180" s="159"/>
      <c r="AX180" s="159"/>
      <c r="AY180" s="159"/>
      <c r="AZ180" s="159"/>
      <c r="BA180" s="159"/>
      <c r="BB180" s="159"/>
      <c r="BC180" s="159"/>
      <c r="BD180" s="159"/>
      <c r="BE180" s="159"/>
      <c r="BF180" s="159"/>
      <c r="BG180" s="159"/>
      <c r="BH180" s="159"/>
      <c r="BI180" s="159"/>
      <c r="BJ180" s="59"/>
      <c r="BK180" s="60"/>
      <c r="BL180" s="60"/>
      <c r="BM180" s="60"/>
      <c r="BN180" s="60"/>
      <c r="BO180" s="60"/>
      <c r="BP180" s="142"/>
      <c r="BQ180" s="142"/>
      <c r="BR180" s="161"/>
      <c r="BS180" s="159"/>
      <c r="BT180" s="159"/>
      <c r="BU180" s="159"/>
      <c r="BV180" s="159"/>
      <c r="BW180" s="159"/>
      <c r="BX180" s="159"/>
      <c r="BY180" s="159"/>
      <c r="BZ180" s="159"/>
      <c r="CA180" s="159"/>
      <c r="CB180" s="159"/>
      <c r="CC180" s="159"/>
      <c r="CD180" s="159"/>
      <c r="CE180" s="159"/>
      <c r="CF180" s="159"/>
      <c r="CG180" s="159"/>
      <c r="CH180" s="159"/>
      <c r="CI180" s="159"/>
      <c r="CJ180" s="159"/>
      <c r="CK180" s="159"/>
    </row>
    <row r="181" spans="1:89" s="151" customFormat="1">
      <c r="A181" s="51"/>
      <c r="B181" s="159"/>
      <c r="C181" s="252"/>
      <c r="D181" s="159"/>
      <c r="E181" s="252"/>
      <c r="F181" s="159"/>
      <c r="G181" s="252"/>
      <c r="H181" s="159"/>
      <c r="I181" s="253"/>
      <c r="J181" s="159"/>
      <c r="K181" s="159"/>
      <c r="L181" s="159"/>
      <c r="M181" s="159"/>
      <c r="N181" s="159"/>
      <c r="O181" s="159"/>
      <c r="P181" s="159"/>
      <c r="Q181" s="159"/>
      <c r="R181" s="159"/>
      <c r="S181" s="159"/>
      <c r="T181" s="159"/>
      <c r="U181" s="159"/>
      <c r="V181" s="159"/>
      <c r="W181" s="159"/>
      <c r="X181" s="159"/>
      <c r="Y181" s="159"/>
      <c r="Z181" s="159"/>
      <c r="AA181" s="159"/>
      <c r="AB181" s="159"/>
      <c r="AC181" s="159"/>
      <c r="AD181" s="159"/>
      <c r="AE181" s="159"/>
      <c r="AF181" s="159"/>
      <c r="AG181" s="159"/>
      <c r="AH181" s="159"/>
      <c r="AI181" s="159"/>
      <c r="AJ181" s="159"/>
      <c r="AK181" s="159"/>
      <c r="AL181" s="159"/>
      <c r="AM181" s="159"/>
      <c r="AN181" s="159"/>
      <c r="AO181" s="159"/>
      <c r="AP181" s="159"/>
      <c r="AQ181" s="159"/>
      <c r="AR181" s="159"/>
      <c r="AS181" s="159"/>
      <c r="AT181" s="159"/>
      <c r="AU181" s="159"/>
      <c r="AV181" s="159"/>
      <c r="AW181" s="159"/>
      <c r="AX181" s="159"/>
      <c r="AY181" s="159"/>
      <c r="AZ181" s="159"/>
      <c r="BA181" s="159"/>
      <c r="BB181" s="159"/>
      <c r="BC181" s="159"/>
      <c r="BD181" s="159"/>
      <c r="BE181" s="159"/>
      <c r="BF181" s="159"/>
      <c r="BG181" s="159"/>
      <c r="BH181" s="159"/>
      <c r="BI181" s="159"/>
      <c r="BJ181" s="159"/>
      <c r="BK181" s="160"/>
      <c r="BL181" s="160"/>
      <c r="BM181" s="160"/>
      <c r="BN181" s="160"/>
      <c r="BO181" s="160"/>
      <c r="BP181" s="142"/>
      <c r="BQ181" s="142"/>
      <c r="BR181" s="161"/>
      <c r="BS181" s="159"/>
      <c r="BT181" s="159"/>
      <c r="BU181" s="159"/>
      <c r="BV181" s="159"/>
      <c r="BW181" s="159"/>
      <c r="BX181" s="159"/>
      <c r="BY181" s="159"/>
      <c r="BZ181" s="159"/>
      <c r="CA181" s="159"/>
      <c r="CB181" s="159"/>
      <c r="CC181" s="159"/>
      <c r="CD181" s="159"/>
      <c r="CE181" s="159"/>
      <c r="CF181" s="159"/>
      <c r="CG181" s="159"/>
      <c r="CH181" s="159"/>
      <c r="CI181" s="159"/>
      <c r="CJ181" s="159"/>
      <c r="CK181" s="159"/>
    </row>
    <row r="182" spans="1:89" s="151" customFormat="1">
      <c r="A182" s="51"/>
      <c r="B182" s="159"/>
      <c r="C182" s="252"/>
      <c r="D182" s="159"/>
      <c r="E182" s="252"/>
      <c r="F182" s="159"/>
      <c r="G182" s="252"/>
      <c r="H182" s="159"/>
      <c r="I182" s="253"/>
      <c r="J182" s="159"/>
      <c r="K182" s="159"/>
      <c r="L182" s="159"/>
      <c r="M182" s="159"/>
      <c r="N182" s="159"/>
      <c r="O182" s="159"/>
      <c r="P182" s="159"/>
      <c r="Q182" s="159"/>
      <c r="R182" s="159"/>
      <c r="S182" s="159"/>
      <c r="T182" s="159"/>
      <c r="U182" s="159"/>
      <c r="V182" s="159"/>
      <c r="W182" s="159"/>
      <c r="X182" s="159"/>
      <c r="Y182" s="159"/>
      <c r="Z182" s="159"/>
      <c r="AA182" s="159"/>
      <c r="AB182" s="159"/>
      <c r="AC182" s="159"/>
      <c r="AD182" s="159"/>
      <c r="AE182" s="159"/>
      <c r="AF182" s="159"/>
      <c r="AG182" s="159"/>
      <c r="AH182" s="159"/>
      <c r="AI182" s="159"/>
      <c r="AJ182" s="159"/>
      <c r="AK182" s="159"/>
      <c r="AL182" s="159"/>
      <c r="AM182" s="159"/>
      <c r="AN182" s="159"/>
      <c r="AO182" s="159"/>
      <c r="AP182" s="159"/>
      <c r="AQ182" s="159"/>
      <c r="AR182" s="159"/>
      <c r="AS182" s="159"/>
      <c r="AT182" s="159"/>
      <c r="AU182" s="159"/>
      <c r="AV182" s="159"/>
      <c r="AW182" s="159"/>
      <c r="AX182" s="159"/>
      <c r="AY182" s="159"/>
      <c r="AZ182" s="159"/>
      <c r="BA182" s="159"/>
      <c r="BB182" s="159"/>
      <c r="BC182" s="159"/>
      <c r="BD182" s="159"/>
      <c r="BE182" s="159"/>
      <c r="BF182" s="159"/>
      <c r="BG182" s="159"/>
      <c r="BH182" s="159"/>
      <c r="BI182" s="159"/>
      <c r="BJ182" s="59"/>
      <c r="BK182" s="60"/>
      <c r="BL182" s="60"/>
      <c r="BM182" s="60"/>
      <c r="BN182" s="60"/>
      <c r="BO182" s="60"/>
      <c r="BP182" s="142"/>
      <c r="BQ182" s="142"/>
      <c r="BR182" s="161"/>
      <c r="BS182" s="159"/>
      <c r="BT182" s="159"/>
      <c r="BU182" s="159"/>
      <c r="BV182" s="159"/>
      <c r="BW182" s="159"/>
      <c r="BX182" s="159"/>
      <c r="BY182" s="159"/>
      <c r="BZ182" s="159"/>
      <c r="CA182" s="159"/>
      <c r="CB182" s="159"/>
      <c r="CC182" s="159"/>
      <c r="CD182" s="159"/>
      <c r="CE182" s="159"/>
      <c r="CF182" s="159"/>
      <c r="CG182" s="159"/>
      <c r="CH182" s="159"/>
      <c r="CI182" s="159"/>
      <c r="CJ182" s="159"/>
      <c r="CK182" s="159"/>
    </row>
    <row r="183" spans="1:89" s="151" customFormat="1">
      <c r="A183" s="51"/>
      <c r="B183" s="159"/>
      <c r="C183" s="252"/>
      <c r="D183" s="159"/>
      <c r="E183" s="252"/>
      <c r="F183" s="159"/>
      <c r="G183" s="252"/>
      <c r="H183" s="159"/>
      <c r="I183" s="253"/>
      <c r="J183" s="159"/>
      <c r="K183" s="159"/>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9"/>
      <c r="AM183" s="159"/>
      <c r="AN183" s="159"/>
      <c r="AO183" s="159"/>
      <c r="AP183" s="159"/>
      <c r="AQ183" s="159"/>
      <c r="AR183" s="159"/>
      <c r="AS183" s="159"/>
      <c r="AT183" s="159"/>
      <c r="AU183" s="159"/>
      <c r="AV183" s="159"/>
      <c r="AW183" s="159"/>
      <c r="AX183" s="159"/>
      <c r="AY183" s="159"/>
      <c r="AZ183" s="159"/>
      <c r="BA183" s="159"/>
      <c r="BB183" s="159"/>
      <c r="BC183" s="159"/>
      <c r="BD183" s="159"/>
      <c r="BE183" s="159"/>
      <c r="BF183" s="159"/>
      <c r="BG183" s="159"/>
      <c r="BH183" s="159"/>
      <c r="BI183" s="159"/>
      <c r="BJ183" s="159"/>
      <c r="BK183" s="160"/>
      <c r="BL183" s="160"/>
      <c r="BM183" s="160"/>
      <c r="BN183" s="160"/>
      <c r="BO183" s="160"/>
      <c r="BP183" s="161"/>
      <c r="BQ183" s="161"/>
      <c r="BR183" s="161"/>
      <c r="BS183" s="159"/>
      <c r="BT183" s="159"/>
      <c r="BU183" s="159"/>
      <c r="BV183" s="159"/>
      <c r="BW183" s="159"/>
      <c r="BX183" s="159"/>
      <c r="BY183" s="159"/>
      <c r="BZ183" s="159"/>
      <c r="CA183" s="159"/>
      <c r="CB183" s="159"/>
      <c r="CC183" s="159"/>
      <c r="CD183" s="159"/>
      <c r="CE183" s="159"/>
      <c r="CF183" s="159"/>
      <c r="CG183" s="159"/>
      <c r="CH183" s="159"/>
      <c r="CI183" s="159"/>
      <c r="CJ183" s="159"/>
      <c r="CK183" s="159"/>
    </row>
    <row r="184" spans="1:89" s="151" customFormat="1">
      <c r="A184" s="51"/>
      <c r="B184" s="159"/>
      <c r="C184" s="252"/>
      <c r="D184" s="159"/>
      <c r="E184" s="252"/>
      <c r="F184" s="159"/>
      <c r="G184" s="252"/>
      <c r="H184" s="159"/>
      <c r="I184" s="253"/>
      <c r="J184" s="159"/>
      <c r="K184" s="159"/>
      <c r="L184" s="159"/>
      <c r="M184" s="159"/>
      <c r="N184" s="159"/>
      <c r="O184" s="159"/>
      <c r="P184" s="159"/>
      <c r="Q184" s="159"/>
      <c r="R184" s="159"/>
      <c r="S184" s="159"/>
      <c r="T184" s="159"/>
      <c r="U184" s="159"/>
      <c r="V184" s="159"/>
      <c r="W184" s="159"/>
      <c r="X184" s="159"/>
      <c r="Y184" s="159"/>
      <c r="Z184" s="159"/>
      <c r="AA184" s="159"/>
      <c r="AB184" s="159"/>
      <c r="AC184" s="159"/>
      <c r="AD184" s="159"/>
      <c r="AE184" s="159"/>
      <c r="AF184" s="159"/>
      <c r="AG184" s="159"/>
      <c r="AH184" s="159"/>
      <c r="AI184" s="159"/>
      <c r="AJ184" s="159"/>
      <c r="AK184" s="159"/>
      <c r="AL184" s="159"/>
      <c r="AM184" s="159"/>
      <c r="AN184" s="159"/>
      <c r="AO184" s="159"/>
      <c r="AP184" s="159"/>
      <c r="AQ184" s="159"/>
      <c r="AR184" s="159"/>
      <c r="AS184" s="159"/>
      <c r="AT184" s="159"/>
      <c r="AU184" s="159"/>
      <c r="AV184" s="159"/>
      <c r="AW184" s="159"/>
      <c r="AX184" s="159"/>
      <c r="AY184" s="159"/>
      <c r="AZ184" s="159"/>
      <c r="BA184" s="159"/>
      <c r="BB184" s="159"/>
      <c r="BC184" s="159"/>
      <c r="BD184" s="159"/>
      <c r="BE184" s="159"/>
      <c r="BF184" s="159"/>
      <c r="BG184" s="159"/>
      <c r="BH184" s="159"/>
      <c r="BI184" s="159"/>
      <c r="BJ184" s="159"/>
      <c r="BK184" s="160"/>
      <c r="BL184" s="160"/>
      <c r="BM184" s="160"/>
      <c r="BN184" s="160"/>
      <c r="BO184" s="160"/>
      <c r="BP184" s="161"/>
      <c r="BQ184" s="161"/>
      <c r="BR184" s="161"/>
      <c r="BS184" s="159"/>
      <c r="BT184" s="159"/>
      <c r="BU184" s="159"/>
      <c r="BV184" s="159"/>
      <c r="BW184" s="159"/>
      <c r="BX184" s="159"/>
      <c r="BY184" s="159"/>
      <c r="BZ184" s="159"/>
      <c r="CA184" s="159"/>
      <c r="CB184" s="159"/>
      <c r="CC184" s="159"/>
      <c r="CD184" s="159"/>
      <c r="CE184" s="159"/>
      <c r="CF184" s="159"/>
      <c r="CG184" s="159"/>
      <c r="CH184" s="159"/>
      <c r="CI184" s="159"/>
      <c r="CJ184" s="159"/>
      <c r="CK184" s="159"/>
    </row>
    <row r="185" spans="1:89" ht="3.75" customHeight="1">
      <c r="A185" s="51"/>
      <c r="B185" s="59"/>
      <c r="C185" s="244"/>
      <c r="D185" s="59"/>
      <c r="E185" s="244"/>
      <c r="F185" s="59"/>
      <c r="G185" s="244"/>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59"/>
      <c r="AZ185" s="59"/>
      <c r="BA185" s="59"/>
      <c r="BB185" s="59"/>
      <c r="BC185" s="59"/>
      <c r="BD185" s="59"/>
      <c r="BE185" s="59"/>
      <c r="BF185" s="59"/>
      <c r="BK185" s="60"/>
      <c r="BL185" s="60"/>
      <c r="BP185" s="142"/>
      <c r="BQ185" s="142"/>
      <c r="BR185" s="142"/>
    </row>
    <row r="186" spans="1:89">
      <c r="A186" s="51"/>
      <c r="B186" s="59"/>
      <c r="C186" s="244"/>
      <c r="D186" s="59"/>
      <c r="E186" s="244"/>
      <c r="F186" s="59"/>
      <c r="G186" s="244"/>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c r="AW186" s="59"/>
      <c r="AX186" s="59"/>
      <c r="AY186" s="59"/>
      <c r="AZ186" s="59"/>
      <c r="BA186" s="1017"/>
      <c r="BB186" s="1017"/>
      <c r="BC186" s="1017"/>
      <c r="BD186" s="59"/>
      <c r="BE186" s="59"/>
      <c r="BF186" s="59"/>
      <c r="BJ186" s="159"/>
      <c r="BK186" s="160"/>
      <c r="BL186" s="160"/>
      <c r="BM186" s="160"/>
      <c r="BN186" s="160"/>
      <c r="BO186" s="160"/>
      <c r="BP186" s="251"/>
      <c r="BQ186" s="142"/>
      <c r="BR186" s="161"/>
    </row>
    <row r="187" spans="1:89" ht="3.75" customHeight="1">
      <c r="A187" s="51"/>
      <c r="B187" s="59"/>
      <c r="C187" s="244"/>
      <c r="D187" s="59"/>
      <c r="E187" s="244"/>
      <c r="F187" s="59"/>
      <c r="G187" s="244"/>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9"/>
      <c r="BB187" s="59"/>
      <c r="BC187" s="59"/>
      <c r="BD187" s="59"/>
      <c r="BE187" s="59"/>
      <c r="BF187" s="59"/>
      <c r="BJ187" s="159"/>
      <c r="BK187" s="160"/>
      <c r="BL187" s="160"/>
      <c r="BM187" s="160"/>
      <c r="BN187" s="160"/>
      <c r="BO187" s="160"/>
      <c r="BP187" s="142"/>
      <c r="BQ187" s="142"/>
      <c r="BR187" s="142"/>
    </row>
    <row r="188" spans="1:89">
      <c r="A188" s="51"/>
      <c r="B188" s="59"/>
      <c r="C188" s="244"/>
      <c r="D188" s="59"/>
      <c r="E188" s="244"/>
      <c r="F188" s="59"/>
      <c r="G188" s="244"/>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1017"/>
      <c r="BB188" s="1017"/>
      <c r="BC188" s="1017"/>
      <c r="BD188" s="59"/>
      <c r="BE188" s="59"/>
      <c r="BF188" s="59"/>
      <c r="BJ188" s="159"/>
      <c r="BK188" s="160"/>
      <c r="BL188" s="160"/>
      <c r="BM188" s="160"/>
      <c r="BN188" s="160"/>
      <c r="BO188" s="160"/>
      <c r="BP188" s="251"/>
      <c r="BQ188" s="142"/>
      <c r="BR188" s="161"/>
    </row>
    <row r="189" spans="1:89" ht="3.75" customHeight="1">
      <c r="A189" s="51"/>
      <c r="B189" s="59"/>
      <c r="C189" s="244"/>
      <c r="D189" s="59"/>
      <c r="E189" s="244"/>
      <c r="F189" s="59"/>
      <c r="G189" s="244"/>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9"/>
      <c r="BB189" s="59"/>
      <c r="BC189" s="59"/>
      <c r="BD189" s="59"/>
      <c r="BE189" s="59"/>
      <c r="BF189" s="59"/>
      <c r="BJ189" s="159"/>
      <c r="BK189" s="160"/>
      <c r="BL189" s="160"/>
      <c r="BM189" s="160"/>
      <c r="BN189" s="160"/>
    </row>
    <row r="190" spans="1:89">
      <c r="A190" s="51"/>
      <c r="B190" s="59"/>
      <c r="C190" s="244"/>
      <c r="D190" s="59"/>
      <c r="E190" s="244"/>
      <c r="F190" s="59"/>
      <c r="G190" s="244"/>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59"/>
      <c r="BB190" s="59"/>
      <c r="BC190" s="59"/>
      <c r="BD190" s="59"/>
      <c r="BE190" s="59"/>
      <c r="BF190" s="59"/>
      <c r="BK190" s="60"/>
      <c r="BL190" s="60"/>
    </row>
    <row r="191" spans="1:89">
      <c r="A191" s="51"/>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59"/>
      <c r="BB191" s="59"/>
      <c r="BC191" s="59"/>
      <c r="BD191" s="59"/>
      <c r="BE191" s="59"/>
      <c r="BF191" s="59"/>
    </row>
    <row r="192" spans="1:89">
      <c r="A192" s="51"/>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59"/>
      <c r="BE192" s="59"/>
      <c r="BF192" s="59"/>
    </row>
    <row r="193" spans="1:58">
      <c r="A193" s="51"/>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9"/>
      <c r="BB193" s="59"/>
      <c r="BC193" s="59"/>
      <c r="BD193" s="59"/>
      <c r="BE193" s="59"/>
      <c r="BF193" s="59"/>
    </row>
    <row r="194" spans="1:58">
      <c r="A194" s="51"/>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9"/>
      <c r="BB194" s="59"/>
      <c r="BC194" s="59"/>
      <c r="BD194" s="59"/>
      <c r="BE194" s="59"/>
      <c r="BF194" s="59"/>
    </row>
    <row r="195" spans="1:58">
      <c r="A195" s="51"/>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c r="BC195" s="59"/>
      <c r="BD195" s="59"/>
      <c r="BE195" s="59"/>
      <c r="BF195" s="59"/>
    </row>
    <row r="196" spans="1:58">
      <c r="A196" s="51"/>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59"/>
      <c r="BE196" s="59"/>
      <c r="BF196" s="59"/>
    </row>
    <row r="197" spans="1:58">
      <c r="A197" s="51"/>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row>
    <row r="198" spans="1:58">
      <c r="A198" s="51"/>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c r="BF198" s="59"/>
    </row>
    <row r="199" spans="1:58">
      <c r="A199" s="51"/>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row>
    <row r="200" spans="1:58">
      <c r="A200" s="51"/>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59"/>
      <c r="BB200" s="59"/>
      <c r="BC200" s="59"/>
      <c r="BD200" s="59"/>
      <c r="BE200" s="59"/>
      <c r="BF200" s="59"/>
    </row>
    <row r="201" spans="1:58">
      <c r="A201" s="51"/>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9"/>
      <c r="BB201" s="59"/>
      <c r="BC201" s="59"/>
      <c r="BD201" s="59"/>
      <c r="BE201" s="59"/>
      <c r="BF201" s="59"/>
    </row>
    <row r="202" spans="1:58">
      <c r="A202" s="51"/>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c r="AW202" s="59"/>
      <c r="AX202" s="59"/>
      <c r="AY202" s="59"/>
      <c r="AZ202" s="59"/>
      <c r="BA202" s="59"/>
      <c r="BB202" s="59"/>
      <c r="BC202" s="59"/>
      <c r="BD202" s="59"/>
      <c r="BE202" s="59"/>
      <c r="BF202" s="59"/>
    </row>
    <row r="203" spans="1:58">
      <c r="A203" s="51"/>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9"/>
      <c r="BB203" s="59"/>
      <c r="BC203" s="59"/>
      <c r="BD203" s="59"/>
      <c r="BE203" s="59"/>
      <c r="BF203" s="59"/>
    </row>
    <row r="204" spans="1:58">
      <c r="A204" s="51"/>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c r="AW204" s="59"/>
      <c r="AX204" s="59"/>
      <c r="AY204" s="59"/>
      <c r="AZ204" s="59"/>
      <c r="BA204" s="59"/>
      <c r="BB204" s="59"/>
      <c r="BC204" s="59"/>
      <c r="BD204" s="59"/>
      <c r="BE204" s="59"/>
      <c r="BF204" s="59"/>
    </row>
    <row r="205" spans="1:58">
      <c r="A205" s="51"/>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9"/>
      <c r="AL205" s="59"/>
      <c r="AM205" s="59"/>
      <c r="AN205" s="59"/>
      <c r="AO205" s="59"/>
      <c r="AP205" s="59"/>
      <c r="AQ205" s="59"/>
      <c r="AR205" s="59"/>
      <c r="AS205" s="59"/>
      <c r="AT205" s="59"/>
      <c r="AU205" s="59"/>
      <c r="AV205" s="59"/>
      <c r="AW205" s="59"/>
      <c r="AX205" s="59"/>
      <c r="AY205" s="59"/>
      <c r="AZ205" s="59"/>
      <c r="BA205" s="59"/>
      <c r="BB205" s="59"/>
      <c r="BC205" s="59"/>
      <c r="BD205" s="59"/>
      <c r="BE205" s="59"/>
      <c r="BF205" s="59"/>
    </row>
    <row r="206" spans="1:58">
      <c r="A206" s="51"/>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c r="AW206" s="59"/>
      <c r="AX206" s="59"/>
      <c r="AY206" s="59"/>
      <c r="AZ206" s="59"/>
      <c r="BA206" s="59"/>
      <c r="BB206" s="59"/>
      <c r="BC206" s="59"/>
      <c r="BD206" s="59"/>
      <c r="BE206" s="59"/>
      <c r="BF206" s="59"/>
    </row>
    <row r="207" spans="1:58">
      <c r="A207" s="51"/>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59"/>
      <c r="BB207" s="59"/>
      <c r="BC207" s="59"/>
      <c r="BD207" s="59"/>
      <c r="BE207" s="59"/>
      <c r="BF207" s="59"/>
    </row>
    <row r="208" spans="1:58">
      <c r="A208" s="51"/>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c r="AW208" s="59"/>
      <c r="AX208" s="59"/>
      <c r="AY208" s="59"/>
      <c r="AZ208" s="59"/>
      <c r="BA208" s="59"/>
      <c r="BB208" s="59"/>
      <c r="BC208" s="59"/>
      <c r="BD208" s="59"/>
      <c r="BE208" s="59"/>
      <c r="BF208" s="59"/>
    </row>
    <row r="209" spans="1:58">
      <c r="A209" s="51"/>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row>
    <row r="210" spans="1:58">
      <c r="A210" s="51"/>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c r="BF210" s="59"/>
    </row>
    <row r="211" spans="1:58">
      <c r="A211" s="51"/>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59"/>
      <c r="BB211" s="59"/>
      <c r="BC211" s="59"/>
      <c r="BD211" s="59"/>
      <c r="BE211" s="59"/>
      <c r="BF211" s="59"/>
    </row>
    <row r="212" spans="1:58">
      <c r="A212" s="51"/>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c r="AY212" s="59"/>
      <c r="AZ212" s="59"/>
      <c r="BA212" s="59"/>
      <c r="BB212" s="59"/>
      <c r="BC212" s="59"/>
      <c r="BD212" s="59"/>
      <c r="BE212" s="59"/>
      <c r="BF212" s="59"/>
    </row>
    <row r="213" spans="1:58">
      <c r="A213" s="51"/>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59"/>
      <c r="AV213" s="59"/>
      <c r="AW213" s="59"/>
      <c r="AX213" s="59"/>
      <c r="AY213" s="59"/>
      <c r="AZ213" s="59"/>
      <c r="BA213" s="59"/>
      <c r="BB213" s="59"/>
      <c r="BC213" s="59"/>
      <c r="BD213" s="59"/>
      <c r="BE213" s="59"/>
      <c r="BF213" s="59"/>
    </row>
    <row r="214" spans="1:58">
      <c r="A214" s="51"/>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c r="AK214" s="59"/>
      <c r="AL214" s="59"/>
      <c r="AM214" s="59"/>
      <c r="AN214" s="59"/>
      <c r="AO214" s="59"/>
      <c r="AP214" s="59"/>
      <c r="AQ214" s="59"/>
      <c r="AR214" s="59"/>
      <c r="AS214" s="59"/>
      <c r="AT214" s="59"/>
      <c r="AU214" s="59"/>
      <c r="AV214" s="59"/>
      <c r="AW214" s="59"/>
      <c r="AX214" s="59"/>
      <c r="AY214" s="59"/>
      <c r="AZ214" s="59"/>
      <c r="BA214" s="59"/>
      <c r="BB214" s="59"/>
      <c r="BC214" s="59"/>
      <c r="BD214" s="59"/>
      <c r="BE214" s="59"/>
      <c r="BF214" s="59"/>
    </row>
    <row r="215" spans="1:58">
      <c r="A215" s="51"/>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c r="AW215" s="59"/>
      <c r="AX215" s="59"/>
      <c r="AY215" s="59"/>
      <c r="AZ215" s="59"/>
      <c r="BA215" s="59"/>
      <c r="BB215" s="59"/>
      <c r="BC215" s="59"/>
      <c r="BD215" s="59"/>
      <c r="BE215" s="59"/>
      <c r="BF215" s="59"/>
    </row>
    <row r="216" spans="1:58">
      <c r="A216" s="51"/>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c r="AK216" s="59"/>
      <c r="AL216" s="59"/>
      <c r="AM216" s="59"/>
      <c r="AN216" s="59"/>
      <c r="AO216" s="59"/>
      <c r="AP216" s="59"/>
      <c r="AQ216" s="59"/>
      <c r="AR216" s="59"/>
      <c r="AS216" s="59"/>
      <c r="AT216" s="59"/>
      <c r="AU216" s="59"/>
      <c r="AV216" s="59"/>
      <c r="AW216" s="59"/>
      <c r="AX216" s="59"/>
      <c r="AY216" s="59"/>
      <c r="AZ216" s="59"/>
      <c r="BA216" s="59"/>
      <c r="BB216" s="59"/>
      <c r="BC216" s="59"/>
      <c r="BD216" s="59"/>
      <c r="BE216" s="59"/>
      <c r="BF216" s="59"/>
    </row>
    <row r="217" spans="1:58">
      <c r="A217" s="51"/>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c r="AP217" s="59"/>
      <c r="AQ217" s="59"/>
      <c r="AR217" s="59"/>
      <c r="AS217" s="59"/>
      <c r="AT217" s="59"/>
      <c r="AU217" s="59"/>
      <c r="AV217" s="59"/>
      <c r="AW217" s="59"/>
      <c r="AX217" s="59"/>
      <c r="AY217" s="59"/>
      <c r="AZ217" s="59"/>
      <c r="BA217" s="59"/>
      <c r="BB217" s="59"/>
      <c r="BC217" s="59"/>
      <c r="BD217" s="59"/>
      <c r="BE217" s="59"/>
      <c r="BF217" s="59"/>
    </row>
    <row r="218" spans="1:58">
      <c r="A218" s="51"/>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59"/>
      <c r="AJ218" s="59"/>
      <c r="AK218" s="59"/>
      <c r="AL218" s="59"/>
      <c r="AM218" s="59"/>
      <c r="AN218" s="59"/>
      <c r="AO218" s="59"/>
      <c r="AP218" s="59"/>
      <c r="AQ218" s="59"/>
      <c r="AR218" s="59"/>
      <c r="AS218" s="59"/>
      <c r="AT218" s="59"/>
      <c r="AU218" s="59"/>
      <c r="AV218" s="59"/>
      <c r="AW218" s="59"/>
      <c r="AX218" s="59"/>
      <c r="AY218" s="59"/>
      <c r="AZ218" s="59"/>
      <c r="BA218" s="59"/>
      <c r="BB218" s="59"/>
      <c r="BC218" s="59"/>
      <c r="BD218" s="59"/>
      <c r="BE218" s="59"/>
      <c r="BF218" s="59"/>
    </row>
    <row r="219" spans="1:58">
      <c r="A219" s="51"/>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c r="AW219" s="59"/>
      <c r="AX219" s="59"/>
      <c r="AY219" s="59"/>
      <c r="AZ219" s="59"/>
      <c r="BA219" s="59"/>
      <c r="BB219" s="59"/>
      <c r="BC219" s="59"/>
      <c r="BD219" s="59"/>
      <c r="BE219" s="59"/>
      <c r="BF219" s="59"/>
    </row>
    <row r="220" spans="1:58">
      <c r="A220" s="51"/>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row>
    <row r="221" spans="1:58">
      <c r="A221" s="51"/>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59"/>
    </row>
    <row r="222" spans="1:58">
      <c r="A222" s="51"/>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c r="AK222" s="59"/>
      <c r="AL222" s="59"/>
      <c r="AM222" s="59"/>
      <c r="AN222" s="59"/>
      <c r="AO222" s="59"/>
      <c r="AP222" s="59"/>
      <c r="AQ222" s="59"/>
      <c r="AR222" s="59"/>
      <c r="AS222" s="59"/>
      <c r="AT222" s="59"/>
      <c r="AU222" s="59"/>
      <c r="AV222" s="59"/>
      <c r="AW222" s="59"/>
      <c r="AX222" s="59"/>
      <c r="AY222" s="59"/>
      <c r="AZ222" s="59"/>
      <c r="BA222" s="59"/>
      <c r="BB222" s="59"/>
      <c r="BC222" s="59"/>
      <c r="BD222" s="59"/>
      <c r="BE222" s="59"/>
      <c r="BF222" s="59"/>
    </row>
    <row r="223" spans="1:58">
      <c r="A223" s="51"/>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59"/>
      <c r="AN223" s="59"/>
      <c r="AO223" s="59"/>
      <c r="AP223" s="59"/>
      <c r="AQ223" s="59"/>
      <c r="AR223" s="59"/>
      <c r="AS223" s="59"/>
      <c r="AT223" s="59"/>
      <c r="AU223" s="59"/>
      <c r="AV223" s="59"/>
      <c r="AW223" s="59"/>
      <c r="AX223" s="59"/>
      <c r="AY223" s="59"/>
      <c r="AZ223" s="59"/>
      <c r="BA223" s="59"/>
      <c r="BB223" s="59"/>
      <c r="BC223" s="59"/>
      <c r="BD223" s="59"/>
      <c r="BE223" s="59"/>
      <c r="BF223" s="59"/>
    </row>
    <row r="224" spans="1:58">
      <c r="A224" s="51"/>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c r="AS224" s="59"/>
      <c r="AT224" s="59"/>
      <c r="AU224" s="59"/>
      <c r="AV224" s="59"/>
      <c r="AW224" s="59"/>
      <c r="AX224" s="59"/>
      <c r="AY224" s="59"/>
      <c r="AZ224" s="59"/>
      <c r="BA224" s="59"/>
      <c r="BB224" s="59"/>
      <c r="BC224" s="59"/>
      <c r="BD224" s="59"/>
      <c r="BE224" s="59"/>
      <c r="BF224" s="59"/>
    </row>
    <row r="225" spans="1:58">
      <c r="A225" s="51"/>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c r="AW225" s="59"/>
      <c r="AX225" s="59"/>
      <c r="AY225" s="59"/>
      <c r="AZ225" s="59"/>
      <c r="BA225" s="59"/>
      <c r="BB225" s="59"/>
      <c r="BC225" s="59"/>
      <c r="BD225" s="59"/>
      <c r="BE225" s="59"/>
      <c r="BF225" s="59"/>
    </row>
    <row r="226" spans="1:58">
      <c r="A226" s="51"/>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59"/>
      <c r="AN226" s="59"/>
      <c r="AO226" s="59"/>
      <c r="AP226" s="59"/>
      <c r="AQ226" s="59"/>
      <c r="AR226" s="59"/>
      <c r="AS226" s="59"/>
      <c r="AT226" s="59"/>
      <c r="AU226" s="59"/>
      <c r="AV226" s="59"/>
      <c r="AW226" s="59"/>
      <c r="AX226" s="59"/>
      <c r="AY226" s="59"/>
      <c r="AZ226" s="59"/>
      <c r="BA226" s="59"/>
      <c r="BB226" s="59"/>
      <c r="BC226" s="59"/>
      <c r="BD226" s="59"/>
      <c r="BE226" s="59"/>
      <c r="BF226" s="59"/>
    </row>
    <row r="227" spans="1:58">
      <c r="A227" s="51"/>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row>
    <row r="228" spans="1:58">
      <c r="A228" s="51"/>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9"/>
      <c r="BB228" s="59"/>
      <c r="BC228" s="59"/>
      <c r="BD228" s="59"/>
      <c r="BE228" s="59"/>
      <c r="BF228" s="59"/>
    </row>
    <row r="229" spans="1:58">
      <c r="A229" s="51"/>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c r="AW229" s="59"/>
      <c r="AX229" s="59"/>
      <c r="AY229" s="59"/>
      <c r="AZ229" s="59"/>
      <c r="BA229" s="59"/>
      <c r="BB229" s="59"/>
      <c r="BC229" s="59"/>
      <c r="BD229" s="59"/>
      <c r="BE229" s="59"/>
      <c r="BF229" s="59"/>
    </row>
    <row r="230" spans="1:58">
      <c r="A230" s="51"/>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59"/>
      <c r="AJ230" s="59"/>
      <c r="AK230" s="59"/>
      <c r="AL230" s="59"/>
      <c r="AM230" s="59"/>
      <c r="AN230" s="59"/>
      <c r="AO230" s="59"/>
      <c r="AP230" s="59"/>
      <c r="AQ230" s="59"/>
      <c r="AR230" s="59"/>
      <c r="AS230" s="59"/>
      <c r="AT230" s="59"/>
      <c r="AU230" s="59"/>
      <c r="AV230" s="59"/>
      <c r="AW230" s="59"/>
      <c r="AX230" s="59"/>
      <c r="AY230" s="59"/>
      <c r="AZ230" s="59"/>
      <c r="BA230" s="59"/>
      <c r="BB230" s="59"/>
      <c r="BC230" s="59"/>
      <c r="BD230" s="59"/>
      <c r="BE230" s="59"/>
      <c r="BF230" s="59"/>
    </row>
    <row r="231" spans="1:58">
      <c r="A231" s="51"/>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59"/>
      <c r="BB231" s="59"/>
      <c r="BC231" s="59"/>
      <c r="BD231" s="59"/>
      <c r="BE231" s="59"/>
      <c r="BF231" s="59"/>
    </row>
    <row r="232" spans="1:58">
      <c r="A232" s="51"/>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c r="AW232" s="59"/>
      <c r="AX232" s="59"/>
      <c r="AY232" s="59"/>
      <c r="AZ232" s="59"/>
      <c r="BA232" s="59"/>
      <c r="BB232" s="59"/>
      <c r="BC232" s="59"/>
      <c r="BD232" s="59"/>
      <c r="BE232" s="59"/>
      <c r="BF232" s="59"/>
    </row>
    <row r="233" spans="1:58">
      <c r="A233" s="51"/>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c r="AW233" s="59"/>
      <c r="AX233" s="59"/>
      <c r="AY233" s="59"/>
      <c r="AZ233" s="59"/>
      <c r="BA233" s="59"/>
      <c r="BB233" s="59"/>
      <c r="BC233" s="59"/>
      <c r="BD233" s="59"/>
      <c r="BE233" s="59"/>
      <c r="BF233" s="59"/>
    </row>
    <row r="234" spans="1:58">
      <c r="A234" s="51"/>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c r="AP234" s="59"/>
      <c r="AQ234" s="59"/>
      <c r="AR234" s="59"/>
      <c r="AS234" s="59"/>
      <c r="AT234" s="59"/>
      <c r="AU234" s="59"/>
      <c r="AV234" s="59"/>
      <c r="AW234" s="59"/>
      <c r="AX234" s="59"/>
      <c r="AY234" s="59"/>
      <c r="AZ234" s="59"/>
      <c r="BA234" s="59"/>
      <c r="BB234" s="59"/>
      <c r="BC234" s="59"/>
      <c r="BD234" s="59"/>
      <c r="BE234" s="59"/>
      <c r="BF234" s="59"/>
    </row>
    <row r="235" spans="1:58">
      <c r="A235" s="51"/>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c r="AK235" s="59"/>
      <c r="AL235" s="59"/>
      <c r="AM235" s="59"/>
      <c r="AN235" s="59"/>
      <c r="AO235" s="59"/>
      <c r="AP235" s="59"/>
      <c r="AQ235" s="59"/>
      <c r="AR235" s="59"/>
      <c r="AS235" s="59"/>
      <c r="AT235" s="59"/>
      <c r="AU235" s="59"/>
      <c r="AV235" s="59"/>
      <c r="AW235" s="59"/>
      <c r="AX235" s="59"/>
      <c r="AY235" s="59"/>
      <c r="AZ235" s="59"/>
      <c r="BA235" s="59"/>
      <c r="BB235" s="59"/>
      <c r="BC235" s="59"/>
      <c r="BD235" s="59"/>
      <c r="BE235" s="59"/>
      <c r="BF235" s="59"/>
    </row>
    <row r="236" spans="1:58">
      <c r="A236" s="51"/>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c r="AK236" s="59"/>
      <c r="AL236" s="59"/>
      <c r="AM236" s="59"/>
      <c r="AN236" s="59"/>
      <c r="AO236" s="59"/>
      <c r="AP236" s="59"/>
      <c r="AQ236" s="59"/>
      <c r="AR236" s="59"/>
      <c r="AS236" s="59"/>
      <c r="AT236" s="59"/>
      <c r="AU236" s="59"/>
      <c r="AV236" s="59"/>
      <c r="AW236" s="59"/>
      <c r="AX236" s="59"/>
      <c r="AY236" s="59"/>
      <c r="AZ236" s="59"/>
      <c r="BA236" s="59"/>
      <c r="BB236" s="59"/>
      <c r="BC236" s="59"/>
      <c r="BD236" s="59"/>
      <c r="BE236" s="59"/>
      <c r="BF236" s="59"/>
    </row>
    <row r="237" spans="1:58">
      <c r="A237" s="51"/>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9"/>
      <c r="BB237" s="59"/>
      <c r="BC237" s="59"/>
      <c r="BD237" s="59"/>
      <c r="BE237" s="59"/>
      <c r="BF237" s="59"/>
    </row>
    <row r="238" spans="1:58">
      <c r="A238" s="51"/>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59"/>
      <c r="AJ238" s="59"/>
      <c r="AK238" s="59"/>
      <c r="AL238" s="59"/>
      <c r="AM238" s="59"/>
      <c r="AN238" s="59"/>
      <c r="AO238" s="59"/>
      <c r="AP238" s="59"/>
      <c r="AQ238" s="59"/>
      <c r="AR238" s="59"/>
      <c r="AS238" s="59"/>
      <c r="AT238" s="59"/>
      <c r="AU238" s="59"/>
      <c r="AV238" s="59"/>
      <c r="AW238" s="59"/>
      <c r="AX238" s="59"/>
      <c r="AY238" s="59"/>
      <c r="AZ238" s="59"/>
      <c r="BA238" s="59"/>
      <c r="BB238" s="59"/>
      <c r="BC238" s="59"/>
      <c r="BD238" s="59"/>
      <c r="BE238" s="59"/>
      <c r="BF238" s="59"/>
    </row>
    <row r="239" spans="1:58">
      <c r="A239" s="51"/>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59"/>
      <c r="AS239" s="59"/>
      <c r="AT239" s="59"/>
      <c r="AU239" s="59"/>
      <c r="AV239" s="59"/>
      <c r="AW239" s="59"/>
      <c r="AX239" s="59"/>
      <c r="AY239" s="59"/>
      <c r="AZ239" s="59"/>
      <c r="BA239" s="59"/>
      <c r="BB239" s="59"/>
      <c r="BC239" s="59"/>
      <c r="BD239" s="59"/>
      <c r="BE239" s="59"/>
      <c r="BF239" s="59"/>
    </row>
    <row r="240" spans="1:58">
      <c r="A240" s="51"/>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59"/>
      <c r="AJ240" s="59"/>
      <c r="AK240" s="59"/>
      <c r="AL240" s="59"/>
      <c r="AM240" s="59"/>
      <c r="AN240" s="59"/>
      <c r="AO240" s="59"/>
      <c r="AP240" s="59"/>
      <c r="AQ240" s="59"/>
      <c r="AR240" s="59"/>
      <c r="AS240" s="59"/>
      <c r="AT240" s="59"/>
      <c r="AU240" s="59"/>
      <c r="AV240" s="59"/>
      <c r="AW240" s="59"/>
      <c r="AX240" s="59"/>
      <c r="AY240" s="59"/>
      <c r="AZ240" s="59"/>
      <c r="BA240" s="59"/>
      <c r="BB240" s="59"/>
      <c r="BC240" s="59"/>
      <c r="BD240" s="59"/>
      <c r="BE240" s="59"/>
      <c r="BF240" s="59"/>
    </row>
    <row r="241" spans="1:58">
      <c r="A241" s="51"/>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59"/>
      <c r="AJ241" s="59"/>
      <c r="AK241" s="59"/>
      <c r="AL241" s="59"/>
      <c r="AM241" s="59"/>
      <c r="AN241" s="59"/>
      <c r="AO241" s="59"/>
      <c r="AP241" s="59"/>
      <c r="AQ241" s="59"/>
      <c r="AR241" s="59"/>
      <c r="AS241" s="59"/>
      <c r="AT241" s="59"/>
      <c r="AU241" s="59"/>
      <c r="AV241" s="59"/>
      <c r="AW241" s="59"/>
      <c r="AX241" s="59"/>
      <c r="AY241" s="59"/>
      <c r="AZ241" s="59"/>
      <c r="BA241" s="59"/>
      <c r="BB241" s="59"/>
      <c r="BC241" s="59"/>
      <c r="BD241" s="59"/>
      <c r="BE241" s="59"/>
      <c r="BF241" s="59"/>
    </row>
    <row r="242" spans="1:58">
      <c r="A242" s="51"/>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c r="AK242" s="59"/>
      <c r="AL242" s="59"/>
      <c r="AM242" s="59"/>
      <c r="AN242" s="59"/>
      <c r="AO242" s="59"/>
      <c r="AP242" s="59"/>
      <c r="AQ242" s="59"/>
      <c r="AR242" s="59"/>
      <c r="AS242" s="59"/>
      <c r="AT242" s="59"/>
      <c r="AU242" s="59"/>
      <c r="AV242" s="59"/>
      <c r="AW242" s="59"/>
      <c r="AX242" s="59"/>
      <c r="AY242" s="59"/>
      <c r="AZ242" s="59"/>
      <c r="BA242" s="59"/>
      <c r="BB242" s="59"/>
      <c r="BC242" s="59"/>
      <c r="BD242" s="59"/>
      <c r="BE242" s="59"/>
      <c r="BF242" s="59"/>
    </row>
    <row r="243" spans="1:58">
      <c r="A243" s="51"/>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59"/>
      <c r="AJ243" s="59"/>
      <c r="AK243" s="59"/>
      <c r="AL243" s="59"/>
      <c r="AM243" s="59"/>
      <c r="AN243" s="59"/>
      <c r="AO243" s="59"/>
      <c r="AP243" s="59"/>
      <c r="AQ243" s="59"/>
      <c r="AR243" s="59"/>
      <c r="AS243" s="59"/>
      <c r="AT243" s="59"/>
      <c r="AU243" s="59"/>
      <c r="AV243" s="59"/>
      <c r="AW243" s="59"/>
      <c r="AX243" s="59"/>
      <c r="AY243" s="59"/>
      <c r="AZ243" s="59"/>
      <c r="BA243" s="59"/>
      <c r="BB243" s="59"/>
      <c r="BC243" s="59"/>
      <c r="BD243" s="59"/>
      <c r="BE243" s="59"/>
      <c r="BF243" s="59"/>
    </row>
    <row r="244" spans="1:58">
      <c r="A244" s="51"/>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c r="AW244" s="59"/>
      <c r="AX244" s="59"/>
      <c r="AY244" s="59"/>
      <c r="AZ244" s="59"/>
      <c r="BA244" s="59"/>
      <c r="BB244" s="59"/>
      <c r="BC244" s="59"/>
      <c r="BD244" s="59"/>
      <c r="BE244" s="59"/>
      <c r="BF244" s="59"/>
    </row>
    <row r="245" spans="1:58">
      <c r="A245" s="51"/>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row>
    <row r="246" spans="1:58">
      <c r="A246" s="51"/>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c r="AW246" s="59"/>
      <c r="AX246" s="59"/>
      <c r="AY246" s="59"/>
      <c r="AZ246" s="59"/>
      <c r="BA246" s="59"/>
      <c r="BB246" s="59"/>
      <c r="BC246" s="59"/>
      <c r="BD246" s="59"/>
      <c r="BE246" s="59"/>
      <c r="BF246" s="59"/>
    </row>
    <row r="247" spans="1:58">
      <c r="A247" s="51"/>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9"/>
      <c r="BA247" s="59"/>
      <c r="BB247" s="59"/>
      <c r="BC247" s="59"/>
      <c r="BD247" s="59"/>
      <c r="BE247" s="59"/>
      <c r="BF247" s="59"/>
    </row>
    <row r="248" spans="1:58">
      <c r="A248" s="51"/>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c r="AK248" s="59"/>
      <c r="AL248" s="59"/>
      <c r="AM248" s="59"/>
      <c r="AN248" s="59"/>
      <c r="AO248" s="59"/>
      <c r="AP248" s="59"/>
      <c r="AQ248" s="59"/>
      <c r="AR248" s="59"/>
      <c r="AS248" s="59"/>
      <c r="AT248" s="59"/>
      <c r="AU248" s="59"/>
      <c r="AV248" s="59"/>
      <c r="AW248" s="59"/>
      <c r="AX248" s="59"/>
      <c r="AY248" s="59"/>
      <c r="AZ248" s="59"/>
      <c r="BA248" s="59"/>
      <c r="BB248" s="59"/>
      <c r="BC248" s="59"/>
      <c r="BD248" s="59"/>
      <c r="BE248" s="59"/>
      <c r="BF248" s="59"/>
    </row>
    <row r="249" spans="1:58">
      <c r="A249" s="51"/>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59"/>
      <c r="AY249" s="59"/>
      <c r="AZ249" s="59"/>
      <c r="BA249" s="59"/>
      <c r="BB249" s="59"/>
      <c r="BC249" s="59"/>
      <c r="BD249" s="59"/>
      <c r="BE249" s="59"/>
      <c r="BF249" s="59"/>
    </row>
    <row r="250" spans="1:58">
      <c r="A250" s="51"/>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c r="AS250" s="59"/>
      <c r="AT250" s="59"/>
      <c r="AU250" s="59"/>
      <c r="AV250" s="59"/>
      <c r="AW250" s="59"/>
      <c r="AX250" s="59"/>
      <c r="AY250" s="59"/>
      <c r="AZ250" s="59"/>
      <c r="BA250" s="59"/>
      <c r="BB250" s="59"/>
      <c r="BC250" s="59"/>
      <c r="BD250" s="59"/>
      <c r="BE250" s="59"/>
      <c r="BF250" s="59"/>
    </row>
    <row r="251" spans="1:58">
      <c r="A251" s="51"/>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c r="AK251" s="59"/>
      <c r="AL251" s="59"/>
      <c r="AM251" s="59"/>
      <c r="AN251" s="59"/>
      <c r="AO251" s="59"/>
      <c r="AP251" s="59"/>
      <c r="AQ251" s="59"/>
      <c r="AR251" s="59"/>
      <c r="AS251" s="59"/>
      <c r="AT251" s="59"/>
      <c r="AU251" s="59"/>
      <c r="AV251" s="59"/>
      <c r="AW251" s="59"/>
      <c r="AX251" s="59"/>
      <c r="AY251" s="59"/>
      <c r="AZ251" s="59"/>
      <c r="BA251" s="59"/>
      <c r="BB251" s="59"/>
      <c r="BC251" s="59"/>
      <c r="BD251" s="59"/>
      <c r="BE251" s="59"/>
      <c r="BF251" s="59"/>
    </row>
    <row r="252" spans="1:58">
      <c r="A252" s="51"/>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c r="AE252" s="59"/>
      <c r="AF252" s="59"/>
      <c r="AG252" s="59"/>
      <c r="AH252" s="59"/>
      <c r="AI252" s="59"/>
      <c r="AJ252" s="59"/>
      <c r="AK252" s="59"/>
      <c r="AL252" s="59"/>
      <c r="AM252" s="59"/>
      <c r="AN252" s="59"/>
      <c r="AO252" s="59"/>
      <c r="AP252" s="59"/>
      <c r="AQ252" s="59"/>
      <c r="AR252" s="59"/>
      <c r="AS252" s="59"/>
      <c r="AT252" s="59"/>
      <c r="AU252" s="59"/>
      <c r="AV252" s="59"/>
      <c r="AW252" s="59"/>
      <c r="AX252" s="59"/>
      <c r="AY252" s="59"/>
      <c r="AZ252" s="59"/>
      <c r="BA252" s="59"/>
      <c r="BB252" s="59"/>
      <c r="BC252" s="59"/>
      <c r="BD252" s="59"/>
      <c r="BE252" s="59"/>
      <c r="BF252" s="59"/>
    </row>
    <row r="253" spans="1:58">
      <c r="A253" s="51"/>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59"/>
      <c r="AS253" s="59"/>
      <c r="AT253" s="59"/>
      <c r="AU253" s="59"/>
      <c r="AV253" s="59"/>
      <c r="AW253" s="59"/>
      <c r="AX253" s="59"/>
      <c r="AY253" s="59"/>
      <c r="AZ253" s="59"/>
      <c r="BA253" s="59"/>
      <c r="BB253" s="59"/>
      <c r="BC253" s="59"/>
      <c r="BD253" s="59"/>
      <c r="BE253" s="59"/>
      <c r="BF253" s="59"/>
    </row>
    <row r="254" spans="1:58">
      <c r="A254" s="51"/>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59"/>
      <c r="AJ254" s="59"/>
      <c r="AK254" s="59"/>
      <c r="AL254" s="59"/>
      <c r="AM254" s="59"/>
      <c r="AN254" s="59"/>
      <c r="AO254" s="59"/>
      <c r="AP254" s="59"/>
      <c r="AQ254" s="59"/>
      <c r="AR254" s="59"/>
      <c r="AS254" s="59"/>
      <c r="AT254" s="59"/>
      <c r="AU254" s="59"/>
      <c r="AV254" s="59"/>
      <c r="AW254" s="59"/>
      <c r="AX254" s="59"/>
      <c r="AY254" s="59"/>
      <c r="AZ254" s="59"/>
      <c r="BA254" s="59"/>
      <c r="BB254" s="59"/>
      <c r="BC254" s="59"/>
      <c r="BD254" s="59"/>
      <c r="BE254" s="59"/>
      <c r="BF254" s="59"/>
    </row>
    <row r="255" spans="1:58">
      <c r="A255" s="51"/>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59"/>
      <c r="AJ255" s="59"/>
      <c r="AK255" s="59"/>
      <c r="AL255" s="59"/>
      <c r="AM255" s="59"/>
      <c r="AN255" s="59"/>
      <c r="AO255" s="59"/>
      <c r="AP255" s="59"/>
      <c r="AQ255" s="59"/>
      <c r="AR255" s="59"/>
      <c r="AS255" s="59"/>
      <c r="AT255" s="59"/>
      <c r="AU255" s="59"/>
      <c r="AV255" s="59"/>
      <c r="AW255" s="59"/>
      <c r="AX255" s="59"/>
      <c r="AY255" s="59"/>
      <c r="AZ255" s="59"/>
      <c r="BA255" s="59"/>
      <c r="BB255" s="59"/>
      <c r="BC255" s="59"/>
      <c r="BD255" s="59"/>
      <c r="BE255" s="59"/>
      <c r="BF255" s="59"/>
    </row>
    <row r="256" spans="1:58">
      <c r="A256" s="51"/>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59"/>
      <c r="AH256" s="59"/>
      <c r="AI256" s="59"/>
      <c r="AJ256" s="59"/>
      <c r="AK256" s="59"/>
      <c r="AL256" s="59"/>
      <c r="AM256" s="59"/>
      <c r="AN256" s="59"/>
      <c r="AO256" s="59"/>
      <c r="AP256" s="59"/>
      <c r="AQ256" s="59"/>
      <c r="AR256" s="59"/>
      <c r="AS256" s="59"/>
      <c r="AT256" s="59"/>
      <c r="AU256" s="59"/>
      <c r="AV256" s="59"/>
      <c r="AW256" s="59"/>
      <c r="AX256" s="59"/>
      <c r="AY256" s="59"/>
      <c r="AZ256" s="59"/>
      <c r="BA256" s="59"/>
      <c r="BB256" s="59"/>
      <c r="BC256" s="59"/>
      <c r="BD256" s="59"/>
      <c r="BE256" s="59"/>
      <c r="BF256" s="59"/>
    </row>
    <row r="257" spans="1:58">
      <c r="A257" s="51"/>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c r="AE257" s="59"/>
      <c r="AF257" s="59"/>
      <c r="AG257" s="59"/>
      <c r="AH257" s="59"/>
      <c r="AI257" s="59"/>
      <c r="AJ257" s="59"/>
      <c r="AK257" s="59"/>
      <c r="AL257" s="59"/>
      <c r="AM257" s="59"/>
      <c r="AN257" s="59"/>
      <c r="AO257" s="59"/>
      <c r="AP257" s="59"/>
      <c r="AQ257" s="59"/>
      <c r="AR257" s="59"/>
      <c r="AS257" s="59"/>
      <c r="AT257" s="59"/>
      <c r="AU257" s="59"/>
      <c r="AV257" s="59"/>
      <c r="AW257" s="59"/>
      <c r="AX257" s="59"/>
      <c r="AY257" s="59"/>
      <c r="AZ257" s="59"/>
      <c r="BA257" s="59"/>
      <c r="BB257" s="59"/>
      <c r="BC257" s="59"/>
      <c r="BD257" s="59"/>
      <c r="BE257" s="59"/>
      <c r="BF257" s="59"/>
    </row>
    <row r="258" spans="1:58">
      <c r="A258" s="51"/>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c r="AE258" s="59"/>
      <c r="AF258" s="59"/>
      <c r="AG258" s="59"/>
      <c r="AH258" s="59"/>
      <c r="AI258" s="59"/>
      <c r="AJ258" s="59"/>
      <c r="AK258" s="59"/>
      <c r="AL258" s="59"/>
      <c r="AM258" s="59"/>
      <c r="AN258" s="59"/>
      <c r="AO258" s="59"/>
      <c r="AP258" s="59"/>
      <c r="AQ258" s="59"/>
      <c r="AR258" s="59"/>
      <c r="AS258" s="59"/>
      <c r="AT258" s="59"/>
      <c r="AU258" s="59"/>
      <c r="AV258" s="59"/>
      <c r="AW258" s="59"/>
      <c r="AX258" s="59"/>
      <c r="AY258" s="59"/>
      <c r="AZ258" s="59"/>
      <c r="BA258" s="59"/>
      <c r="BB258" s="59"/>
      <c r="BC258" s="59"/>
      <c r="BD258" s="59"/>
      <c r="BE258" s="59"/>
      <c r="BF258" s="59"/>
    </row>
    <row r="259" spans="1:58">
      <c r="A259" s="51"/>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c r="AE259" s="59"/>
      <c r="AF259" s="59"/>
      <c r="AG259" s="59"/>
      <c r="AH259" s="59"/>
      <c r="AI259" s="59"/>
      <c r="AJ259" s="59"/>
      <c r="AK259" s="59"/>
      <c r="AL259" s="59"/>
      <c r="AM259" s="59"/>
      <c r="AN259" s="59"/>
      <c r="AO259" s="59"/>
      <c r="AP259" s="59"/>
      <c r="AQ259" s="59"/>
      <c r="AR259" s="59"/>
      <c r="AS259" s="59"/>
      <c r="AT259" s="59"/>
      <c r="AU259" s="59"/>
      <c r="AV259" s="59"/>
      <c r="AW259" s="59"/>
      <c r="AX259" s="59"/>
      <c r="AY259" s="59"/>
      <c r="AZ259" s="59"/>
      <c r="BA259" s="59"/>
      <c r="BB259" s="59"/>
      <c r="BC259" s="59"/>
      <c r="BD259" s="59"/>
      <c r="BE259" s="59"/>
      <c r="BF259" s="59"/>
    </row>
    <row r="260" spans="1:58">
      <c r="A260" s="51"/>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c r="AE260" s="59"/>
      <c r="AF260" s="59"/>
      <c r="AG260" s="59"/>
      <c r="AH260" s="59"/>
      <c r="AI260" s="59"/>
      <c r="AJ260" s="59"/>
      <c r="AK260" s="59"/>
      <c r="AL260" s="59"/>
      <c r="AM260" s="59"/>
      <c r="AN260" s="59"/>
      <c r="AO260" s="59"/>
      <c r="AP260" s="59"/>
      <c r="AQ260" s="59"/>
      <c r="AR260" s="59"/>
      <c r="AS260" s="59"/>
      <c r="AT260" s="59"/>
      <c r="AU260" s="59"/>
      <c r="AV260" s="59"/>
      <c r="AW260" s="59"/>
      <c r="AX260" s="59"/>
      <c r="AY260" s="59"/>
      <c r="AZ260" s="59"/>
      <c r="BA260" s="59"/>
      <c r="BB260" s="59"/>
      <c r="BC260" s="59"/>
      <c r="BD260" s="59"/>
      <c r="BE260" s="59"/>
      <c r="BF260" s="59"/>
    </row>
    <row r="261" spans="1:58">
      <c r="A261" s="51"/>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59"/>
      <c r="AJ261" s="59"/>
      <c r="AK261" s="59"/>
      <c r="AL261" s="59"/>
      <c r="AM261" s="59"/>
      <c r="AN261" s="59"/>
      <c r="AO261" s="59"/>
      <c r="AP261" s="59"/>
      <c r="AQ261" s="59"/>
      <c r="AR261" s="59"/>
      <c r="AS261" s="59"/>
      <c r="AT261" s="59"/>
      <c r="AU261" s="59"/>
      <c r="AV261" s="59"/>
      <c r="AW261" s="59"/>
      <c r="AX261" s="59"/>
      <c r="AY261" s="59"/>
      <c r="AZ261" s="59"/>
      <c r="BA261" s="59"/>
      <c r="BB261" s="59"/>
      <c r="BC261" s="59"/>
      <c r="BD261" s="59"/>
      <c r="BE261" s="59"/>
      <c r="BF261" s="59"/>
    </row>
    <row r="262" spans="1:58">
      <c r="A262" s="51"/>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59"/>
      <c r="AH262" s="59"/>
      <c r="AI262" s="59"/>
      <c r="AJ262" s="59"/>
      <c r="AK262" s="59"/>
      <c r="AL262" s="59"/>
      <c r="AM262" s="59"/>
      <c r="AN262" s="59"/>
      <c r="AO262" s="59"/>
      <c r="AP262" s="59"/>
      <c r="AQ262" s="59"/>
      <c r="AR262" s="59"/>
      <c r="AS262" s="59"/>
      <c r="AT262" s="59"/>
      <c r="AU262" s="59"/>
      <c r="AV262" s="59"/>
      <c r="AW262" s="59"/>
      <c r="AX262" s="59"/>
      <c r="AY262" s="59"/>
      <c r="AZ262" s="59"/>
      <c r="BA262" s="59"/>
      <c r="BB262" s="59"/>
      <c r="BC262" s="59"/>
      <c r="BD262" s="59"/>
      <c r="BE262" s="59"/>
      <c r="BF262" s="59"/>
    </row>
    <row r="263" spans="1:58">
      <c r="A263" s="51"/>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9"/>
      <c r="AG263" s="59"/>
      <c r="AH263" s="59"/>
      <c r="AI263" s="59"/>
      <c r="AJ263" s="59"/>
      <c r="AK263" s="59"/>
      <c r="AL263" s="59"/>
      <c r="AM263" s="59"/>
      <c r="AN263" s="59"/>
      <c r="AO263" s="59"/>
      <c r="AP263" s="59"/>
      <c r="AQ263" s="59"/>
      <c r="AR263" s="59"/>
      <c r="AS263" s="59"/>
      <c r="AT263" s="59"/>
      <c r="AU263" s="59"/>
      <c r="AV263" s="59"/>
      <c r="AW263" s="59"/>
      <c r="AX263" s="59"/>
      <c r="AY263" s="59"/>
      <c r="AZ263" s="59"/>
      <c r="BA263" s="59"/>
      <c r="BB263" s="59"/>
      <c r="BC263" s="59"/>
      <c r="BD263" s="59"/>
      <c r="BE263" s="59"/>
      <c r="BF263" s="59"/>
    </row>
    <row r="264" spans="1:58">
      <c r="A264" s="51"/>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9"/>
      <c r="AG264" s="59"/>
      <c r="AH264" s="59"/>
      <c r="AI264" s="59"/>
      <c r="AJ264" s="59"/>
      <c r="AK264" s="59"/>
      <c r="AL264" s="59"/>
      <c r="AM264" s="59"/>
      <c r="AN264" s="59"/>
      <c r="AO264" s="59"/>
      <c r="AP264" s="59"/>
      <c r="AQ264" s="59"/>
      <c r="AR264" s="59"/>
      <c r="AS264" s="59"/>
      <c r="AT264" s="59"/>
      <c r="AU264" s="59"/>
      <c r="AV264" s="59"/>
      <c r="AW264" s="59"/>
      <c r="AX264" s="59"/>
      <c r="AY264" s="59"/>
      <c r="AZ264" s="59"/>
      <c r="BA264" s="59"/>
      <c r="BB264" s="59"/>
      <c r="BC264" s="59"/>
      <c r="BD264" s="59"/>
      <c r="BE264" s="59"/>
      <c r="BF264" s="59"/>
    </row>
    <row r="265" spans="1:58">
      <c r="A265" s="51"/>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59"/>
      <c r="AJ265" s="59"/>
      <c r="AK265" s="59"/>
      <c r="AL265" s="59"/>
      <c r="AM265" s="59"/>
      <c r="AN265" s="59"/>
      <c r="AO265" s="59"/>
      <c r="AP265" s="59"/>
      <c r="AQ265" s="59"/>
      <c r="AR265" s="59"/>
      <c r="AS265" s="59"/>
      <c r="AT265" s="59"/>
      <c r="AU265" s="59"/>
      <c r="AV265" s="59"/>
      <c r="AW265" s="59"/>
      <c r="AX265" s="59"/>
      <c r="AY265" s="59"/>
      <c r="AZ265" s="59"/>
      <c r="BA265" s="59"/>
      <c r="BB265" s="59"/>
      <c r="BC265" s="59"/>
      <c r="BD265" s="59"/>
      <c r="BE265" s="59"/>
      <c r="BF265" s="59"/>
    </row>
    <row r="266" spans="1:58">
      <c r="A266" s="51"/>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59"/>
      <c r="AJ266" s="59"/>
      <c r="AK266" s="59"/>
      <c r="AL266" s="59"/>
      <c r="AM266" s="59"/>
      <c r="AN266" s="59"/>
      <c r="AO266" s="59"/>
      <c r="AP266" s="59"/>
      <c r="AQ266" s="59"/>
      <c r="AR266" s="59"/>
      <c r="AS266" s="59"/>
      <c r="AT266" s="59"/>
      <c r="AU266" s="59"/>
      <c r="AV266" s="59"/>
      <c r="AW266" s="59"/>
      <c r="AX266" s="59"/>
      <c r="AY266" s="59"/>
      <c r="AZ266" s="59"/>
      <c r="BA266" s="59"/>
      <c r="BB266" s="59"/>
      <c r="BC266" s="59"/>
      <c r="BD266" s="59"/>
      <c r="BE266" s="59"/>
      <c r="BF266" s="59"/>
    </row>
    <row r="267" spans="1:58">
      <c r="A267" s="51"/>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59"/>
      <c r="AJ267" s="59"/>
      <c r="AK267" s="59"/>
      <c r="AL267" s="59"/>
      <c r="AM267" s="59"/>
      <c r="AN267" s="59"/>
      <c r="AO267" s="59"/>
      <c r="AP267" s="59"/>
      <c r="AQ267" s="59"/>
      <c r="AR267" s="59"/>
      <c r="AS267" s="59"/>
      <c r="AT267" s="59"/>
      <c r="AU267" s="59"/>
      <c r="AV267" s="59"/>
      <c r="AW267" s="59"/>
      <c r="AX267" s="59"/>
      <c r="AY267" s="59"/>
      <c r="AZ267" s="59"/>
      <c r="BA267" s="59"/>
      <c r="BB267" s="59"/>
      <c r="BC267" s="59"/>
      <c r="BD267" s="59"/>
      <c r="BE267" s="59"/>
      <c r="BF267" s="59"/>
    </row>
    <row r="268" spans="1:58">
      <c r="A268" s="51"/>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59"/>
      <c r="AJ268" s="59"/>
      <c r="AK268" s="59"/>
      <c r="AL268" s="59"/>
      <c r="AM268" s="59"/>
      <c r="AN268" s="59"/>
      <c r="AO268" s="59"/>
      <c r="AP268" s="59"/>
      <c r="AQ268" s="59"/>
      <c r="AR268" s="59"/>
      <c r="AS268" s="59"/>
      <c r="AT268" s="59"/>
      <c r="AU268" s="59"/>
      <c r="AV268" s="59"/>
      <c r="AW268" s="59"/>
      <c r="AX268" s="59"/>
      <c r="AY268" s="59"/>
      <c r="AZ268" s="59"/>
      <c r="BA268" s="59"/>
      <c r="BB268" s="59"/>
      <c r="BC268" s="59"/>
      <c r="BD268" s="59"/>
      <c r="BE268" s="59"/>
      <c r="BF268" s="59"/>
    </row>
    <row r="269" spans="1:58">
      <c r="A269" s="51"/>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59"/>
      <c r="AJ269" s="59"/>
      <c r="AK269" s="59"/>
      <c r="AL269" s="59"/>
      <c r="AM269" s="59"/>
      <c r="AN269" s="59"/>
      <c r="AO269" s="59"/>
      <c r="AP269" s="59"/>
      <c r="AQ269" s="59"/>
      <c r="AR269" s="59"/>
      <c r="AS269" s="59"/>
      <c r="AT269" s="59"/>
      <c r="AU269" s="59"/>
      <c r="AV269" s="59"/>
      <c r="AW269" s="59"/>
      <c r="AX269" s="59"/>
      <c r="AY269" s="59"/>
      <c r="AZ269" s="59"/>
      <c r="BA269" s="59"/>
      <c r="BB269" s="59"/>
      <c r="BC269" s="59"/>
      <c r="BD269" s="59"/>
      <c r="BE269" s="59"/>
      <c r="BF269" s="59"/>
    </row>
    <row r="270" spans="1:58">
      <c r="A270" s="51"/>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c r="AE270" s="59"/>
      <c r="AF270" s="59"/>
      <c r="AG270" s="59"/>
      <c r="AH270" s="59"/>
      <c r="AI270" s="59"/>
      <c r="AJ270" s="59"/>
      <c r="AK270" s="59"/>
      <c r="AL270" s="59"/>
      <c r="AM270" s="59"/>
      <c r="AN270" s="59"/>
      <c r="AO270" s="59"/>
      <c r="AP270" s="59"/>
      <c r="AQ270" s="59"/>
      <c r="AR270" s="59"/>
      <c r="AS270" s="59"/>
      <c r="AT270" s="59"/>
      <c r="AU270" s="59"/>
      <c r="AV270" s="59"/>
      <c r="AW270" s="59"/>
      <c r="AX270" s="59"/>
      <c r="AY270" s="59"/>
      <c r="AZ270" s="59"/>
      <c r="BA270" s="59"/>
      <c r="BB270" s="59"/>
      <c r="BC270" s="59"/>
      <c r="BD270" s="59"/>
      <c r="BE270" s="59"/>
      <c r="BF270" s="59"/>
    </row>
    <row r="271" spans="1:58">
      <c r="A271" s="51"/>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59"/>
      <c r="AJ271" s="59"/>
      <c r="AK271" s="59"/>
      <c r="AL271" s="59"/>
      <c r="AM271" s="59"/>
      <c r="AN271" s="59"/>
      <c r="AO271" s="59"/>
      <c r="AP271" s="59"/>
      <c r="AQ271" s="59"/>
      <c r="AR271" s="59"/>
      <c r="AS271" s="59"/>
      <c r="AT271" s="59"/>
      <c r="AU271" s="59"/>
      <c r="AV271" s="59"/>
      <c r="AW271" s="59"/>
      <c r="AX271" s="59"/>
      <c r="AY271" s="59"/>
      <c r="AZ271" s="59"/>
      <c r="BA271" s="59"/>
      <c r="BB271" s="59"/>
      <c r="BC271" s="59"/>
      <c r="BD271" s="59"/>
      <c r="BE271" s="59"/>
      <c r="BF271" s="59"/>
    </row>
    <row r="272" spans="1:58">
      <c r="A272" s="51"/>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59"/>
      <c r="AE272" s="59"/>
      <c r="AF272" s="59"/>
      <c r="AG272" s="59"/>
      <c r="AH272" s="59"/>
      <c r="AI272" s="59"/>
      <c r="AJ272" s="59"/>
      <c r="AK272" s="59"/>
      <c r="AL272" s="59"/>
      <c r="AM272" s="59"/>
      <c r="AN272" s="59"/>
      <c r="AO272" s="59"/>
      <c r="AP272" s="59"/>
      <c r="AQ272" s="59"/>
      <c r="AR272" s="59"/>
      <c r="AS272" s="59"/>
      <c r="AT272" s="59"/>
      <c r="AU272" s="59"/>
      <c r="AV272" s="59"/>
      <c r="AW272" s="59"/>
      <c r="AX272" s="59"/>
      <c r="AY272" s="59"/>
      <c r="AZ272" s="59"/>
      <c r="BA272" s="59"/>
      <c r="BB272" s="59"/>
      <c r="BC272" s="59"/>
      <c r="BD272" s="59"/>
      <c r="BE272" s="59"/>
      <c r="BF272" s="59"/>
    </row>
    <row r="273" spans="1:58">
      <c r="A273" s="51"/>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59"/>
      <c r="AE273" s="59"/>
      <c r="AF273" s="59"/>
      <c r="AG273" s="59"/>
      <c r="AH273" s="59"/>
      <c r="AI273" s="59"/>
      <c r="AJ273" s="59"/>
      <c r="AK273" s="59"/>
      <c r="AL273" s="59"/>
      <c r="AM273" s="59"/>
      <c r="AN273" s="59"/>
      <c r="AO273" s="59"/>
      <c r="AP273" s="59"/>
      <c r="AQ273" s="59"/>
      <c r="AR273" s="59"/>
      <c r="AS273" s="59"/>
      <c r="AT273" s="59"/>
      <c r="AU273" s="59"/>
      <c r="AV273" s="59"/>
      <c r="AW273" s="59"/>
      <c r="AX273" s="59"/>
      <c r="AY273" s="59"/>
      <c r="AZ273" s="59"/>
      <c r="BA273" s="59"/>
      <c r="BB273" s="59"/>
      <c r="BC273" s="59"/>
      <c r="BD273" s="59"/>
      <c r="BE273" s="59"/>
      <c r="BF273" s="59"/>
    </row>
    <row r="274" spans="1:58">
      <c r="A274" s="51"/>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59"/>
      <c r="AJ274" s="59"/>
      <c r="AK274" s="59"/>
      <c r="AL274" s="59"/>
      <c r="AM274" s="59"/>
      <c r="AN274" s="59"/>
      <c r="AO274" s="59"/>
      <c r="AP274" s="59"/>
      <c r="AQ274" s="59"/>
      <c r="AR274" s="59"/>
      <c r="AS274" s="59"/>
      <c r="AT274" s="59"/>
      <c r="AU274" s="59"/>
      <c r="AV274" s="59"/>
      <c r="AW274" s="59"/>
      <c r="AX274" s="59"/>
      <c r="AY274" s="59"/>
      <c r="AZ274" s="59"/>
      <c r="BA274" s="59"/>
      <c r="BB274" s="59"/>
      <c r="BC274" s="59"/>
      <c r="BD274" s="59"/>
      <c r="BE274" s="59"/>
      <c r="BF274" s="59"/>
    </row>
    <row r="275" spans="1:58">
      <c r="A275" s="51"/>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c r="AH275" s="59"/>
      <c r="AI275" s="59"/>
      <c r="AJ275" s="59"/>
      <c r="AK275" s="59"/>
      <c r="AL275" s="59"/>
      <c r="AM275" s="59"/>
      <c r="AN275" s="59"/>
      <c r="AO275" s="59"/>
      <c r="AP275" s="59"/>
      <c r="AQ275" s="59"/>
      <c r="AR275" s="59"/>
      <c r="AS275" s="59"/>
      <c r="AT275" s="59"/>
      <c r="AU275" s="59"/>
      <c r="AV275" s="59"/>
      <c r="AW275" s="59"/>
      <c r="AX275" s="59"/>
      <c r="AY275" s="59"/>
      <c r="AZ275" s="59"/>
      <c r="BA275" s="59"/>
      <c r="BB275" s="59"/>
      <c r="BC275" s="59"/>
      <c r="BD275" s="59"/>
      <c r="BE275" s="59"/>
      <c r="BF275" s="59"/>
    </row>
    <row r="276" spans="1:58">
      <c r="A276" s="51"/>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c r="AJ276" s="59"/>
      <c r="AK276" s="59"/>
      <c r="AL276" s="59"/>
      <c r="AM276" s="59"/>
      <c r="AN276" s="59"/>
      <c r="AO276" s="59"/>
      <c r="AP276" s="59"/>
      <c r="AQ276" s="59"/>
      <c r="AR276" s="59"/>
      <c r="AS276" s="59"/>
      <c r="AT276" s="59"/>
      <c r="AU276" s="59"/>
      <c r="AV276" s="59"/>
      <c r="AW276" s="59"/>
      <c r="AX276" s="59"/>
      <c r="AY276" s="59"/>
      <c r="AZ276" s="59"/>
      <c r="BA276" s="59"/>
      <c r="BB276" s="59"/>
      <c r="BC276" s="59"/>
      <c r="BD276" s="59"/>
      <c r="BE276" s="59"/>
      <c r="BF276" s="59"/>
    </row>
    <row r="277" spans="1:58">
      <c r="A277" s="51"/>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c r="AK277" s="59"/>
      <c r="AL277" s="59"/>
      <c r="AM277" s="59"/>
      <c r="AN277" s="59"/>
      <c r="AO277" s="59"/>
      <c r="AP277" s="59"/>
      <c r="AQ277" s="59"/>
      <c r="AR277" s="59"/>
      <c r="AS277" s="59"/>
      <c r="AT277" s="59"/>
      <c r="AU277" s="59"/>
      <c r="AV277" s="59"/>
      <c r="AW277" s="59"/>
      <c r="AX277" s="59"/>
      <c r="AY277" s="59"/>
      <c r="AZ277" s="59"/>
      <c r="BA277" s="59"/>
      <c r="BB277" s="59"/>
      <c r="BC277" s="59"/>
      <c r="BD277" s="59"/>
      <c r="BE277" s="59"/>
      <c r="BF277" s="59"/>
    </row>
    <row r="278" spans="1:58">
      <c r="A278" s="51"/>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59"/>
      <c r="AJ278" s="59"/>
      <c r="AK278" s="59"/>
      <c r="AL278" s="59"/>
      <c r="AM278" s="59"/>
      <c r="AN278" s="59"/>
      <c r="AO278" s="59"/>
      <c r="AP278" s="59"/>
      <c r="AQ278" s="59"/>
      <c r="AR278" s="59"/>
      <c r="AS278" s="59"/>
      <c r="AT278" s="59"/>
      <c r="AU278" s="59"/>
      <c r="AV278" s="59"/>
      <c r="AW278" s="59"/>
      <c r="AX278" s="59"/>
      <c r="AY278" s="59"/>
      <c r="AZ278" s="59"/>
      <c r="BA278" s="59"/>
      <c r="BB278" s="59"/>
      <c r="BC278" s="59"/>
      <c r="BD278" s="59"/>
      <c r="BE278" s="59"/>
      <c r="BF278" s="59"/>
    </row>
    <row r="279" spans="1:58">
      <c r="A279" s="51"/>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c r="AK279" s="59"/>
      <c r="AL279" s="59"/>
      <c r="AM279" s="59"/>
      <c r="AN279" s="59"/>
      <c r="AO279" s="59"/>
      <c r="AP279" s="59"/>
      <c r="AQ279" s="59"/>
      <c r="AR279" s="59"/>
      <c r="AS279" s="59"/>
      <c r="AT279" s="59"/>
      <c r="AU279" s="59"/>
      <c r="AV279" s="59"/>
      <c r="AW279" s="59"/>
      <c r="AX279" s="59"/>
      <c r="AY279" s="59"/>
      <c r="AZ279" s="59"/>
      <c r="BA279" s="59"/>
      <c r="BB279" s="59"/>
      <c r="BC279" s="59"/>
      <c r="BD279" s="59"/>
      <c r="BE279" s="59"/>
      <c r="BF279" s="59"/>
    </row>
    <row r="280" spans="1:58">
      <c r="A280" s="51"/>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c r="AS280" s="59"/>
      <c r="AT280" s="59"/>
      <c r="AU280" s="59"/>
      <c r="AV280" s="59"/>
      <c r="AW280" s="59"/>
      <c r="AX280" s="59"/>
      <c r="AY280" s="59"/>
      <c r="AZ280" s="59"/>
      <c r="BA280" s="59"/>
      <c r="BB280" s="59"/>
      <c r="BC280" s="59"/>
      <c r="BD280" s="59"/>
      <c r="BE280" s="59"/>
      <c r="BF280" s="59"/>
    </row>
    <row r="281" spans="1:58">
      <c r="A281" s="51"/>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59"/>
      <c r="AQ281" s="59"/>
      <c r="AR281" s="59"/>
      <c r="AS281" s="59"/>
      <c r="AT281" s="59"/>
      <c r="AU281" s="59"/>
      <c r="AV281" s="59"/>
      <c r="AW281" s="59"/>
      <c r="AX281" s="59"/>
      <c r="AY281" s="59"/>
      <c r="AZ281" s="59"/>
      <c r="BA281" s="59"/>
      <c r="BB281" s="59"/>
      <c r="BC281" s="59"/>
      <c r="BD281" s="59"/>
      <c r="BE281" s="59"/>
      <c r="BF281" s="59"/>
    </row>
    <row r="282" spans="1:58">
      <c r="A282" s="51"/>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c r="AL282" s="59"/>
      <c r="AM282" s="59"/>
      <c r="AN282" s="59"/>
      <c r="AO282" s="59"/>
      <c r="AP282" s="59"/>
      <c r="AQ282" s="59"/>
      <c r="AR282" s="59"/>
      <c r="AS282" s="59"/>
      <c r="AT282" s="59"/>
      <c r="AU282" s="59"/>
      <c r="AV282" s="59"/>
      <c r="AW282" s="59"/>
      <c r="AX282" s="59"/>
      <c r="AY282" s="59"/>
      <c r="AZ282" s="59"/>
      <c r="BA282" s="59"/>
      <c r="BB282" s="59"/>
      <c r="BC282" s="59"/>
      <c r="BD282" s="59"/>
      <c r="BE282" s="59"/>
      <c r="BF282" s="59"/>
    </row>
    <row r="283" spans="1:58">
      <c r="A283" s="51"/>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c r="AW283" s="59"/>
      <c r="AX283" s="59"/>
      <c r="AY283" s="59"/>
      <c r="AZ283" s="59"/>
      <c r="BA283" s="59"/>
      <c r="BB283" s="59"/>
      <c r="BC283" s="59"/>
      <c r="BD283" s="59"/>
      <c r="BE283" s="59"/>
      <c r="BF283" s="59"/>
    </row>
    <row r="284" spans="1:58">
      <c r="A284" s="51"/>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c r="AJ284" s="59"/>
      <c r="AK284" s="59"/>
      <c r="AL284" s="59"/>
      <c r="AM284" s="59"/>
      <c r="AN284" s="59"/>
      <c r="AO284" s="59"/>
      <c r="AP284" s="59"/>
      <c r="AQ284" s="59"/>
      <c r="AR284" s="59"/>
      <c r="AS284" s="59"/>
      <c r="AT284" s="59"/>
      <c r="AU284" s="59"/>
      <c r="AV284" s="59"/>
      <c r="AW284" s="59"/>
      <c r="AX284" s="59"/>
      <c r="AY284" s="59"/>
      <c r="AZ284" s="59"/>
      <c r="BA284" s="59"/>
      <c r="BB284" s="59"/>
      <c r="BC284" s="59"/>
      <c r="BD284" s="59"/>
      <c r="BE284" s="59"/>
      <c r="BF284" s="59"/>
    </row>
    <row r="285" spans="1:58">
      <c r="A285" s="51"/>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c r="AR285" s="59"/>
      <c r="AS285" s="59"/>
      <c r="AT285" s="59"/>
      <c r="AU285" s="59"/>
      <c r="AV285" s="59"/>
      <c r="AW285" s="59"/>
      <c r="AX285" s="59"/>
      <c r="AY285" s="59"/>
      <c r="AZ285" s="59"/>
      <c r="BA285" s="59"/>
      <c r="BB285" s="59"/>
      <c r="BC285" s="59"/>
      <c r="BD285" s="59"/>
      <c r="BE285" s="59"/>
      <c r="BF285" s="59"/>
    </row>
    <row r="286" spans="1:58">
      <c r="A286" s="51"/>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c r="AW286" s="59"/>
      <c r="AX286" s="59"/>
      <c r="AY286" s="59"/>
      <c r="AZ286" s="59"/>
      <c r="BA286" s="59"/>
      <c r="BB286" s="59"/>
      <c r="BC286" s="59"/>
      <c r="BD286" s="59"/>
      <c r="BE286" s="59"/>
      <c r="BF286" s="59"/>
    </row>
    <row r="287" spans="1:58">
      <c r="A287" s="51"/>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c r="AW287" s="59"/>
      <c r="AX287" s="59"/>
      <c r="AY287" s="59"/>
      <c r="AZ287" s="59"/>
      <c r="BA287" s="59"/>
      <c r="BB287" s="59"/>
      <c r="BC287" s="59"/>
      <c r="BD287" s="59"/>
      <c r="BE287" s="59"/>
      <c r="BF287" s="59"/>
    </row>
    <row r="288" spans="1:58">
      <c r="A288" s="51"/>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c r="AK288" s="59"/>
      <c r="AL288" s="59"/>
      <c r="AM288" s="59"/>
      <c r="AN288" s="59"/>
      <c r="AO288" s="59"/>
      <c r="AP288" s="59"/>
      <c r="AQ288" s="59"/>
      <c r="AR288" s="59"/>
      <c r="AS288" s="59"/>
      <c r="AT288" s="59"/>
      <c r="AU288" s="59"/>
      <c r="AV288" s="59"/>
      <c r="AW288" s="59"/>
      <c r="AX288" s="59"/>
      <c r="AY288" s="59"/>
      <c r="AZ288" s="59"/>
      <c r="BA288" s="59"/>
      <c r="BB288" s="59"/>
      <c r="BC288" s="59"/>
      <c r="BD288" s="59"/>
      <c r="BE288" s="59"/>
      <c r="BF288" s="59"/>
    </row>
    <row r="289" spans="1:58">
      <c r="A289" s="51"/>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59"/>
      <c r="AJ289" s="59"/>
      <c r="AK289" s="59"/>
      <c r="AL289" s="59"/>
      <c r="AM289" s="59"/>
      <c r="AN289" s="59"/>
      <c r="AO289" s="59"/>
      <c r="AP289" s="59"/>
      <c r="AQ289" s="59"/>
      <c r="AR289" s="59"/>
      <c r="AS289" s="59"/>
      <c r="AT289" s="59"/>
      <c r="AU289" s="59"/>
      <c r="AV289" s="59"/>
      <c r="AW289" s="59"/>
      <c r="AX289" s="59"/>
      <c r="AY289" s="59"/>
      <c r="AZ289" s="59"/>
      <c r="BA289" s="59"/>
      <c r="BB289" s="59"/>
      <c r="BC289" s="59"/>
      <c r="BD289" s="59"/>
      <c r="BE289" s="59"/>
      <c r="BF289" s="59"/>
    </row>
    <row r="290" spans="1:58">
      <c r="A290" s="51"/>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c r="AR290" s="59"/>
      <c r="AS290" s="59"/>
      <c r="AT290" s="59"/>
      <c r="AU290" s="59"/>
      <c r="AV290" s="59"/>
      <c r="AW290" s="59"/>
      <c r="AX290" s="59"/>
      <c r="AY290" s="59"/>
      <c r="AZ290" s="59"/>
      <c r="BA290" s="59"/>
      <c r="BB290" s="59"/>
      <c r="BC290" s="59"/>
      <c r="BD290" s="59"/>
      <c r="BE290" s="59"/>
      <c r="BF290" s="59"/>
    </row>
    <row r="291" spans="1:58">
      <c r="A291" s="51"/>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c r="AH291" s="59"/>
      <c r="AI291" s="59"/>
      <c r="AJ291" s="59"/>
      <c r="AK291" s="59"/>
      <c r="AL291" s="59"/>
      <c r="AM291" s="59"/>
      <c r="AN291" s="59"/>
      <c r="AO291" s="59"/>
      <c r="AP291" s="59"/>
      <c r="AQ291" s="59"/>
      <c r="AR291" s="59"/>
      <c r="AS291" s="59"/>
      <c r="AT291" s="59"/>
      <c r="AU291" s="59"/>
      <c r="AV291" s="59"/>
      <c r="AW291" s="59"/>
      <c r="AX291" s="59"/>
      <c r="AY291" s="59"/>
      <c r="AZ291" s="59"/>
      <c r="BA291" s="59"/>
      <c r="BB291" s="59"/>
      <c r="BC291" s="59"/>
      <c r="BD291" s="59"/>
      <c r="BE291" s="59"/>
      <c r="BF291" s="59"/>
    </row>
    <row r="292" spans="1:58">
      <c r="A292" s="51"/>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c r="AK292" s="59"/>
      <c r="AL292" s="59"/>
      <c r="AM292" s="59"/>
      <c r="AN292" s="59"/>
      <c r="AO292" s="59"/>
      <c r="AP292" s="59"/>
      <c r="AQ292" s="59"/>
      <c r="AR292" s="59"/>
      <c r="AS292" s="59"/>
      <c r="AT292" s="59"/>
      <c r="AU292" s="59"/>
      <c r="AV292" s="59"/>
      <c r="AW292" s="59"/>
      <c r="AX292" s="59"/>
      <c r="AY292" s="59"/>
      <c r="AZ292" s="59"/>
      <c r="BA292" s="59"/>
      <c r="BB292" s="59"/>
      <c r="BC292" s="59"/>
      <c r="BD292" s="59"/>
      <c r="BE292" s="59"/>
      <c r="BF292" s="59"/>
    </row>
    <row r="293" spans="1:58">
      <c r="A293" s="51"/>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c r="AP293" s="59"/>
      <c r="AQ293" s="59"/>
      <c r="AR293" s="59"/>
      <c r="AS293" s="59"/>
      <c r="AT293" s="59"/>
      <c r="AU293" s="59"/>
      <c r="AV293" s="59"/>
      <c r="AW293" s="59"/>
      <c r="AX293" s="59"/>
      <c r="AY293" s="59"/>
      <c r="AZ293" s="59"/>
      <c r="BA293" s="59"/>
      <c r="BB293" s="59"/>
      <c r="BC293" s="59"/>
      <c r="BD293" s="59"/>
      <c r="BE293" s="59"/>
      <c r="BF293" s="59"/>
    </row>
    <row r="294" spans="1:58">
      <c r="A294" s="51"/>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c r="AW294" s="59"/>
      <c r="AX294" s="59"/>
      <c r="AY294" s="59"/>
      <c r="AZ294" s="59"/>
      <c r="BA294" s="59"/>
      <c r="BB294" s="59"/>
      <c r="BC294" s="59"/>
      <c r="BD294" s="59"/>
      <c r="BE294" s="59"/>
      <c r="BF294" s="59"/>
    </row>
    <row r="295" spans="1:58">
      <c r="A295" s="51"/>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c r="AS295" s="59"/>
      <c r="AT295" s="59"/>
      <c r="AU295" s="59"/>
      <c r="AV295" s="59"/>
      <c r="AW295" s="59"/>
      <c r="AX295" s="59"/>
      <c r="AY295" s="59"/>
      <c r="AZ295" s="59"/>
      <c r="BA295" s="59"/>
      <c r="BB295" s="59"/>
      <c r="BC295" s="59"/>
      <c r="BD295" s="59"/>
      <c r="BE295" s="59"/>
      <c r="BF295" s="59"/>
    </row>
    <row r="296" spans="1:58">
      <c r="A296" s="51"/>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c r="AJ296" s="59"/>
      <c r="AK296" s="59"/>
      <c r="AL296" s="59"/>
      <c r="AM296" s="59"/>
      <c r="AN296" s="59"/>
      <c r="AO296" s="59"/>
      <c r="AP296" s="59"/>
      <c r="AQ296" s="59"/>
      <c r="AR296" s="59"/>
      <c r="AS296" s="59"/>
      <c r="AT296" s="59"/>
      <c r="AU296" s="59"/>
      <c r="AV296" s="59"/>
      <c r="AW296" s="59"/>
      <c r="AX296" s="59"/>
      <c r="AY296" s="59"/>
      <c r="AZ296" s="59"/>
      <c r="BA296" s="59"/>
      <c r="BB296" s="59"/>
      <c r="BC296" s="59"/>
      <c r="BD296" s="59"/>
      <c r="BE296" s="59"/>
      <c r="BF296" s="59"/>
    </row>
    <row r="297" spans="1:58">
      <c r="A297" s="51"/>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59"/>
      <c r="AH297" s="59"/>
      <c r="AI297" s="59"/>
      <c r="AJ297" s="59"/>
      <c r="AK297" s="59"/>
      <c r="AL297" s="59"/>
      <c r="AM297" s="59"/>
      <c r="AN297" s="59"/>
      <c r="AO297" s="59"/>
      <c r="AP297" s="59"/>
      <c r="AQ297" s="59"/>
      <c r="AR297" s="59"/>
      <c r="AS297" s="59"/>
      <c r="AT297" s="59"/>
      <c r="AU297" s="59"/>
      <c r="AV297" s="59"/>
      <c r="AW297" s="59"/>
      <c r="AX297" s="59"/>
      <c r="AY297" s="59"/>
      <c r="AZ297" s="59"/>
      <c r="BA297" s="59"/>
      <c r="BB297" s="59"/>
      <c r="BC297" s="59"/>
      <c r="BD297" s="59"/>
      <c r="BE297" s="59"/>
      <c r="BF297" s="59"/>
    </row>
    <row r="298" spans="1:58">
      <c r="A298" s="51"/>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c r="AH298" s="59"/>
      <c r="AI298" s="59"/>
      <c r="AJ298" s="59"/>
      <c r="AK298" s="59"/>
      <c r="AL298" s="59"/>
      <c r="AM298" s="59"/>
      <c r="AN298" s="59"/>
      <c r="AO298" s="59"/>
      <c r="AP298" s="59"/>
      <c r="AQ298" s="59"/>
      <c r="AR298" s="59"/>
      <c r="AS298" s="59"/>
      <c r="AT298" s="59"/>
      <c r="AU298" s="59"/>
      <c r="AV298" s="59"/>
      <c r="AW298" s="59"/>
      <c r="AX298" s="59"/>
      <c r="AY298" s="59"/>
      <c r="AZ298" s="59"/>
      <c r="BA298" s="59"/>
      <c r="BB298" s="59"/>
      <c r="BC298" s="59"/>
      <c r="BD298" s="59"/>
      <c r="BE298" s="59"/>
      <c r="BF298" s="59"/>
    </row>
    <row r="299" spans="1:58">
      <c r="A299" s="51"/>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59"/>
      <c r="AG299" s="59"/>
      <c r="AH299" s="59"/>
      <c r="AI299" s="59"/>
      <c r="AJ299" s="59"/>
      <c r="AK299" s="59"/>
      <c r="AL299" s="59"/>
      <c r="AM299" s="59"/>
      <c r="AN299" s="59"/>
      <c r="AO299" s="59"/>
      <c r="AP299" s="59"/>
      <c r="AQ299" s="59"/>
      <c r="AR299" s="59"/>
      <c r="AS299" s="59"/>
      <c r="AT299" s="59"/>
      <c r="AU299" s="59"/>
      <c r="AV299" s="59"/>
      <c r="AW299" s="59"/>
      <c r="AX299" s="59"/>
      <c r="AY299" s="59"/>
      <c r="AZ299" s="59"/>
      <c r="BA299" s="59"/>
      <c r="BB299" s="59"/>
      <c r="BC299" s="59"/>
      <c r="BD299" s="59"/>
      <c r="BE299" s="59"/>
      <c r="BF299" s="59"/>
    </row>
    <row r="300" spans="1:58">
      <c r="A300" s="51"/>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59"/>
      <c r="AJ300" s="59"/>
      <c r="AK300" s="59"/>
      <c r="AL300" s="59"/>
      <c r="AM300" s="59"/>
      <c r="AN300" s="59"/>
      <c r="AO300" s="59"/>
      <c r="AP300" s="59"/>
      <c r="AQ300" s="59"/>
      <c r="AR300" s="59"/>
      <c r="AS300" s="59"/>
      <c r="AT300" s="59"/>
      <c r="AU300" s="59"/>
      <c r="AV300" s="59"/>
      <c r="AW300" s="59"/>
      <c r="AX300" s="59"/>
      <c r="AY300" s="59"/>
      <c r="AZ300" s="59"/>
      <c r="BA300" s="59"/>
      <c r="BB300" s="59"/>
      <c r="BC300" s="59"/>
      <c r="BD300" s="59"/>
      <c r="BE300" s="59"/>
      <c r="BF300" s="59"/>
    </row>
    <row r="301" spans="1:58">
      <c r="A301" s="51"/>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59"/>
      <c r="AJ301" s="59"/>
      <c r="AK301" s="59"/>
      <c r="AL301" s="59"/>
      <c r="AM301" s="59"/>
      <c r="AN301" s="59"/>
      <c r="AO301" s="59"/>
      <c r="AP301" s="59"/>
      <c r="AQ301" s="59"/>
      <c r="AR301" s="59"/>
      <c r="AS301" s="59"/>
      <c r="AT301" s="59"/>
      <c r="AU301" s="59"/>
      <c r="AV301" s="59"/>
      <c r="AW301" s="59"/>
      <c r="AX301" s="59"/>
      <c r="AY301" s="59"/>
      <c r="AZ301" s="59"/>
      <c r="BA301" s="59"/>
      <c r="BB301" s="59"/>
      <c r="BC301" s="59"/>
      <c r="BD301" s="59"/>
      <c r="BE301" s="59"/>
      <c r="BF301" s="59"/>
    </row>
    <row r="302" spans="1:58">
      <c r="A302" s="51"/>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59"/>
      <c r="AH302" s="59"/>
      <c r="AI302" s="59"/>
      <c r="AJ302" s="59"/>
      <c r="AK302" s="59"/>
      <c r="AL302" s="59"/>
      <c r="AM302" s="59"/>
      <c r="AN302" s="59"/>
      <c r="AO302" s="59"/>
      <c r="AP302" s="59"/>
      <c r="AQ302" s="59"/>
      <c r="AR302" s="59"/>
      <c r="AS302" s="59"/>
      <c r="AT302" s="59"/>
      <c r="AU302" s="59"/>
      <c r="AV302" s="59"/>
      <c r="AW302" s="59"/>
      <c r="AX302" s="59"/>
      <c r="AY302" s="59"/>
      <c r="AZ302" s="59"/>
      <c r="BA302" s="59"/>
      <c r="BB302" s="59"/>
      <c r="BC302" s="59"/>
      <c r="BD302" s="59"/>
      <c r="BE302" s="59"/>
      <c r="BF302" s="59"/>
    </row>
    <row r="303" spans="1:58">
      <c r="A303" s="51"/>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59"/>
      <c r="AJ303" s="59"/>
      <c r="AK303" s="59"/>
      <c r="AL303" s="59"/>
      <c r="AM303" s="59"/>
      <c r="AN303" s="59"/>
      <c r="AO303" s="59"/>
      <c r="AP303" s="59"/>
      <c r="AQ303" s="59"/>
      <c r="AR303" s="59"/>
      <c r="AS303" s="59"/>
      <c r="AT303" s="59"/>
      <c r="AU303" s="59"/>
      <c r="AV303" s="59"/>
      <c r="AW303" s="59"/>
      <c r="AX303" s="59"/>
      <c r="AY303" s="59"/>
      <c r="AZ303" s="59"/>
      <c r="BA303" s="59"/>
      <c r="BB303" s="59"/>
      <c r="BC303" s="59"/>
      <c r="BD303" s="59"/>
      <c r="BE303" s="59"/>
      <c r="BF303" s="59"/>
    </row>
    <row r="304" spans="1:58">
      <c r="A304" s="51"/>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59"/>
      <c r="AE304" s="59"/>
      <c r="AF304" s="59"/>
      <c r="AG304" s="59"/>
      <c r="AH304" s="59"/>
      <c r="AI304" s="59"/>
      <c r="AJ304" s="59"/>
      <c r="AK304" s="59"/>
      <c r="AL304" s="59"/>
      <c r="AM304" s="59"/>
      <c r="AN304" s="59"/>
      <c r="AO304" s="59"/>
      <c r="AP304" s="59"/>
      <c r="AQ304" s="59"/>
      <c r="AR304" s="59"/>
      <c r="AS304" s="59"/>
      <c r="AT304" s="59"/>
      <c r="AU304" s="59"/>
      <c r="AV304" s="59"/>
      <c r="AW304" s="59"/>
      <c r="AX304" s="59"/>
      <c r="AY304" s="59"/>
      <c r="AZ304" s="59"/>
      <c r="BA304" s="59"/>
      <c r="BB304" s="59"/>
      <c r="BC304" s="59"/>
      <c r="BD304" s="59"/>
      <c r="BE304" s="59"/>
      <c r="BF304" s="59"/>
    </row>
    <row r="305" spans="1:58">
      <c r="A305" s="51"/>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c r="AE305" s="59"/>
      <c r="AF305" s="59"/>
      <c r="AG305" s="59"/>
      <c r="AH305" s="59"/>
      <c r="AI305" s="59"/>
      <c r="AJ305" s="59"/>
      <c r="AK305" s="59"/>
      <c r="AL305" s="59"/>
      <c r="AM305" s="59"/>
      <c r="AN305" s="59"/>
      <c r="AO305" s="59"/>
      <c r="AP305" s="59"/>
      <c r="AQ305" s="59"/>
      <c r="AR305" s="59"/>
      <c r="AS305" s="59"/>
      <c r="AT305" s="59"/>
      <c r="AU305" s="59"/>
      <c r="AV305" s="59"/>
      <c r="AW305" s="59"/>
      <c r="AX305" s="59"/>
      <c r="AY305" s="59"/>
      <c r="AZ305" s="59"/>
      <c r="BA305" s="59"/>
      <c r="BB305" s="59"/>
      <c r="BC305" s="59"/>
      <c r="BD305" s="59"/>
      <c r="BE305" s="59"/>
      <c r="BF305" s="59"/>
    </row>
    <row r="306" spans="1:58">
      <c r="A306" s="51"/>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c r="AH306" s="59"/>
      <c r="AI306" s="59"/>
      <c r="AJ306" s="59"/>
      <c r="AK306" s="59"/>
      <c r="AL306" s="59"/>
      <c r="AM306" s="59"/>
      <c r="AN306" s="59"/>
      <c r="AO306" s="59"/>
      <c r="AP306" s="59"/>
      <c r="AQ306" s="59"/>
      <c r="AR306" s="59"/>
      <c r="AS306" s="59"/>
      <c r="AT306" s="59"/>
      <c r="AU306" s="59"/>
      <c r="AV306" s="59"/>
      <c r="AW306" s="59"/>
      <c r="AX306" s="59"/>
      <c r="AY306" s="59"/>
      <c r="AZ306" s="59"/>
      <c r="BA306" s="59"/>
      <c r="BB306" s="59"/>
      <c r="BC306" s="59"/>
      <c r="BD306" s="59"/>
      <c r="BE306" s="59"/>
      <c r="BF306" s="59"/>
    </row>
    <row r="307" spans="1:58">
      <c r="A307" s="51"/>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59"/>
      <c r="AH307" s="59"/>
      <c r="AI307" s="59"/>
      <c r="AJ307" s="59"/>
      <c r="AK307" s="59"/>
      <c r="AL307" s="59"/>
      <c r="AM307" s="59"/>
      <c r="AN307" s="59"/>
      <c r="AO307" s="59"/>
      <c r="AP307" s="59"/>
      <c r="AQ307" s="59"/>
      <c r="AR307" s="59"/>
      <c r="AS307" s="59"/>
      <c r="AT307" s="59"/>
      <c r="AU307" s="59"/>
      <c r="AV307" s="59"/>
      <c r="AW307" s="59"/>
      <c r="AX307" s="59"/>
      <c r="AY307" s="59"/>
      <c r="AZ307" s="59"/>
      <c r="BA307" s="59"/>
      <c r="BB307" s="59"/>
      <c r="BC307" s="59"/>
      <c r="BD307" s="59"/>
      <c r="BE307" s="59"/>
      <c r="BF307" s="59"/>
    </row>
    <row r="308" spans="1:58">
      <c r="A308" s="51"/>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59"/>
      <c r="AE308" s="59"/>
      <c r="AF308" s="59"/>
      <c r="AG308" s="59"/>
      <c r="AH308" s="59"/>
      <c r="AI308" s="59"/>
      <c r="AJ308" s="59"/>
      <c r="AK308" s="59"/>
      <c r="AL308" s="59"/>
      <c r="AM308" s="59"/>
      <c r="AN308" s="59"/>
      <c r="AO308" s="59"/>
      <c r="AP308" s="59"/>
      <c r="AQ308" s="59"/>
      <c r="AR308" s="59"/>
      <c r="AS308" s="59"/>
      <c r="AT308" s="59"/>
      <c r="AU308" s="59"/>
      <c r="AV308" s="59"/>
      <c r="AW308" s="59"/>
      <c r="AX308" s="59"/>
      <c r="AY308" s="59"/>
      <c r="AZ308" s="59"/>
      <c r="BA308" s="59"/>
      <c r="BB308" s="59"/>
      <c r="BC308" s="59"/>
      <c r="BD308" s="59"/>
      <c r="BE308" s="59"/>
      <c r="BF308" s="59"/>
    </row>
    <row r="309" spans="1:58">
      <c r="A309" s="51"/>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59"/>
      <c r="AJ309" s="59"/>
      <c r="AK309" s="59"/>
      <c r="AL309" s="59"/>
      <c r="AM309" s="59"/>
      <c r="AN309" s="59"/>
      <c r="AO309" s="59"/>
      <c r="AP309" s="59"/>
      <c r="AQ309" s="59"/>
      <c r="AR309" s="59"/>
      <c r="AS309" s="59"/>
      <c r="AT309" s="59"/>
      <c r="AU309" s="59"/>
      <c r="AV309" s="59"/>
      <c r="AW309" s="59"/>
      <c r="AX309" s="59"/>
      <c r="AY309" s="59"/>
      <c r="AZ309" s="59"/>
      <c r="BA309" s="59"/>
      <c r="BB309" s="59"/>
      <c r="BC309" s="59"/>
      <c r="BD309" s="59"/>
      <c r="BE309" s="59"/>
      <c r="BF309" s="59"/>
    </row>
    <row r="310" spans="1:58">
      <c r="A310" s="51"/>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59"/>
      <c r="AE310" s="59"/>
      <c r="AF310" s="59"/>
      <c r="AG310" s="59"/>
      <c r="AH310" s="59"/>
      <c r="AI310" s="59"/>
      <c r="AJ310" s="59"/>
      <c r="AK310" s="59"/>
      <c r="AL310" s="59"/>
      <c r="AM310" s="59"/>
      <c r="AN310" s="59"/>
      <c r="AO310" s="59"/>
      <c r="AP310" s="59"/>
      <c r="AQ310" s="59"/>
      <c r="AR310" s="59"/>
      <c r="AS310" s="59"/>
      <c r="AT310" s="59"/>
      <c r="AU310" s="59"/>
      <c r="AV310" s="59"/>
      <c r="AW310" s="59"/>
      <c r="AX310" s="59"/>
      <c r="AY310" s="59"/>
      <c r="AZ310" s="59"/>
      <c r="BA310" s="59"/>
      <c r="BB310" s="59"/>
      <c r="BC310" s="59"/>
      <c r="BD310" s="59"/>
      <c r="BE310" s="59"/>
      <c r="BF310" s="59"/>
    </row>
    <row r="311" spans="1:58">
      <c r="A311" s="51"/>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59"/>
      <c r="AH311" s="59"/>
      <c r="AI311" s="59"/>
      <c r="AJ311" s="59"/>
      <c r="AK311" s="59"/>
      <c r="AL311" s="59"/>
      <c r="AM311" s="59"/>
      <c r="AN311" s="59"/>
      <c r="AO311" s="59"/>
      <c r="AP311" s="59"/>
      <c r="AQ311" s="59"/>
      <c r="AR311" s="59"/>
      <c r="AS311" s="59"/>
      <c r="AT311" s="59"/>
      <c r="AU311" s="59"/>
      <c r="AV311" s="59"/>
      <c r="AW311" s="59"/>
      <c r="AX311" s="59"/>
      <c r="AY311" s="59"/>
      <c r="AZ311" s="59"/>
      <c r="BA311" s="59"/>
      <c r="BB311" s="59"/>
      <c r="BC311" s="59"/>
      <c r="BD311" s="59"/>
      <c r="BE311" s="59"/>
      <c r="BF311" s="59"/>
    </row>
    <row r="312" spans="1:58">
      <c r="A312" s="51"/>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59"/>
      <c r="AE312" s="59"/>
      <c r="AF312" s="59"/>
      <c r="AG312" s="59"/>
      <c r="AH312" s="59"/>
      <c r="AI312" s="59"/>
      <c r="AJ312" s="59"/>
      <c r="AK312" s="59"/>
      <c r="AL312" s="59"/>
      <c r="AM312" s="59"/>
      <c r="AN312" s="59"/>
      <c r="AO312" s="59"/>
      <c r="AP312" s="59"/>
      <c r="AQ312" s="59"/>
      <c r="AR312" s="59"/>
      <c r="AS312" s="59"/>
      <c r="AT312" s="59"/>
      <c r="AU312" s="59"/>
      <c r="AV312" s="59"/>
      <c r="AW312" s="59"/>
      <c r="AX312" s="59"/>
      <c r="AY312" s="59"/>
      <c r="AZ312" s="59"/>
      <c r="BA312" s="59"/>
      <c r="BB312" s="59"/>
      <c r="BC312" s="59"/>
      <c r="BD312" s="59"/>
      <c r="BE312" s="59"/>
      <c r="BF312" s="59"/>
    </row>
    <row r="313" spans="1:58">
      <c r="A313" s="51"/>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59"/>
      <c r="AE313" s="59"/>
      <c r="AF313" s="59"/>
      <c r="AG313" s="59"/>
      <c r="AH313" s="59"/>
      <c r="AI313" s="59"/>
      <c r="AJ313" s="59"/>
      <c r="AK313" s="59"/>
      <c r="AL313" s="59"/>
      <c r="AM313" s="59"/>
      <c r="AN313" s="59"/>
      <c r="AO313" s="59"/>
      <c r="AP313" s="59"/>
      <c r="AQ313" s="59"/>
      <c r="AR313" s="59"/>
      <c r="AS313" s="59"/>
      <c r="AT313" s="59"/>
      <c r="AU313" s="59"/>
      <c r="AV313" s="59"/>
      <c r="AW313" s="59"/>
      <c r="AX313" s="59"/>
      <c r="AY313" s="59"/>
      <c r="AZ313" s="59"/>
      <c r="BA313" s="59"/>
      <c r="BB313" s="59"/>
      <c r="BC313" s="59"/>
      <c r="BD313" s="59"/>
      <c r="BE313" s="59"/>
      <c r="BF313" s="59"/>
    </row>
    <row r="314" spans="1:58">
      <c r="A314" s="51"/>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c r="AP314" s="59"/>
      <c r="AQ314" s="59"/>
      <c r="AR314" s="59"/>
      <c r="AS314" s="59"/>
      <c r="AT314" s="59"/>
      <c r="AU314" s="59"/>
      <c r="AV314" s="59"/>
      <c r="AW314" s="59"/>
      <c r="AX314" s="59"/>
      <c r="AY314" s="59"/>
      <c r="AZ314" s="59"/>
      <c r="BA314" s="59"/>
      <c r="BB314" s="59"/>
      <c r="BC314" s="59"/>
      <c r="BD314" s="59"/>
      <c r="BE314" s="59"/>
      <c r="BF314" s="59"/>
    </row>
    <row r="315" spans="1:58">
      <c r="A315" s="51"/>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c r="AJ315" s="59"/>
      <c r="AK315" s="59"/>
      <c r="AL315" s="59"/>
      <c r="AM315" s="59"/>
      <c r="AN315" s="59"/>
      <c r="AO315" s="59"/>
      <c r="AP315" s="59"/>
      <c r="AQ315" s="59"/>
      <c r="AR315" s="59"/>
      <c r="AS315" s="59"/>
      <c r="AT315" s="59"/>
      <c r="AU315" s="59"/>
      <c r="AV315" s="59"/>
      <c r="AW315" s="59"/>
      <c r="AX315" s="59"/>
      <c r="AY315" s="59"/>
      <c r="AZ315" s="59"/>
      <c r="BA315" s="59"/>
      <c r="BB315" s="59"/>
      <c r="BC315" s="59"/>
      <c r="BD315" s="59"/>
      <c r="BE315" s="59"/>
      <c r="BF315" s="59"/>
    </row>
    <row r="316" spans="1:58">
      <c r="A316" s="51"/>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59"/>
      <c r="AJ316" s="59"/>
      <c r="AK316" s="59"/>
      <c r="AL316" s="59"/>
      <c r="AM316" s="59"/>
      <c r="AN316" s="59"/>
      <c r="AO316" s="59"/>
      <c r="AP316" s="59"/>
      <c r="AQ316" s="59"/>
      <c r="AR316" s="59"/>
      <c r="AS316" s="59"/>
      <c r="AT316" s="59"/>
      <c r="AU316" s="59"/>
      <c r="AV316" s="59"/>
      <c r="AW316" s="59"/>
      <c r="AX316" s="59"/>
      <c r="AY316" s="59"/>
      <c r="AZ316" s="59"/>
      <c r="BA316" s="59"/>
      <c r="BB316" s="59"/>
      <c r="BC316" s="59"/>
      <c r="BD316" s="59"/>
      <c r="BE316" s="59"/>
      <c r="BF316" s="59"/>
    </row>
    <row r="317" spans="1:58">
      <c r="A317" s="51"/>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59"/>
      <c r="AM317" s="59"/>
      <c r="AN317" s="59"/>
      <c r="AO317" s="59"/>
      <c r="AP317" s="59"/>
      <c r="AQ317" s="59"/>
      <c r="AR317" s="59"/>
      <c r="AS317" s="59"/>
      <c r="AT317" s="59"/>
      <c r="AU317" s="59"/>
      <c r="AV317" s="59"/>
      <c r="AW317" s="59"/>
      <c r="AX317" s="59"/>
      <c r="AY317" s="59"/>
      <c r="AZ317" s="59"/>
      <c r="BA317" s="59"/>
      <c r="BB317" s="59"/>
      <c r="BC317" s="59"/>
      <c r="BD317" s="59"/>
      <c r="BE317" s="59"/>
      <c r="BF317" s="59"/>
    </row>
    <row r="318" spans="1:58">
      <c r="A318" s="51"/>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c r="AK318" s="59"/>
      <c r="AL318" s="59"/>
      <c r="AM318" s="59"/>
      <c r="AN318" s="59"/>
      <c r="AO318" s="59"/>
      <c r="AP318" s="59"/>
      <c r="AQ318" s="59"/>
      <c r="AR318" s="59"/>
      <c r="AS318" s="59"/>
      <c r="AT318" s="59"/>
      <c r="AU318" s="59"/>
      <c r="AV318" s="59"/>
      <c r="AW318" s="59"/>
      <c r="AX318" s="59"/>
      <c r="AY318" s="59"/>
      <c r="AZ318" s="59"/>
      <c r="BA318" s="59"/>
      <c r="BB318" s="59"/>
      <c r="BC318" s="59"/>
      <c r="BD318" s="59"/>
      <c r="BE318" s="59"/>
      <c r="BF318" s="59"/>
    </row>
    <row r="319" spans="1:58">
      <c r="A319" s="51"/>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59"/>
      <c r="AJ319" s="59"/>
      <c r="AK319" s="59"/>
      <c r="AL319" s="59"/>
      <c r="AM319" s="59"/>
      <c r="AN319" s="59"/>
      <c r="AO319" s="59"/>
      <c r="AP319" s="59"/>
      <c r="AQ319" s="59"/>
      <c r="AR319" s="59"/>
      <c r="AS319" s="59"/>
      <c r="AT319" s="59"/>
      <c r="AU319" s="59"/>
      <c r="AV319" s="59"/>
      <c r="AW319" s="59"/>
      <c r="AX319" s="59"/>
      <c r="AY319" s="59"/>
      <c r="AZ319" s="59"/>
      <c r="BA319" s="59"/>
      <c r="BB319" s="59"/>
      <c r="BC319" s="59"/>
      <c r="BD319" s="59"/>
      <c r="BE319" s="59"/>
      <c r="BF319" s="59"/>
    </row>
    <row r="320" spans="1:58">
      <c r="A320" s="51"/>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c r="AB320" s="59"/>
      <c r="AC320" s="59"/>
      <c r="AD320" s="59"/>
      <c r="AE320" s="59"/>
      <c r="AF320" s="59"/>
      <c r="AG320" s="59"/>
      <c r="AH320" s="59"/>
      <c r="AI320" s="59"/>
      <c r="AJ320" s="59"/>
      <c r="AK320" s="59"/>
      <c r="AL320" s="59"/>
      <c r="AM320" s="59"/>
      <c r="AN320" s="59"/>
      <c r="AO320" s="59"/>
      <c r="AP320" s="59"/>
      <c r="AQ320" s="59"/>
      <c r="AR320" s="59"/>
      <c r="AS320" s="59"/>
      <c r="AT320" s="59"/>
      <c r="AU320" s="59"/>
      <c r="AV320" s="59"/>
      <c r="AW320" s="59"/>
      <c r="AX320" s="59"/>
      <c r="AY320" s="59"/>
      <c r="AZ320" s="59"/>
      <c r="BA320" s="59"/>
      <c r="BB320" s="59"/>
      <c r="BC320" s="59"/>
      <c r="BD320" s="59"/>
      <c r="BE320" s="59"/>
      <c r="BF320" s="59"/>
    </row>
    <row r="321" spans="1:58">
      <c r="A321" s="51"/>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59"/>
      <c r="AH321" s="59"/>
      <c r="AI321" s="59"/>
      <c r="AJ321" s="59"/>
      <c r="AK321" s="59"/>
      <c r="AL321" s="59"/>
      <c r="AM321" s="59"/>
      <c r="AN321" s="59"/>
      <c r="AO321" s="59"/>
      <c r="AP321" s="59"/>
      <c r="AQ321" s="59"/>
      <c r="AR321" s="59"/>
      <c r="AS321" s="59"/>
      <c r="AT321" s="59"/>
      <c r="AU321" s="59"/>
      <c r="AV321" s="59"/>
      <c r="AW321" s="59"/>
      <c r="AX321" s="59"/>
      <c r="AY321" s="59"/>
      <c r="AZ321" s="59"/>
      <c r="BA321" s="59"/>
      <c r="BB321" s="59"/>
      <c r="BC321" s="59"/>
      <c r="BD321" s="59"/>
      <c r="BE321" s="59"/>
      <c r="BF321" s="59"/>
    </row>
    <row r="322" spans="1:58">
      <c r="A322" s="51"/>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c r="AK322" s="59"/>
      <c r="AL322" s="59"/>
      <c r="AM322" s="59"/>
      <c r="AN322" s="59"/>
      <c r="AO322" s="59"/>
      <c r="AP322" s="59"/>
      <c r="AQ322" s="59"/>
      <c r="AR322" s="59"/>
      <c r="AS322" s="59"/>
      <c r="AT322" s="59"/>
      <c r="AU322" s="59"/>
      <c r="AV322" s="59"/>
      <c r="AW322" s="59"/>
      <c r="AX322" s="59"/>
      <c r="AY322" s="59"/>
      <c r="AZ322" s="59"/>
      <c r="BA322" s="59"/>
      <c r="BB322" s="59"/>
      <c r="BC322" s="59"/>
      <c r="BD322" s="59"/>
      <c r="BE322" s="59"/>
      <c r="BF322" s="59"/>
    </row>
    <row r="323" spans="1:58">
      <c r="A323" s="51"/>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c r="AJ323" s="59"/>
      <c r="AK323" s="59"/>
      <c r="AL323" s="59"/>
      <c r="AM323" s="59"/>
      <c r="AN323" s="59"/>
      <c r="AO323" s="59"/>
      <c r="AP323" s="59"/>
      <c r="AQ323" s="59"/>
      <c r="AR323" s="59"/>
      <c r="AS323" s="59"/>
      <c r="AT323" s="59"/>
      <c r="AU323" s="59"/>
      <c r="AV323" s="59"/>
      <c r="AW323" s="59"/>
      <c r="AX323" s="59"/>
      <c r="AY323" s="59"/>
      <c r="AZ323" s="59"/>
      <c r="BA323" s="59"/>
      <c r="BB323" s="59"/>
      <c r="BC323" s="59"/>
      <c r="BD323" s="59"/>
      <c r="BE323" s="59"/>
      <c r="BF323" s="59"/>
    </row>
    <row r="324" spans="1:58">
      <c r="A324" s="51"/>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59"/>
      <c r="AJ324" s="59"/>
      <c r="AK324" s="59"/>
      <c r="AL324" s="59"/>
      <c r="AM324" s="59"/>
      <c r="AN324" s="59"/>
      <c r="AO324" s="59"/>
      <c r="AP324" s="59"/>
      <c r="AQ324" s="59"/>
      <c r="AR324" s="59"/>
      <c r="AS324" s="59"/>
      <c r="AT324" s="59"/>
      <c r="AU324" s="59"/>
      <c r="AV324" s="59"/>
      <c r="AW324" s="59"/>
      <c r="AX324" s="59"/>
      <c r="AY324" s="59"/>
      <c r="AZ324" s="59"/>
      <c r="BA324" s="59"/>
      <c r="BB324" s="59"/>
      <c r="BC324" s="59"/>
      <c r="BD324" s="59"/>
      <c r="BE324" s="59"/>
      <c r="BF324" s="59"/>
    </row>
    <row r="325" spans="1:58">
      <c r="A325" s="51"/>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59"/>
      <c r="AJ325" s="59"/>
      <c r="AK325" s="59"/>
      <c r="AL325" s="59"/>
      <c r="AM325" s="59"/>
      <c r="AN325" s="59"/>
      <c r="AO325" s="59"/>
      <c r="AP325" s="59"/>
      <c r="AQ325" s="59"/>
      <c r="AR325" s="59"/>
      <c r="AS325" s="59"/>
      <c r="AT325" s="59"/>
      <c r="AU325" s="59"/>
      <c r="AV325" s="59"/>
      <c r="AW325" s="59"/>
      <c r="AX325" s="59"/>
      <c r="AY325" s="59"/>
      <c r="AZ325" s="59"/>
      <c r="BA325" s="59"/>
      <c r="BB325" s="59"/>
      <c r="BC325" s="59"/>
      <c r="BD325" s="59"/>
      <c r="BE325" s="59"/>
      <c r="BF325" s="59"/>
    </row>
    <row r="326" spans="1:58">
      <c r="A326" s="51"/>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59"/>
      <c r="AJ326" s="59"/>
      <c r="AK326" s="59"/>
      <c r="AL326" s="59"/>
      <c r="AM326" s="59"/>
      <c r="AN326" s="59"/>
      <c r="AO326" s="59"/>
      <c r="AP326" s="59"/>
      <c r="AQ326" s="59"/>
      <c r="AR326" s="59"/>
      <c r="AS326" s="59"/>
      <c r="AT326" s="59"/>
      <c r="AU326" s="59"/>
      <c r="AV326" s="59"/>
      <c r="AW326" s="59"/>
      <c r="AX326" s="59"/>
      <c r="AY326" s="59"/>
      <c r="AZ326" s="59"/>
      <c r="BA326" s="59"/>
      <c r="BB326" s="59"/>
      <c r="BC326" s="59"/>
      <c r="BD326" s="59"/>
      <c r="BE326" s="59"/>
      <c r="BF326" s="59"/>
    </row>
    <row r="327" spans="1:58">
      <c r="A327" s="51"/>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59"/>
      <c r="AM327" s="59"/>
      <c r="AN327" s="59"/>
      <c r="AO327" s="59"/>
      <c r="AP327" s="59"/>
      <c r="AQ327" s="59"/>
      <c r="AR327" s="59"/>
      <c r="AS327" s="59"/>
      <c r="AT327" s="59"/>
      <c r="AU327" s="59"/>
      <c r="AV327" s="59"/>
      <c r="AW327" s="59"/>
      <c r="AX327" s="59"/>
      <c r="AY327" s="59"/>
      <c r="AZ327" s="59"/>
      <c r="BA327" s="59"/>
      <c r="BB327" s="59"/>
      <c r="BC327" s="59"/>
      <c r="BD327" s="59"/>
      <c r="BE327" s="59"/>
      <c r="BF327" s="59"/>
    </row>
    <row r="328" spans="1:58">
      <c r="A328" s="51"/>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c r="AB328" s="59"/>
      <c r="AC328" s="59"/>
      <c r="AD328" s="59"/>
      <c r="AE328" s="59"/>
      <c r="AF328" s="59"/>
      <c r="AG328" s="59"/>
      <c r="AH328" s="59"/>
      <c r="AI328" s="59"/>
      <c r="AJ328" s="59"/>
      <c r="AK328" s="59"/>
      <c r="AL328" s="59"/>
      <c r="AM328" s="59"/>
      <c r="AN328" s="59"/>
      <c r="AO328" s="59"/>
      <c r="AP328" s="59"/>
      <c r="AQ328" s="59"/>
      <c r="AR328" s="59"/>
      <c r="AS328" s="59"/>
      <c r="AT328" s="59"/>
      <c r="AU328" s="59"/>
      <c r="AV328" s="59"/>
      <c r="AW328" s="59"/>
      <c r="AX328" s="59"/>
      <c r="AY328" s="59"/>
      <c r="AZ328" s="59"/>
      <c r="BA328" s="59"/>
      <c r="BB328" s="59"/>
      <c r="BC328" s="59"/>
      <c r="BD328" s="59"/>
      <c r="BE328" s="59"/>
      <c r="BF328" s="59"/>
    </row>
    <row r="329" spans="1:58">
      <c r="A329" s="51"/>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c r="AD329" s="59"/>
      <c r="AE329" s="59"/>
      <c r="AF329" s="59"/>
      <c r="AG329" s="59"/>
      <c r="AH329" s="59"/>
      <c r="AI329" s="59"/>
      <c r="AJ329" s="59"/>
      <c r="AK329" s="59"/>
      <c r="AL329" s="59"/>
      <c r="AM329" s="59"/>
      <c r="AN329" s="59"/>
      <c r="AO329" s="59"/>
      <c r="AP329" s="59"/>
      <c r="AQ329" s="59"/>
      <c r="AR329" s="59"/>
      <c r="AS329" s="59"/>
      <c r="AT329" s="59"/>
      <c r="AU329" s="59"/>
      <c r="AV329" s="59"/>
      <c r="AW329" s="59"/>
      <c r="AX329" s="59"/>
      <c r="AY329" s="59"/>
      <c r="AZ329" s="59"/>
      <c r="BA329" s="59"/>
      <c r="BB329" s="59"/>
      <c r="BC329" s="59"/>
      <c r="BD329" s="59"/>
      <c r="BE329" s="59"/>
      <c r="BF329" s="59"/>
    </row>
    <row r="330" spans="1:58">
      <c r="A330" s="51"/>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c r="AB330" s="59"/>
      <c r="AC330" s="59"/>
      <c r="AD330" s="59"/>
      <c r="AE330" s="59"/>
      <c r="AF330" s="59"/>
      <c r="AG330" s="59"/>
      <c r="AH330" s="59"/>
      <c r="AI330" s="59"/>
      <c r="AJ330" s="59"/>
      <c r="AK330" s="59"/>
      <c r="AL330" s="59"/>
      <c r="AM330" s="59"/>
      <c r="AN330" s="59"/>
      <c r="AO330" s="59"/>
      <c r="AP330" s="59"/>
      <c r="AQ330" s="59"/>
      <c r="AR330" s="59"/>
      <c r="AS330" s="59"/>
      <c r="AT330" s="59"/>
      <c r="AU330" s="59"/>
      <c r="AV330" s="59"/>
      <c r="AW330" s="59"/>
      <c r="AX330" s="59"/>
      <c r="AY330" s="59"/>
      <c r="AZ330" s="59"/>
      <c r="BA330" s="59"/>
      <c r="BB330" s="59"/>
      <c r="BC330" s="59"/>
      <c r="BD330" s="59"/>
      <c r="BE330" s="59"/>
      <c r="BF330" s="59"/>
    </row>
    <row r="331" spans="1:58">
      <c r="A331" s="51"/>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59"/>
      <c r="AH331" s="59"/>
      <c r="AI331" s="59"/>
      <c r="AJ331" s="59"/>
      <c r="AK331" s="59"/>
      <c r="AL331" s="59"/>
      <c r="AM331" s="59"/>
      <c r="AN331" s="59"/>
      <c r="AO331" s="59"/>
      <c r="AP331" s="59"/>
      <c r="AQ331" s="59"/>
      <c r="AR331" s="59"/>
      <c r="AS331" s="59"/>
      <c r="AT331" s="59"/>
      <c r="AU331" s="59"/>
      <c r="AV331" s="59"/>
      <c r="AW331" s="59"/>
      <c r="AX331" s="59"/>
      <c r="AY331" s="59"/>
      <c r="AZ331" s="59"/>
      <c r="BA331" s="59"/>
      <c r="BB331" s="59"/>
      <c r="BC331" s="59"/>
      <c r="BD331" s="59"/>
      <c r="BE331" s="59"/>
      <c r="BF331" s="59"/>
    </row>
    <row r="332" spans="1:58">
      <c r="A332" s="51"/>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59"/>
      <c r="AE332" s="59"/>
      <c r="AF332" s="59"/>
      <c r="AG332" s="59"/>
      <c r="AH332" s="59"/>
      <c r="AI332" s="59"/>
      <c r="AJ332" s="59"/>
      <c r="AK332" s="59"/>
      <c r="AL332" s="59"/>
      <c r="AM332" s="59"/>
      <c r="AN332" s="59"/>
      <c r="AO332" s="59"/>
      <c r="AP332" s="59"/>
      <c r="AQ332" s="59"/>
      <c r="AR332" s="59"/>
      <c r="AS332" s="59"/>
      <c r="AT332" s="59"/>
      <c r="AU332" s="59"/>
      <c r="AV332" s="59"/>
      <c r="AW332" s="59"/>
      <c r="AX332" s="59"/>
      <c r="AY332" s="59"/>
      <c r="AZ332" s="59"/>
      <c r="BA332" s="59"/>
      <c r="BB332" s="59"/>
      <c r="BC332" s="59"/>
      <c r="BD332" s="59"/>
      <c r="BE332" s="59"/>
      <c r="BF332" s="59"/>
    </row>
    <row r="333" spans="1:58">
      <c r="A333" s="51"/>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59"/>
      <c r="AE333" s="59"/>
      <c r="AF333" s="59"/>
      <c r="AG333" s="59"/>
      <c r="AH333" s="59"/>
      <c r="AI333" s="59"/>
      <c r="AJ333" s="59"/>
      <c r="AK333" s="59"/>
      <c r="AL333" s="59"/>
      <c r="AM333" s="59"/>
      <c r="AN333" s="59"/>
      <c r="AO333" s="59"/>
      <c r="AP333" s="59"/>
      <c r="AQ333" s="59"/>
      <c r="AR333" s="59"/>
      <c r="AS333" s="59"/>
      <c r="AT333" s="59"/>
      <c r="AU333" s="59"/>
      <c r="AV333" s="59"/>
      <c r="AW333" s="59"/>
      <c r="AX333" s="59"/>
      <c r="AY333" s="59"/>
      <c r="AZ333" s="59"/>
      <c r="BA333" s="59"/>
      <c r="BB333" s="59"/>
      <c r="BC333" s="59"/>
      <c r="BD333" s="59"/>
      <c r="BE333" s="59"/>
      <c r="BF333" s="59"/>
    </row>
    <row r="334" spans="1:58">
      <c r="A334" s="51"/>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c r="AB334" s="59"/>
      <c r="AC334" s="59"/>
      <c r="AD334" s="59"/>
      <c r="AE334" s="59"/>
      <c r="AF334" s="59"/>
      <c r="AG334" s="59"/>
      <c r="AH334" s="59"/>
      <c r="AI334" s="59"/>
      <c r="AJ334" s="59"/>
      <c r="AK334" s="59"/>
      <c r="AL334" s="59"/>
      <c r="AM334" s="59"/>
      <c r="AN334" s="59"/>
      <c r="AO334" s="59"/>
      <c r="AP334" s="59"/>
      <c r="AQ334" s="59"/>
      <c r="AR334" s="59"/>
      <c r="AS334" s="59"/>
      <c r="AT334" s="59"/>
      <c r="AU334" s="59"/>
      <c r="AV334" s="59"/>
      <c r="AW334" s="59"/>
      <c r="AX334" s="59"/>
      <c r="AY334" s="59"/>
      <c r="AZ334" s="59"/>
      <c r="BA334" s="59"/>
      <c r="BB334" s="59"/>
      <c r="BC334" s="59"/>
      <c r="BD334" s="59"/>
      <c r="BE334" s="59"/>
      <c r="BF334" s="59"/>
    </row>
    <row r="335" spans="1:58">
      <c r="A335" s="51"/>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c r="AB335" s="59"/>
      <c r="AC335" s="59"/>
      <c r="AD335" s="59"/>
      <c r="AE335" s="59"/>
      <c r="AF335" s="59"/>
      <c r="AG335" s="59"/>
      <c r="AH335" s="59"/>
      <c r="AI335" s="59"/>
      <c r="AJ335" s="59"/>
      <c r="AK335" s="59"/>
      <c r="AL335" s="59"/>
      <c r="AM335" s="59"/>
      <c r="AN335" s="59"/>
      <c r="AO335" s="59"/>
      <c r="AP335" s="59"/>
      <c r="AQ335" s="59"/>
      <c r="AR335" s="59"/>
      <c r="AS335" s="59"/>
      <c r="AT335" s="59"/>
      <c r="AU335" s="59"/>
      <c r="AV335" s="59"/>
      <c r="AW335" s="59"/>
      <c r="AX335" s="59"/>
      <c r="AY335" s="59"/>
      <c r="AZ335" s="59"/>
      <c r="BA335" s="59"/>
      <c r="BB335" s="59"/>
      <c r="BC335" s="59"/>
      <c r="BD335" s="59"/>
      <c r="BE335" s="59"/>
      <c r="BF335" s="59"/>
    </row>
    <row r="336" spans="1:58">
      <c r="A336" s="51"/>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c r="AD336" s="59"/>
      <c r="AE336" s="59"/>
      <c r="AF336" s="59"/>
      <c r="AG336" s="59"/>
      <c r="AH336" s="59"/>
      <c r="AI336" s="59"/>
      <c r="AJ336" s="59"/>
      <c r="AK336" s="59"/>
      <c r="AL336" s="59"/>
      <c r="AM336" s="59"/>
      <c r="AN336" s="59"/>
      <c r="AO336" s="59"/>
      <c r="AP336" s="59"/>
      <c r="AQ336" s="59"/>
      <c r="AR336" s="59"/>
      <c r="AS336" s="59"/>
      <c r="AT336" s="59"/>
      <c r="AU336" s="59"/>
      <c r="AV336" s="59"/>
      <c r="AW336" s="59"/>
      <c r="AX336" s="59"/>
      <c r="AY336" s="59"/>
      <c r="AZ336" s="59"/>
      <c r="BA336" s="59"/>
      <c r="BB336" s="59"/>
      <c r="BC336" s="59"/>
      <c r="BD336" s="59"/>
      <c r="BE336" s="59"/>
      <c r="BF336" s="59"/>
    </row>
    <row r="337" spans="1:58">
      <c r="A337" s="51"/>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c r="AB337" s="59"/>
      <c r="AC337" s="59"/>
      <c r="AD337" s="59"/>
      <c r="AE337" s="59"/>
      <c r="AF337" s="59"/>
      <c r="AG337" s="59"/>
      <c r="AH337" s="59"/>
      <c r="AI337" s="59"/>
      <c r="AJ337" s="59"/>
      <c r="AK337" s="59"/>
      <c r="AL337" s="59"/>
      <c r="AM337" s="59"/>
      <c r="AN337" s="59"/>
      <c r="AO337" s="59"/>
      <c r="AP337" s="59"/>
      <c r="AQ337" s="59"/>
      <c r="AR337" s="59"/>
      <c r="AS337" s="59"/>
      <c r="AT337" s="59"/>
      <c r="AU337" s="59"/>
      <c r="AV337" s="59"/>
      <c r="AW337" s="59"/>
      <c r="AX337" s="59"/>
      <c r="AY337" s="59"/>
      <c r="AZ337" s="59"/>
      <c r="BA337" s="59"/>
      <c r="BB337" s="59"/>
      <c r="BC337" s="59"/>
      <c r="BD337" s="59"/>
      <c r="BE337" s="59"/>
      <c r="BF337" s="59"/>
    </row>
    <row r="338" spans="1:58">
      <c r="A338" s="51"/>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c r="AB338" s="59"/>
      <c r="AC338" s="59"/>
      <c r="AD338" s="59"/>
      <c r="AE338" s="59"/>
      <c r="AF338" s="59"/>
      <c r="AG338" s="59"/>
      <c r="AH338" s="59"/>
      <c r="AI338" s="59"/>
      <c r="AJ338" s="59"/>
      <c r="AK338" s="59"/>
      <c r="AL338" s="59"/>
      <c r="AM338" s="59"/>
      <c r="AN338" s="59"/>
      <c r="AO338" s="59"/>
      <c r="AP338" s="59"/>
      <c r="AQ338" s="59"/>
      <c r="AR338" s="59"/>
      <c r="AS338" s="59"/>
      <c r="AT338" s="59"/>
      <c r="AU338" s="59"/>
      <c r="AV338" s="59"/>
      <c r="AW338" s="59"/>
      <c r="AX338" s="59"/>
      <c r="AY338" s="59"/>
      <c r="AZ338" s="59"/>
      <c r="BA338" s="59"/>
      <c r="BB338" s="59"/>
      <c r="BC338" s="59"/>
      <c r="BD338" s="59"/>
      <c r="BE338" s="59"/>
      <c r="BF338" s="59"/>
    </row>
    <row r="339" spans="1:58">
      <c r="A339" s="51"/>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59"/>
      <c r="AE339" s="59"/>
      <c r="AF339" s="59"/>
      <c r="AG339" s="59"/>
      <c r="AH339" s="59"/>
      <c r="AI339" s="59"/>
      <c r="AJ339" s="59"/>
      <c r="AK339" s="59"/>
      <c r="AL339" s="59"/>
      <c r="AM339" s="59"/>
      <c r="AN339" s="59"/>
      <c r="AO339" s="59"/>
      <c r="AP339" s="59"/>
      <c r="AQ339" s="59"/>
      <c r="AR339" s="59"/>
      <c r="AS339" s="59"/>
      <c r="AT339" s="59"/>
      <c r="AU339" s="59"/>
      <c r="AV339" s="59"/>
      <c r="AW339" s="59"/>
      <c r="AX339" s="59"/>
      <c r="AY339" s="59"/>
      <c r="AZ339" s="59"/>
      <c r="BA339" s="59"/>
      <c r="BB339" s="59"/>
      <c r="BC339" s="59"/>
      <c r="BD339" s="59"/>
      <c r="BE339" s="59"/>
      <c r="BF339" s="59"/>
    </row>
    <row r="340" spans="1:58">
      <c r="A340" s="51"/>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59"/>
      <c r="AH340" s="59"/>
      <c r="AI340" s="59"/>
      <c r="AJ340" s="59"/>
      <c r="AK340" s="59"/>
      <c r="AL340" s="59"/>
      <c r="AM340" s="59"/>
      <c r="AN340" s="59"/>
      <c r="AO340" s="59"/>
      <c r="AP340" s="59"/>
      <c r="AQ340" s="59"/>
      <c r="AR340" s="59"/>
      <c r="AS340" s="59"/>
      <c r="AT340" s="59"/>
      <c r="AU340" s="59"/>
      <c r="AV340" s="59"/>
      <c r="AW340" s="59"/>
      <c r="AX340" s="59"/>
      <c r="AY340" s="59"/>
      <c r="AZ340" s="59"/>
      <c r="BA340" s="59"/>
      <c r="BB340" s="59"/>
      <c r="BC340" s="59"/>
      <c r="BD340" s="59"/>
      <c r="BE340" s="59"/>
      <c r="BF340" s="59"/>
    </row>
    <row r="341" spans="1:58">
      <c r="A341" s="51"/>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59"/>
      <c r="AE341" s="59"/>
      <c r="AF341" s="59"/>
      <c r="AG341" s="59"/>
      <c r="AH341" s="59"/>
      <c r="AI341" s="59"/>
      <c r="AJ341" s="59"/>
      <c r="AK341" s="59"/>
      <c r="AL341" s="59"/>
      <c r="AM341" s="59"/>
      <c r="AN341" s="59"/>
      <c r="AO341" s="59"/>
      <c r="AP341" s="59"/>
      <c r="AQ341" s="59"/>
      <c r="AR341" s="59"/>
      <c r="AS341" s="59"/>
      <c r="AT341" s="59"/>
      <c r="AU341" s="59"/>
      <c r="AV341" s="59"/>
      <c r="AW341" s="59"/>
      <c r="AX341" s="59"/>
      <c r="AY341" s="59"/>
      <c r="AZ341" s="59"/>
      <c r="BA341" s="59"/>
      <c r="BB341" s="59"/>
      <c r="BC341" s="59"/>
      <c r="BD341" s="59"/>
      <c r="BE341" s="59"/>
      <c r="BF341" s="59"/>
    </row>
    <row r="342" spans="1:58">
      <c r="A342" s="51"/>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59"/>
      <c r="AE342" s="59"/>
      <c r="AF342" s="59"/>
      <c r="AG342" s="59"/>
      <c r="AH342" s="59"/>
      <c r="AI342" s="59"/>
      <c r="AJ342" s="59"/>
      <c r="AK342" s="59"/>
      <c r="AL342" s="59"/>
      <c r="AM342" s="59"/>
      <c r="AN342" s="59"/>
      <c r="AO342" s="59"/>
      <c r="AP342" s="59"/>
      <c r="AQ342" s="59"/>
      <c r="AR342" s="59"/>
      <c r="AS342" s="59"/>
      <c r="AT342" s="59"/>
      <c r="AU342" s="59"/>
      <c r="AV342" s="59"/>
      <c r="AW342" s="59"/>
      <c r="AX342" s="59"/>
      <c r="AY342" s="59"/>
      <c r="AZ342" s="59"/>
      <c r="BA342" s="59"/>
      <c r="BB342" s="59"/>
      <c r="BC342" s="59"/>
      <c r="BD342" s="59"/>
      <c r="BE342" s="59"/>
      <c r="BF342" s="59"/>
    </row>
    <row r="343" spans="1:58">
      <c r="A343" s="51"/>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c r="AD343" s="59"/>
      <c r="AE343" s="59"/>
      <c r="AF343" s="59"/>
      <c r="AG343" s="59"/>
      <c r="AH343" s="59"/>
      <c r="AI343" s="59"/>
      <c r="AJ343" s="59"/>
      <c r="AK343" s="59"/>
      <c r="AL343" s="59"/>
      <c r="AM343" s="59"/>
      <c r="AN343" s="59"/>
      <c r="AO343" s="59"/>
      <c r="AP343" s="59"/>
      <c r="AQ343" s="59"/>
      <c r="AR343" s="59"/>
      <c r="AS343" s="59"/>
      <c r="AT343" s="59"/>
      <c r="AU343" s="59"/>
      <c r="AV343" s="59"/>
      <c r="AW343" s="59"/>
      <c r="AX343" s="59"/>
      <c r="AY343" s="59"/>
      <c r="AZ343" s="59"/>
      <c r="BA343" s="59"/>
      <c r="BB343" s="59"/>
      <c r="BC343" s="59"/>
      <c r="BD343" s="59"/>
      <c r="BE343" s="59"/>
      <c r="BF343" s="59"/>
    </row>
    <row r="344" spans="1:58">
      <c r="A344" s="51"/>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c r="AD344" s="59"/>
      <c r="AE344" s="59"/>
      <c r="AF344" s="59"/>
      <c r="AG344" s="59"/>
      <c r="AH344" s="59"/>
      <c r="AI344" s="59"/>
      <c r="AJ344" s="59"/>
      <c r="AK344" s="59"/>
      <c r="AL344" s="59"/>
      <c r="AM344" s="59"/>
      <c r="AN344" s="59"/>
      <c r="AO344" s="59"/>
      <c r="AP344" s="59"/>
      <c r="AQ344" s="59"/>
      <c r="AR344" s="59"/>
      <c r="AS344" s="59"/>
      <c r="AT344" s="59"/>
      <c r="AU344" s="59"/>
      <c r="AV344" s="59"/>
      <c r="AW344" s="59"/>
      <c r="AX344" s="59"/>
      <c r="AY344" s="59"/>
      <c r="AZ344" s="59"/>
      <c r="BA344" s="59"/>
      <c r="BB344" s="59"/>
      <c r="BC344" s="59"/>
      <c r="BD344" s="59"/>
      <c r="BE344" s="59"/>
      <c r="BF344" s="59"/>
    </row>
    <row r="345" spans="1:58">
      <c r="A345" s="51"/>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c r="AD345" s="59"/>
      <c r="AE345" s="59"/>
      <c r="AF345" s="59"/>
      <c r="AG345" s="59"/>
      <c r="AH345" s="59"/>
      <c r="AI345" s="59"/>
      <c r="AJ345" s="59"/>
      <c r="AK345" s="59"/>
      <c r="AL345" s="59"/>
      <c r="AM345" s="59"/>
      <c r="AN345" s="59"/>
      <c r="AO345" s="59"/>
      <c r="AP345" s="59"/>
      <c r="AQ345" s="59"/>
      <c r="AR345" s="59"/>
      <c r="AS345" s="59"/>
      <c r="AT345" s="59"/>
      <c r="AU345" s="59"/>
      <c r="AV345" s="59"/>
      <c r="AW345" s="59"/>
      <c r="AX345" s="59"/>
      <c r="AY345" s="59"/>
      <c r="AZ345" s="59"/>
      <c r="BA345" s="59"/>
      <c r="BB345" s="59"/>
      <c r="BC345" s="59"/>
      <c r="BD345" s="59"/>
      <c r="BE345" s="59"/>
      <c r="BF345" s="59"/>
    </row>
    <row r="346" spans="1:58">
      <c r="A346" s="51"/>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59"/>
      <c r="AE346" s="59"/>
      <c r="AF346" s="59"/>
      <c r="AG346" s="59"/>
      <c r="AH346" s="59"/>
      <c r="AI346" s="59"/>
      <c r="AJ346" s="59"/>
      <c r="AK346" s="59"/>
      <c r="AL346" s="59"/>
      <c r="AM346" s="59"/>
      <c r="AN346" s="59"/>
      <c r="AO346" s="59"/>
      <c r="AP346" s="59"/>
      <c r="AQ346" s="59"/>
      <c r="AR346" s="59"/>
      <c r="AS346" s="59"/>
      <c r="AT346" s="59"/>
      <c r="AU346" s="59"/>
      <c r="AV346" s="59"/>
      <c r="AW346" s="59"/>
      <c r="AX346" s="59"/>
      <c r="AY346" s="59"/>
      <c r="AZ346" s="59"/>
      <c r="BA346" s="59"/>
      <c r="BB346" s="59"/>
      <c r="BC346" s="59"/>
      <c r="BD346" s="59"/>
      <c r="BE346" s="59"/>
      <c r="BF346" s="59"/>
    </row>
    <row r="347" spans="1:58">
      <c r="A347" s="51"/>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c r="AB347" s="59"/>
      <c r="AC347" s="59"/>
      <c r="AD347" s="59"/>
      <c r="AE347" s="59"/>
      <c r="AF347" s="59"/>
      <c r="AG347" s="59"/>
      <c r="AH347" s="59"/>
      <c r="AI347" s="59"/>
      <c r="AJ347" s="59"/>
      <c r="AK347" s="59"/>
      <c r="AL347" s="59"/>
      <c r="AM347" s="59"/>
      <c r="AN347" s="59"/>
      <c r="AO347" s="59"/>
      <c r="AP347" s="59"/>
      <c r="AQ347" s="59"/>
      <c r="AR347" s="59"/>
      <c r="AS347" s="59"/>
      <c r="AT347" s="59"/>
      <c r="AU347" s="59"/>
      <c r="AV347" s="59"/>
      <c r="AW347" s="59"/>
      <c r="AX347" s="59"/>
      <c r="AY347" s="59"/>
      <c r="AZ347" s="59"/>
      <c r="BA347" s="59"/>
      <c r="BB347" s="59"/>
      <c r="BC347" s="59"/>
      <c r="BD347" s="59"/>
      <c r="BE347" s="59"/>
      <c r="BF347" s="59"/>
    </row>
    <row r="348" spans="1:58">
      <c r="A348" s="51"/>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c r="AD348" s="59"/>
      <c r="AE348" s="59"/>
      <c r="AF348" s="59"/>
      <c r="AG348" s="59"/>
      <c r="AH348" s="59"/>
      <c r="AI348" s="59"/>
      <c r="AJ348" s="59"/>
      <c r="AK348" s="59"/>
      <c r="AL348" s="59"/>
      <c r="AM348" s="59"/>
      <c r="AN348" s="59"/>
      <c r="AO348" s="59"/>
      <c r="AP348" s="59"/>
      <c r="AQ348" s="59"/>
      <c r="AR348" s="59"/>
      <c r="AS348" s="59"/>
      <c r="AT348" s="59"/>
      <c r="AU348" s="59"/>
      <c r="AV348" s="59"/>
      <c r="AW348" s="59"/>
      <c r="AX348" s="59"/>
      <c r="AY348" s="59"/>
      <c r="AZ348" s="59"/>
      <c r="BA348" s="59"/>
      <c r="BB348" s="59"/>
      <c r="BC348" s="59"/>
      <c r="BD348" s="59"/>
      <c r="BE348" s="59"/>
      <c r="BF348" s="59"/>
    </row>
    <row r="349" spans="1:58">
      <c r="A349" s="51"/>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59"/>
      <c r="AE349" s="59"/>
      <c r="AF349" s="59"/>
      <c r="AG349" s="59"/>
      <c r="AH349" s="59"/>
      <c r="AI349" s="59"/>
      <c r="AJ349" s="59"/>
      <c r="AK349" s="59"/>
      <c r="AL349" s="59"/>
      <c r="AM349" s="59"/>
      <c r="AN349" s="59"/>
      <c r="AO349" s="59"/>
      <c r="AP349" s="59"/>
      <c r="AQ349" s="59"/>
      <c r="AR349" s="59"/>
      <c r="AS349" s="59"/>
      <c r="AT349" s="59"/>
      <c r="AU349" s="59"/>
      <c r="AV349" s="59"/>
      <c r="AW349" s="59"/>
      <c r="AX349" s="59"/>
      <c r="AY349" s="59"/>
      <c r="AZ349" s="59"/>
      <c r="BA349" s="59"/>
      <c r="BB349" s="59"/>
      <c r="BC349" s="59"/>
      <c r="BD349" s="59"/>
      <c r="BE349" s="59"/>
      <c r="BF349" s="59"/>
    </row>
    <row r="350" spans="1:58">
      <c r="A350" s="51"/>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c r="AD350" s="59"/>
      <c r="AE350" s="59"/>
      <c r="AF350" s="59"/>
      <c r="AG350" s="59"/>
      <c r="AH350" s="59"/>
      <c r="AI350" s="59"/>
      <c r="AJ350" s="59"/>
      <c r="AK350" s="59"/>
      <c r="AL350" s="59"/>
      <c r="AM350" s="59"/>
      <c r="AN350" s="59"/>
      <c r="AO350" s="59"/>
      <c r="AP350" s="59"/>
      <c r="AQ350" s="59"/>
      <c r="AR350" s="59"/>
      <c r="AS350" s="59"/>
      <c r="AT350" s="59"/>
      <c r="AU350" s="59"/>
      <c r="AV350" s="59"/>
      <c r="AW350" s="59"/>
      <c r="AX350" s="59"/>
      <c r="AY350" s="59"/>
      <c r="AZ350" s="59"/>
      <c r="BA350" s="59"/>
      <c r="BB350" s="59"/>
      <c r="BC350" s="59"/>
      <c r="BD350" s="59"/>
      <c r="BE350" s="59"/>
      <c r="BF350" s="59"/>
    </row>
    <row r="351" spans="1:58">
      <c r="A351" s="51"/>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59"/>
      <c r="AE351" s="59"/>
      <c r="AF351" s="59"/>
      <c r="AG351" s="59"/>
      <c r="AH351" s="59"/>
      <c r="AI351" s="59"/>
      <c r="AJ351" s="59"/>
      <c r="AK351" s="59"/>
      <c r="AL351" s="59"/>
      <c r="AM351" s="59"/>
      <c r="AN351" s="59"/>
      <c r="AO351" s="59"/>
      <c r="AP351" s="59"/>
      <c r="AQ351" s="59"/>
      <c r="AR351" s="59"/>
      <c r="AS351" s="59"/>
      <c r="AT351" s="59"/>
      <c r="AU351" s="59"/>
      <c r="AV351" s="59"/>
      <c r="AW351" s="59"/>
      <c r="AX351" s="59"/>
      <c r="AY351" s="59"/>
      <c r="AZ351" s="59"/>
      <c r="BA351" s="59"/>
      <c r="BB351" s="59"/>
      <c r="BC351" s="59"/>
      <c r="BD351" s="59"/>
      <c r="BE351" s="59"/>
      <c r="BF351" s="59"/>
    </row>
    <row r="352" spans="1:58">
      <c r="A352" s="51"/>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c r="AH352" s="59"/>
      <c r="AI352" s="59"/>
      <c r="AJ352" s="59"/>
      <c r="AK352" s="59"/>
      <c r="AL352" s="59"/>
      <c r="AM352" s="59"/>
      <c r="AN352" s="59"/>
      <c r="AO352" s="59"/>
      <c r="AP352" s="59"/>
      <c r="AQ352" s="59"/>
      <c r="AR352" s="59"/>
      <c r="AS352" s="59"/>
      <c r="AT352" s="59"/>
      <c r="AU352" s="59"/>
      <c r="AV352" s="59"/>
      <c r="AW352" s="59"/>
      <c r="AX352" s="59"/>
      <c r="AY352" s="59"/>
      <c r="AZ352" s="59"/>
      <c r="BA352" s="59"/>
      <c r="BB352" s="59"/>
      <c r="BC352" s="59"/>
      <c r="BD352" s="59"/>
      <c r="BE352" s="59"/>
      <c r="BF352" s="59"/>
    </row>
    <row r="353" spans="1:58">
      <c r="A353" s="51"/>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59"/>
      <c r="AJ353" s="59"/>
      <c r="AK353" s="59"/>
      <c r="AL353" s="59"/>
      <c r="AM353" s="59"/>
      <c r="AN353" s="59"/>
      <c r="AO353" s="59"/>
      <c r="AP353" s="59"/>
      <c r="AQ353" s="59"/>
      <c r="AR353" s="59"/>
      <c r="AS353" s="59"/>
      <c r="AT353" s="59"/>
      <c r="AU353" s="59"/>
      <c r="AV353" s="59"/>
      <c r="AW353" s="59"/>
      <c r="AX353" s="59"/>
      <c r="AY353" s="59"/>
      <c r="AZ353" s="59"/>
      <c r="BA353" s="59"/>
      <c r="BB353" s="59"/>
      <c r="BC353" s="59"/>
      <c r="BD353" s="59"/>
      <c r="BE353" s="59"/>
      <c r="BF353" s="59"/>
    </row>
    <row r="354" spans="1:58">
      <c r="A354" s="51"/>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c r="AH354" s="59"/>
      <c r="AI354" s="59"/>
      <c r="AJ354" s="59"/>
      <c r="AK354" s="59"/>
      <c r="AL354" s="59"/>
      <c r="AM354" s="59"/>
      <c r="AN354" s="59"/>
      <c r="AO354" s="59"/>
      <c r="AP354" s="59"/>
      <c r="AQ354" s="59"/>
      <c r="AR354" s="59"/>
      <c r="AS354" s="59"/>
      <c r="AT354" s="59"/>
      <c r="AU354" s="59"/>
      <c r="AV354" s="59"/>
      <c r="AW354" s="59"/>
      <c r="AX354" s="59"/>
      <c r="AY354" s="59"/>
      <c r="AZ354" s="59"/>
      <c r="BA354" s="59"/>
      <c r="BB354" s="59"/>
      <c r="BC354" s="59"/>
      <c r="BD354" s="59"/>
      <c r="BE354" s="59"/>
      <c r="BF354" s="59"/>
    </row>
    <row r="355" spans="1:58">
      <c r="A355" s="51"/>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59"/>
      <c r="AJ355" s="59"/>
      <c r="AK355" s="59"/>
      <c r="AL355" s="59"/>
      <c r="AM355" s="59"/>
      <c r="AN355" s="59"/>
      <c r="AO355" s="59"/>
      <c r="AP355" s="59"/>
      <c r="AQ355" s="59"/>
      <c r="AR355" s="59"/>
      <c r="AS355" s="59"/>
      <c r="AT355" s="59"/>
      <c r="AU355" s="59"/>
      <c r="AV355" s="59"/>
      <c r="AW355" s="59"/>
      <c r="AX355" s="59"/>
      <c r="AY355" s="59"/>
      <c r="AZ355" s="59"/>
      <c r="BA355" s="59"/>
      <c r="BB355" s="59"/>
      <c r="BC355" s="59"/>
      <c r="BD355" s="59"/>
      <c r="BE355" s="59"/>
      <c r="BF355" s="59"/>
    </row>
    <row r="356" spans="1:58">
      <c r="A356" s="51"/>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c r="AD356" s="59"/>
      <c r="AE356" s="59"/>
      <c r="AF356" s="59"/>
      <c r="AG356" s="59"/>
      <c r="AH356" s="59"/>
      <c r="AI356" s="59"/>
      <c r="AJ356" s="59"/>
      <c r="AK356" s="59"/>
      <c r="AL356" s="59"/>
      <c r="AM356" s="59"/>
      <c r="AN356" s="59"/>
      <c r="AO356" s="59"/>
      <c r="AP356" s="59"/>
      <c r="AQ356" s="59"/>
      <c r="AR356" s="59"/>
      <c r="AS356" s="59"/>
      <c r="AT356" s="59"/>
      <c r="AU356" s="59"/>
      <c r="AV356" s="59"/>
      <c r="AW356" s="59"/>
      <c r="AX356" s="59"/>
      <c r="AY356" s="59"/>
      <c r="AZ356" s="59"/>
      <c r="BA356" s="59"/>
      <c r="BB356" s="59"/>
      <c r="BC356" s="59"/>
      <c r="BD356" s="59"/>
      <c r="BE356" s="59"/>
      <c r="BF356" s="59"/>
    </row>
    <row r="357" spans="1:58">
      <c r="A357" s="51"/>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c r="AB357" s="59"/>
      <c r="AC357" s="59"/>
      <c r="AD357" s="59"/>
      <c r="AE357" s="59"/>
      <c r="AF357" s="59"/>
      <c r="AG357" s="59"/>
      <c r="AH357" s="59"/>
      <c r="AI357" s="59"/>
      <c r="AJ357" s="59"/>
      <c r="AK357" s="59"/>
      <c r="AL357" s="59"/>
      <c r="AM357" s="59"/>
      <c r="AN357" s="59"/>
      <c r="AO357" s="59"/>
      <c r="AP357" s="59"/>
      <c r="AQ357" s="59"/>
      <c r="AR357" s="59"/>
      <c r="AS357" s="59"/>
      <c r="AT357" s="59"/>
      <c r="AU357" s="59"/>
      <c r="AV357" s="59"/>
      <c r="AW357" s="59"/>
      <c r="AX357" s="59"/>
      <c r="AY357" s="59"/>
      <c r="AZ357" s="59"/>
      <c r="BA357" s="59"/>
      <c r="BB357" s="59"/>
      <c r="BC357" s="59"/>
      <c r="BD357" s="59"/>
      <c r="BE357" s="59"/>
      <c r="BF357" s="59"/>
    </row>
    <row r="358" spans="1:58">
      <c r="A358" s="51"/>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c r="AB358" s="59"/>
      <c r="AC358" s="59"/>
      <c r="AD358" s="59"/>
      <c r="AE358" s="59"/>
      <c r="AF358" s="59"/>
      <c r="AG358" s="59"/>
      <c r="AH358" s="59"/>
      <c r="AI358" s="59"/>
      <c r="AJ358" s="59"/>
      <c r="AK358" s="59"/>
      <c r="AL358" s="59"/>
      <c r="AM358" s="59"/>
      <c r="AN358" s="59"/>
      <c r="AO358" s="59"/>
      <c r="AP358" s="59"/>
      <c r="AQ358" s="59"/>
      <c r="AR358" s="59"/>
      <c r="AS358" s="59"/>
      <c r="AT358" s="59"/>
      <c r="AU358" s="59"/>
      <c r="AV358" s="59"/>
      <c r="AW358" s="59"/>
      <c r="AX358" s="59"/>
      <c r="AY358" s="59"/>
      <c r="AZ358" s="59"/>
      <c r="BA358" s="59"/>
      <c r="BB358" s="59"/>
      <c r="BC358" s="59"/>
      <c r="BD358" s="59"/>
      <c r="BE358" s="59"/>
      <c r="BF358" s="59"/>
    </row>
    <row r="359" spans="1:58">
      <c r="A359" s="51"/>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c r="AB359" s="59"/>
      <c r="AC359" s="59"/>
      <c r="AD359" s="59"/>
      <c r="AE359" s="59"/>
      <c r="AF359" s="59"/>
      <c r="AG359" s="59"/>
      <c r="AH359" s="59"/>
      <c r="AI359" s="59"/>
      <c r="AJ359" s="59"/>
      <c r="AK359" s="59"/>
      <c r="AL359" s="59"/>
      <c r="AM359" s="59"/>
      <c r="AN359" s="59"/>
      <c r="AO359" s="59"/>
      <c r="AP359" s="59"/>
      <c r="AQ359" s="59"/>
      <c r="AR359" s="59"/>
      <c r="AS359" s="59"/>
      <c r="AT359" s="59"/>
      <c r="AU359" s="59"/>
      <c r="AV359" s="59"/>
      <c r="AW359" s="59"/>
      <c r="AX359" s="59"/>
      <c r="AY359" s="59"/>
      <c r="AZ359" s="59"/>
      <c r="BA359" s="59"/>
      <c r="BB359" s="59"/>
      <c r="BC359" s="59"/>
      <c r="BD359" s="59"/>
      <c r="BE359" s="59"/>
      <c r="BF359" s="59"/>
    </row>
    <row r="360" spans="1:58">
      <c r="A360" s="51"/>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59"/>
      <c r="AJ360" s="59"/>
      <c r="AK360" s="59"/>
      <c r="AL360" s="59"/>
      <c r="AM360" s="59"/>
      <c r="AN360" s="59"/>
      <c r="AO360" s="59"/>
      <c r="AP360" s="59"/>
      <c r="AQ360" s="59"/>
      <c r="AR360" s="59"/>
      <c r="AS360" s="59"/>
      <c r="AT360" s="59"/>
      <c r="AU360" s="59"/>
      <c r="AV360" s="59"/>
      <c r="AW360" s="59"/>
      <c r="AX360" s="59"/>
      <c r="AY360" s="59"/>
      <c r="AZ360" s="59"/>
      <c r="BA360" s="59"/>
      <c r="BB360" s="59"/>
      <c r="BC360" s="59"/>
      <c r="BD360" s="59"/>
      <c r="BE360" s="59"/>
      <c r="BF360" s="59"/>
    </row>
    <row r="361" spans="1:58">
      <c r="A361" s="51"/>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59"/>
      <c r="AJ361" s="59"/>
      <c r="AK361" s="59"/>
      <c r="AL361" s="59"/>
      <c r="AM361" s="59"/>
      <c r="AN361" s="59"/>
      <c r="AO361" s="59"/>
      <c r="AP361" s="59"/>
      <c r="AQ361" s="59"/>
      <c r="AR361" s="59"/>
      <c r="AS361" s="59"/>
      <c r="AT361" s="59"/>
      <c r="AU361" s="59"/>
      <c r="AV361" s="59"/>
      <c r="AW361" s="59"/>
      <c r="AX361" s="59"/>
      <c r="AY361" s="59"/>
      <c r="AZ361" s="59"/>
      <c r="BA361" s="59"/>
      <c r="BB361" s="59"/>
      <c r="BC361" s="59"/>
      <c r="BD361" s="59"/>
      <c r="BE361" s="59"/>
      <c r="BF361" s="59"/>
    </row>
    <row r="362" spans="1:58">
      <c r="A362" s="51"/>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59"/>
      <c r="AJ362" s="59"/>
      <c r="AK362" s="59"/>
      <c r="AL362" s="59"/>
      <c r="AM362" s="59"/>
      <c r="AN362" s="59"/>
      <c r="AO362" s="59"/>
      <c r="AP362" s="59"/>
      <c r="AQ362" s="59"/>
      <c r="AR362" s="59"/>
      <c r="AS362" s="59"/>
      <c r="AT362" s="59"/>
      <c r="AU362" s="59"/>
      <c r="AV362" s="59"/>
      <c r="AW362" s="59"/>
      <c r="AX362" s="59"/>
      <c r="AY362" s="59"/>
      <c r="AZ362" s="59"/>
      <c r="BA362" s="59"/>
      <c r="BB362" s="59"/>
      <c r="BC362" s="59"/>
      <c r="BD362" s="59"/>
      <c r="BE362" s="59"/>
      <c r="BF362" s="59"/>
    </row>
    <row r="363" spans="1:58">
      <c r="A363" s="51"/>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59"/>
      <c r="AJ363" s="59"/>
      <c r="AK363" s="59"/>
      <c r="AL363" s="59"/>
      <c r="AM363" s="59"/>
      <c r="AN363" s="59"/>
      <c r="AO363" s="59"/>
      <c r="AP363" s="59"/>
      <c r="AQ363" s="59"/>
      <c r="AR363" s="59"/>
      <c r="AS363" s="59"/>
      <c r="AT363" s="59"/>
      <c r="AU363" s="59"/>
      <c r="AV363" s="59"/>
      <c r="AW363" s="59"/>
      <c r="AX363" s="59"/>
      <c r="AY363" s="59"/>
      <c r="AZ363" s="59"/>
      <c r="BA363" s="59"/>
      <c r="BB363" s="59"/>
      <c r="BC363" s="59"/>
      <c r="BD363" s="59"/>
      <c r="BE363" s="59"/>
      <c r="BF363" s="59"/>
    </row>
    <row r="364" spans="1:58">
      <c r="A364" s="51"/>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c r="AY364" s="59"/>
      <c r="AZ364" s="59"/>
      <c r="BA364" s="59"/>
      <c r="BB364" s="59"/>
      <c r="BC364" s="59"/>
      <c r="BD364" s="59"/>
      <c r="BE364" s="59"/>
      <c r="BF364" s="59"/>
    </row>
    <row r="365" spans="1:58">
      <c r="A365" s="51"/>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59"/>
      <c r="AE365" s="59"/>
      <c r="AF365" s="59"/>
      <c r="AG365" s="59"/>
      <c r="AH365" s="59"/>
      <c r="AI365" s="59"/>
      <c r="AJ365" s="59"/>
      <c r="AK365" s="59"/>
      <c r="AL365" s="59"/>
      <c r="AM365" s="59"/>
      <c r="AN365" s="59"/>
      <c r="AO365" s="59"/>
      <c r="AP365" s="59"/>
      <c r="AQ365" s="59"/>
      <c r="AR365" s="59"/>
      <c r="AS365" s="59"/>
      <c r="AT365" s="59"/>
      <c r="AU365" s="59"/>
      <c r="AV365" s="59"/>
      <c r="AW365" s="59"/>
      <c r="AX365" s="59"/>
      <c r="AY365" s="59"/>
      <c r="AZ365" s="59"/>
      <c r="BA365" s="59"/>
      <c r="BB365" s="59"/>
      <c r="BC365" s="59"/>
      <c r="BD365" s="59"/>
      <c r="BE365" s="59"/>
      <c r="BF365" s="59"/>
    </row>
  </sheetData>
  <sheetProtection password="FAE0" sheet="1" selectLockedCells="1"/>
  <mergeCells count="128">
    <mergeCell ref="J7:K7"/>
    <mergeCell ref="AY7:BC7"/>
    <mergeCell ref="G175:AO175"/>
    <mergeCell ref="AP175:AY175"/>
    <mergeCell ref="BA81:BC81"/>
    <mergeCell ref="BA83:BC83"/>
    <mergeCell ref="G159:AO159"/>
    <mergeCell ref="AP159:AY159"/>
    <mergeCell ref="AZ159:BD159"/>
    <mergeCell ref="AZ143:BD143"/>
    <mergeCell ref="BA145:BC145"/>
    <mergeCell ref="BA147:BC147"/>
    <mergeCell ref="BA108:BC108"/>
    <mergeCell ref="G143:AO143"/>
    <mergeCell ref="AP143:AY143"/>
    <mergeCell ref="G127:AO127"/>
    <mergeCell ref="AP127:AY127"/>
    <mergeCell ref="G111:AO111"/>
    <mergeCell ref="AP111:AY111"/>
    <mergeCell ref="AZ111:BD111"/>
    <mergeCell ref="BA113:BC113"/>
    <mergeCell ref="BA115:BC115"/>
    <mergeCell ref="BA122:BC122"/>
    <mergeCell ref="AE11:AN12"/>
    <mergeCell ref="BP15:BR15"/>
    <mergeCell ref="F15:AY16"/>
    <mergeCell ref="AZ15:BD16"/>
    <mergeCell ref="F17:AY17"/>
    <mergeCell ref="AZ17:BD17"/>
    <mergeCell ref="BP28:BR28"/>
    <mergeCell ref="BA90:BC90"/>
    <mergeCell ref="BA92:BC92"/>
    <mergeCell ref="BA106:BC106"/>
    <mergeCell ref="BJ28:BN28"/>
    <mergeCell ref="BA51:BC51"/>
    <mergeCell ref="BA58:BC58"/>
    <mergeCell ref="BA60:BC60"/>
    <mergeCell ref="BA44:BC44"/>
    <mergeCell ref="BA67:BC67"/>
    <mergeCell ref="BA74:BC74"/>
    <mergeCell ref="BA76:BC76"/>
    <mergeCell ref="AZ95:BD95"/>
    <mergeCell ref="G95:AO95"/>
    <mergeCell ref="G63:AO63"/>
    <mergeCell ref="Q3:AP5"/>
    <mergeCell ref="AY5:BC5"/>
    <mergeCell ref="Q6:AP7"/>
    <mergeCell ref="AY3:BC3"/>
    <mergeCell ref="BA99:BC99"/>
    <mergeCell ref="AZ23:BD23"/>
    <mergeCell ref="AP31:AY31"/>
    <mergeCell ref="G31:AO31"/>
    <mergeCell ref="AP63:AY63"/>
    <mergeCell ref="G47:AO47"/>
    <mergeCell ref="AP47:AY47"/>
    <mergeCell ref="G79:AO79"/>
    <mergeCell ref="K11:Z12"/>
    <mergeCell ref="AZ18:BD18"/>
    <mergeCell ref="AZ20:BD20"/>
    <mergeCell ref="AZ22:BD22"/>
    <mergeCell ref="AZ21:BD21"/>
    <mergeCell ref="AZ19:BD19"/>
    <mergeCell ref="AO9:AR10"/>
    <mergeCell ref="AS9:BD10"/>
    <mergeCell ref="B9:J10"/>
    <mergeCell ref="B11:J12"/>
    <mergeCell ref="AV11:AX12"/>
    <mergeCell ref="AA11:AD12"/>
    <mergeCell ref="B22:E22"/>
    <mergeCell ref="B21:E21"/>
    <mergeCell ref="B20:E20"/>
    <mergeCell ref="F18:AY18"/>
    <mergeCell ref="F21:AY21"/>
    <mergeCell ref="B15:E16"/>
    <mergeCell ref="B19:E19"/>
    <mergeCell ref="B18:E18"/>
    <mergeCell ref="B17:E17"/>
    <mergeCell ref="F22:AY22"/>
    <mergeCell ref="F19:AY19"/>
    <mergeCell ref="F20:AY20"/>
    <mergeCell ref="BA188:BC188"/>
    <mergeCell ref="BA163:BC163"/>
    <mergeCell ref="BA170:BC170"/>
    <mergeCell ref="BA172:BC172"/>
    <mergeCell ref="BA179:BC179"/>
    <mergeCell ref="AU26:AX26"/>
    <mergeCell ref="BA65:BC65"/>
    <mergeCell ref="AZ29:BD29"/>
    <mergeCell ref="AZ31:BD31"/>
    <mergeCell ref="AZ47:BD47"/>
    <mergeCell ref="BA42:BC42"/>
    <mergeCell ref="BA97:BC97"/>
    <mergeCell ref="AP79:AY79"/>
    <mergeCell ref="AZ79:BD79"/>
    <mergeCell ref="AP95:AY95"/>
    <mergeCell ref="BA49:BC49"/>
    <mergeCell ref="BA138:BC138"/>
    <mergeCell ref="BA177:BC177"/>
    <mergeCell ref="AZ175:BD175"/>
    <mergeCell ref="BA186:BC186"/>
    <mergeCell ref="BA154:BC154"/>
    <mergeCell ref="BA161:BC161"/>
    <mergeCell ref="E29:AU29"/>
    <mergeCell ref="BA35:BC35"/>
    <mergeCell ref="BJ5:BO5"/>
    <mergeCell ref="BA26:BC26"/>
    <mergeCell ref="BA140:BC140"/>
    <mergeCell ref="AZ63:BD63"/>
    <mergeCell ref="B14:BD14"/>
    <mergeCell ref="BA156:BC156"/>
    <mergeCell ref="B23:AY23"/>
    <mergeCell ref="K9:Z10"/>
    <mergeCell ref="AA9:AF10"/>
    <mergeCell ref="AG9:AN10"/>
    <mergeCell ref="BA124:BC124"/>
    <mergeCell ref="AZ127:BD127"/>
    <mergeCell ref="BA129:BC129"/>
    <mergeCell ref="BA131:BC131"/>
    <mergeCell ref="AO11:AR12"/>
    <mergeCell ref="AY11:BD12"/>
    <mergeCell ref="AS11:AU12"/>
    <mergeCell ref="BA33:BC33"/>
    <mergeCell ref="C26:H26"/>
    <mergeCell ref="K26:S26"/>
    <mergeCell ref="V26:W26"/>
    <mergeCell ref="Z26:AA26"/>
    <mergeCell ref="AE26:AL26"/>
    <mergeCell ref="AO26:AQ26"/>
  </mergeCells>
  <phoneticPr fontId="9" type="noConversion"/>
  <conditionalFormatting sqref="BK33:BO33 BK81:BO81 BK97:BO97 BK49:BO49 BK113:BO113 BK65:BO65">
    <cfRule type="cellIs" dxfId="218" priority="1" stopIfTrue="1" operator="equal">
      <formula>""</formula>
    </cfRule>
  </conditionalFormatting>
  <conditionalFormatting sqref="AZ175 AZ159 AZ143 AZ127 AZ30:BD30 AZ31 AZ95 AZ79 AZ47 AZ63 AZ111">
    <cfRule type="cellIs" dxfId="217" priority="2" stopIfTrue="1" operator="equal">
      <formula>"Green"</formula>
    </cfRule>
    <cfRule type="cellIs" dxfId="216" priority="3" stopIfTrue="1" operator="equal">
      <formula>"Yellow"</formula>
    </cfRule>
    <cfRule type="cellIs" dxfId="215" priority="4" stopIfTrue="1" operator="equal">
      <formula>"Red"</formula>
    </cfRule>
  </conditionalFormatting>
  <conditionalFormatting sqref="BA177:BC177 BA145:BC145 BA161:BC161 BA129:BC129">
    <cfRule type="expression" dxfId="214" priority="5" stopIfTrue="1">
      <formula>IF(OR(BR129=0,BJ129=""),TRUE,FALSE)</formula>
    </cfRule>
    <cfRule type="expression" dxfId="213" priority="6" stopIfTrue="1">
      <formula>IF(OR(I129="",BA129="x"),TRUE,FALSE)</formula>
    </cfRule>
    <cfRule type="expression" dxfId="212" priority="7" stopIfTrue="1">
      <formula>IF(AND(BA129&lt;&gt;"Y",BA129&lt;&gt;"N",BA129&lt;&gt;""),TRUE,FALSE)</formula>
    </cfRule>
  </conditionalFormatting>
  <conditionalFormatting sqref="BA179:BC179 BA163:BC163 BA147:BC147 BA131:BC131">
    <cfRule type="expression" dxfId="211" priority="8" stopIfTrue="1">
      <formula>IF(OR(BR129=0,BJ129=""),TRUE,FALSE)</formula>
    </cfRule>
    <cfRule type="expression" dxfId="210" priority="9" stopIfTrue="1">
      <formula>IF(BA131="x",TRUE,FALSE)</formula>
    </cfRule>
    <cfRule type="cellIs" dxfId="209" priority="10" stopIfTrue="1" operator="greaterThan">
      <formula>2</formula>
    </cfRule>
  </conditionalFormatting>
  <conditionalFormatting sqref="BA186:BC186 BA170:BC170 BA154:BC154 BA138:BC138">
    <cfRule type="expression" dxfId="208" priority="11" stopIfTrue="1">
      <formula>IF(OR(BR129=0,BJ129=""),TRUE,FALSE)</formula>
    </cfRule>
    <cfRule type="expression" dxfId="207" priority="12" stopIfTrue="1">
      <formula>IF(BA138="x",TRUE,FALSE)</formula>
    </cfRule>
    <cfRule type="cellIs" dxfId="206" priority="13" stopIfTrue="1" operator="greaterThan">
      <formula>2</formula>
    </cfRule>
  </conditionalFormatting>
  <conditionalFormatting sqref="BA188:BC188 BA172:BC172 BA156:BC156 BA140:BC140">
    <cfRule type="expression" dxfId="205" priority="14" stopIfTrue="1">
      <formula>IF(OR(BR129=0,BJ129=""),TRUE,FALSE)</formula>
    </cfRule>
    <cfRule type="expression" dxfId="204" priority="15" stopIfTrue="1">
      <formula>IF(BA140="x",TRUE,FALSE)</formula>
    </cfRule>
    <cfRule type="cellIs" dxfId="203" priority="16" stopIfTrue="1" operator="greaterThan">
      <formula>2</formula>
    </cfRule>
  </conditionalFormatting>
  <conditionalFormatting sqref="AS7">
    <cfRule type="cellIs" dxfId="202" priority="17" stopIfTrue="1" operator="equal">
      <formula>"X"</formula>
    </cfRule>
  </conditionalFormatting>
  <conditionalFormatting sqref="BP5">
    <cfRule type="expression" dxfId="201" priority="18" stopIfTrue="1">
      <formula>IF(AND(BP5="",#REF!&gt;""),TRUE,FALSE)</formula>
    </cfRule>
  </conditionalFormatting>
  <conditionalFormatting sqref="BA113:BC113 BA97:BC97 BA81:BC81 BA65:BC65 BA49:BC49 BA33:BC33">
    <cfRule type="expression" dxfId="200" priority="19" stopIfTrue="1">
      <formula>IF(BJ33="No",TRUE,FALSE)</formula>
    </cfRule>
    <cfRule type="expression" dxfId="199" priority="20" stopIfTrue="1">
      <formula>IF(OR(I33="",BA33="x",BR33=0),TRUE,FALSE)</formula>
    </cfRule>
    <cfRule type="expression" dxfId="198" priority="21" stopIfTrue="1">
      <formula>IF(AND(BA33&lt;&gt;"Y",BA33&lt;&gt;"N",BA33&lt;&gt;""),TRUE,FALSE)</formula>
    </cfRule>
  </conditionalFormatting>
  <conditionalFormatting sqref="BA115:BC115 BA99:BC99 BA83:BC83 BA67:BC67 BA51:BC51 BA35:BC35">
    <cfRule type="expression" dxfId="197" priority="22" stopIfTrue="1">
      <formula>IF(OR(BR33=0,BJ33="No"),TRUE,FALSE)</formula>
    </cfRule>
    <cfRule type="expression" dxfId="196" priority="23" stopIfTrue="1">
      <formula>IF(BA33="x",TRUE,FALSE)</formula>
    </cfRule>
    <cfRule type="cellIs" dxfId="195" priority="24" stopIfTrue="1" operator="greaterThan">
      <formula>2</formula>
    </cfRule>
  </conditionalFormatting>
  <conditionalFormatting sqref="BA122:BC122 BA106:BC106 BA90:BC90 BA74:BC74 BA58:BC58 BA42:BC42">
    <cfRule type="expression" dxfId="194" priority="25" stopIfTrue="1">
      <formula>IF(OR(BR33=0,BJ33="No"),TRUE,FALSE)</formula>
    </cfRule>
    <cfRule type="expression" dxfId="193" priority="26" stopIfTrue="1">
      <formula>IF(BA33="x",TRUE,FALSE)</formula>
    </cfRule>
    <cfRule type="cellIs" dxfId="192" priority="27" stopIfTrue="1" operator="greaterThan">
      <formula>2</formula>
    </cfRule>
  </conditionalFormatting>
  <conditionalFormatting sqref="BA124:BC124 BA108:BC108 BA92:BC92 BA76:BC76 BA60:BC60 BA44:BC44">
    <cfRule type="expression" dxfId="191" priority="28" stopIfTrue="1">
      <formula>IF(OR(BR33=0,BJ33="No"),TRUE,FALSE)</formula>
    </cfRule>
    <cfRule type="expression" dxfId="190" priority="29" stopIfTrue="1">
      <formula>IF(BA33="x",TRUE,FALSE)</formula>
    </cfRule>
    <cfRule type="cellIs" dxfId="189" priority="30" stopIfTrue="1" operator="greaterThan">
      <formula>2</formula>
    </cfRule>
  </conditionalFormatting>
  <conditionalFormatting sqref="AY5:BC5">
    <cfRule type="cellIs" dxfId="188" priority="31" stopIfTrue="1" operator="between">
      <formula>0.85</formula>
      <formula>1.1</formula>
    </cfRule>
    <cfRule type="cellIs" dxfId="187" priority="32" stopIfTrue="1" operator="between">
      <formula>0.75</formula>
      <formula>0.8499</formula>
    </cfRule>
    <cfRule type="cellIs" dxfId="186" priority="33" stopIfTrue="1" operator="between">
      <formula>0</formula>
      <formula>0.7499</formula>
    </cfRule>
  </conditionalFormatting>
  <conditionalFormatting sqref="AZ17:BD23">
    <cfRule type="cellIs" dxfId="185" priority="34" stopIfTrue="1" operator="between">
      <formula>0.85</formula>
      <formula>1.1</formula>
    </cfRule>
    <cfRule type="cellIs" dxfId="184" priority="35" stopIfTrue="1" operator="between">
      <formula>0.75</formula>
      <formula>0.8499</formula>
    </cfRule>
    <cfRule type="cellIs" dxfId="183" priority="36" stopIfTrue="1" operator="between">
      <formula>0</formula>
      <formula>0.7499</formula>
    </cfRule>
  </conditionalFormatting>
  <printOptions horizontalCentered="1"/>
  <pageMargins left="0.5" right="0.5" top="0.5" bottom="0.75" header="0.5" footer="0.5"/>
  <pageSetup scale="94" orientation="portrait" r:id="rId1"/>
  <headerFooter alignWithMargins="0">
    <oddFooter xml:space="preserve">&amp;L&amp;8&amp;A&amp;C&amp;8PAGE &amp;P OF &amp;N&amp;R&amp;8Printed : &amp;D &amp;T </oddFooter>
  </headerFooter>
  <rowBreaks count="2" manualBreakCount="2">
    <brk id="62" min="1" max="55" man="1"/>
    <brk id="126" min="1" max="55"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20"/>
  </sheetPr>
  <dimension ref="A1:CP365"/>
  <sheetViews>
    <sheetView showRowColHeaders="0" zoomScaleNormal="100" workbookViewId="0">
      <selection activeCell="BA35" sqref="BA35:BC35"/>
    </sheetView>
  </sheetViews>
  <sheetFormatPr baseColWidth="10" defaultColWidth="9.140625" defaultRowHeight="12.75"/>
  <cols>
    <col min="1" max="1" width="1" style="99" customWidth="1"/>
    <col min="2" max="2" width="0.85546875" style="19" customWidth="1"/>
    <col min="3" max="3" width="2.7109375" style="19" customWidth="1"/>
    <col min="4" max="4" width="0.85546875" style="19" customWidth="1"/>
    <col min="5" max="5" width="2.7109375" style="19" customWidth="1"/>
    <col min="6" max="6" width="0.85546875" style="19" customWidth="1"/>
    <col min="7" max="7" width="2.7109375" style="19" customWidth="1"/>
    <col min="8" max="8" width="0.85546875" style="19" customWidth="1"/>
    <col min="9" max="9" width="2.7109375" style="19" customWidth="1"/>
    <col min="10" max="10" width="0.85546875" style="19" customWidth="1"/>
    <col min="11" max="11" width="2.7109375" style="19" customWidth="1"/>
    <col min="12" max="12" width="0.85546875" style="19" customWidth="1"/>
    <col min="13" max="13" width="2.7109375" style="19" customWidth="1"/>
    <col min="14" max="14" width="0.85546875" style="19" customWidth="1"/>
    <col min="15" max="15" width="2.7109375" style="19" customWidth="1"/>
    <col min="16" max="16" width="0.85546875" style="19" customWidth="1"/>
    <col min="17" max="17" width="2.7109375" style="19" customWidth="1"/>
    <col min="18" max="18" width="0.85546875" style="19" customWidth="1"/>
    <col min="19" max="19" width="2.7109375" style="19" customWidth="1"/>
    <col min="20" max="20" width="0.85546875" style="19" customWidth="1"/>
    <col min="21" max="21" width="2.7109375" style="19" customWidth="1"/>
    <col min="22" max="22" width="0.85546875" style="19" customWidth="1"/>
    <col min="23" max="23" width="2.7109375" style="19" customWidth="1"/>
    <col min="24" max="24" width="0.85546875" style="19" customWidth="1"/>
    <col min="25" max="25" width="2.7109375" style="19" customWidth="1"/>
    <col min="26" max="26" width="0.85546875" style="19" customWidth="1"/>
    <col min="27" max="27" width="2.7109375" style="19" customWidth="1"/>
    <col min="28" max="28" width="0.85546875" style="19" customWidth="1"/>
    <col min="29" max="29" width="2.7109375" style="19" customWidth="1"/>
    <col min="30" max="30" width="0.85546875" style="19" customWidth="1"/>
    <col min="31" max="31" width="2.7109375" style="19" customWidth="1"/>
    <col min="32" max="32" width="0.85546875" style="19" customWidth="1"/>
    <col min="33" max="33" width="2.7109375" style="19" customWidth="1"/>
    <col min="34" max="34" width="0.85546875" style="19" customWidth="1"/>
    <col min="35" max="35" width="2.7109375" style="19" customWidth="1"/>
    <col min="36" max="36" width="0.85546875" style="19" customWidth="1"/>
    <col min="37" max="37" width="2.7109375" style="19" customWidth="1"/>
    <col min="38" max="38" width="0.85546875" style="19" customWidth="1"/>
    <col min="39" max="39" width="2.7109375" style="19" customWidth="1"/>
    <col min="40" max="40" width="0.85546875" style="19" customWidth="1"/>
    <col min="41" max="41" width="2.7109375" style="19" customWidth="1"/>
    <col min="42" max="42" width="0.85546875" style="19" customWidth="1"/>
    <col min="43" max="43" width="2.7109375" style="19" customWidth="1"/>
    <col min="44" max="44" width="0.85546875" style="19" customWidth="1"/>
    <col min="45" max="45" width="2.7109375" style="19" customWidth="1"/>
    <col min="46" max="46" width="0.85546875" style="19" customWidth="1"/>
    <col min="47" max="47" width="2.7109375" style="19" customWidth="1"/>
    <col min="48" max="48" width="0.85546875" style="19" customWidth="1"/>
    <col min="49" max="49" width="2.7109375" style="19" customWidth="1"/>
    <col min="50" max="50" width="0.85546875" style="19" customWidth="1"/>
    <col min="51" max="51" width="2.7109375" style="19" customWidth="1"/>
    <col min="52" max="52" width="0.85546875" style="19" customWidth="1"/>
    <col min="53" max="53" width="2.7109375" style="19" customWidth="1"/>
    <col min="54" max="54" width="0.85546875" style="19" customWidth="1"/>
    <col min="55" max="55" width="2.7109375" style="19" customWidth="1"/>
    <col min="56" max="56" width="0.85546875" style="19" customWidth="1"/>
    <col min="57" max="57" width="0.85546875" style="46" customWidth="1"/>
    <col min="58" max="58" width="3.85546875" style="64" customWidth="1"/>
    <col min="59" max="61" width="3.85546875" style="59" customWidth="1"/>
    <col min="62" max="64" width="3.85546875" style="59" hidden="1" customWidth="1"/>
    <col min="65" max="67" width="3.85546875" style="60" hidden="1" customWidth="1"/>
    <col min="68" max="68" width="3.85546875" style="59" hidden="1" customWidth="1"/>
    <col min="69" max="70" width="3.85546875" style="63" hidden="1" customWidth="1"/>
    <col min="71" max="73" width="2.7109375" style="59" customWidth="1"/>
    <col min="74" max="89" width="9.140625" style="59"/>
    <col min="90" max="16384" width="9.140625" style="19"/>
  </cols>
  <sheetData>
    <row r="1" spans="1:94" ht="4.5" customHeight="1">
      <c r="A1" s="204"/>
      <c r="B1" s="169"/>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32"/>
      <c r="AT1" s="32"/>
      <c r="AU1" s="32"/>
      <c r="AV1" s="32"/>
      <c r="AW1" s="32"/>
      <c r="AX1" s="32"/>
      <c r="AY1" s="32"/>
      <c r="AZ1" s="32"/>
      <c r="BA1" s="32"/>
      <c r="BB1" s="42"/>
      <c r="BC1" s="42"/>
      <c r="BD1" s="219"/>
      <c r="BL1" s="60"/>
      <c r="BQ1" s="59"/>
      <c r="BR1" s="59"/>
      <c r="CL1" s="59"/>
      <c r="CM1" s="59"/>
      <c r="CN1" s="59"/>
      <c r="CO1" s="59"/>
      <c r="CP1" s="59"/>
    </row>
    <row r="2" spans="1:94" ht="4.5" customHeight="1">
      <c r="A2" s="204"/>
      <c r="B2" s="14"/>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6"/>
      <c r="AT2" s="16"/>
      <c r="AU2" s="16"/>
      <c r="AV2" s="16"/>
      <c r="AW2" s="16"/>
      <c r="AX2" s="16"/>
      <c r="AY2" s="16"/>
      <c r="AZ2" s="16"/>
      <c r="BA2" s="16"/>
      <c r="BB2" s="15"/>
      <c r="BC2" s="15"/>
      <c r="BD2" s="17"/>
    </row>
    <row r="3" spans="1:94" ht="12.75" customHeight="1">
      <c r="A3" s="190"/>
      <c r="B3" s="20"/>
      <c r="C3" s="21"/>
      <c r="D3" s="21"/>
      <c r="E3" s="21"/>
      <c r="F3" s="21"/>
      <c r="G3" s="21"/>
      <c r="H3" s="21"/>
      <c r="I3" s="21"/>
      <c r="J3" s="21"/>
      <c r="K3" s="21"/>
      <c r="L3" s="21"/>
      <c r="M3" s="21"/>
      <c r="N3" s="21"/>
      <c r="O3" s="21"/>
      <c r="P3" s="21"/>
      <c r="Q3" s="770" t="s">
        <v>56</v>
      </c>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P3" s="771"/>
      <c r="AQ3" s="95"/>
      <c r="AR3" s="102"/>
      <c r="AS3" s="102"/>
      <c r="AT3" s="102"/>
      <c r="AU3" s="102"/>
      <c r="AV3" s="102"/>
      <c r="AW3" s="103" t="s">
        <v>57</v>
      </c>
      <c r="AX3" s="102"/>
      <c r="AY3" s="928" t="str">
        <f>IF('Cover Page'!AY3="","",'Cover Page'!AY3)</f>
        <v/>
      </c>
      <c r="AZ3" s="929"/>
      <c r="BA3" s="929"/>
      <c r="BB3" s="929"/>
      <c r="BC3" s="930"/>
      <c r="BD3" s="22"/>
    </row>
    <row r="4" spans="1:94" ht="4.5" customHeight="1">
      <c r="A4" s="190"/>
      <c r="B4" s="20"/>
      <c r="C4" s="21"/>
      <c r="D4" s="21"/>
      <c r="E4" s="21"/>
      <c r="F4" s="21"/>
      <c r="G4" s="21"/>
      <c r="H4" s="21"/>
      <c r="I4" s="21"/>
      <c r="J4" s="21"/>
      <c r="K4" s="21"/>
      <c r="L4" s="21"/>
      <c r="M4" s="21"/>
      <c r="N4" s="21"/>
      <c r="O4" s="21"/>
      <c r="P4" s="21"/>
      <c r="Q4" s="772"/>
      <c r="R4" s="773"/>
      <c r="S4" s="773"/>
      <c r="T4" s="773"/>
      <c r="U4" s="773"/>
      <c r="V4" s="773"/>
      <c r="W4" s="773"/>
      <c r="X4" s="773"/>
      <c r="Y4" s="773"/>
      <c r="Z4" s="773"/>
      <c r="AA4" s="773"/>
      <c r="AB4" s="773"/>
      <c r="AC4" s="773"/>
      <c r="AD4" s="773"/>
      <c r="AE4" s="773"/>
      <c r="AF4" s="773"/>
      <c r="AG4" s="773"/>
      <c r="AH4" s="773"/>
      <c r="AI4" s="773"/>
      <c r="AJ4" s="773"/>
      <c r="AK4" s="773"/>
      <c r="AL4" s="773"/>
      <c r="AM4" s="773"/>
      <c r="AN4" s="773"/>
      <c r="AO4" s="773"/>
      <c r="AP4" s="773"/>
      <c r="AQ4" s="97"/>
      <c r="AR4" s="104"/>
      <c r="AS4" s="105"/>
      <c r="AT4" s="105"/>
      <c r="AU4" s="105"/>
      <c r="AV4" s="105"/>
      <c r="AW4" s="105"/>
      <c r="AX4" s="105"/>
      <c r="AY4" s="105"/>
      <c r="AZ4" s="105"/>
      <c r="BA4" s="105"/>
      <c r="BB4" s="105"/>
      <c r="BC4" s="105"/>
      <c r="BD4" s="22"/>
    </row>
    <row r="5" spans="1:94" ht="12.75" customHeight="1">
      <c r="A5" s="190"/>
      <c r="B5" s="20"/>
      <c r="C5" s="21"/>
      <c r="D5" s="21"/>
      <c r="E5" s="21"/>
      <c r="F5" s="21"/>
      <c r="G5" s="21"/>
      <c r="H5" s="21"/>
      <c r="I5" s="21"/>
      <c r="J5" s="21"/>
      <c r="K5" s="21"/>
      <c r="L5" s="21"/>
      <c r="M5" s="21"/>
      <c r="N5" s="21"/>
      <c r="O5" s="21"/>
      <c r="P5" s="21"/>
      <c r="Q5" s="772"/>
      <c r="R5" s="773"/>
      <c r="S5" s="773"/>
      <c r="T5" s="773"/>
      <c r="U5" s="773"/>
      <c r="V5" s="773"/>
      <c r="W5" s="773"/>
      <c r="X5" s="773"/>
      <c r="Y5" s="773"/>
      <c r="Z5" s="773"/>
      <c r="AA5" s="773"/>
      <c r="AB5" s="773"/>
      <c r="AC5" s="773"/>
      <c r="AD5" s="773"/>
      <c r="AE5" s="773"/>
      <c r="AF5" s="773"/>
      <c r="AG5" s="773"/>
      <c r="AH5" s="773"/>
      <c r="AI5" s="773"/>
      <c r="AJ5" s="773"/>
      <c r="AK5" s="773"/>
      <c r="AL5" s="773"/>
      <c r="AM5" s="773"/>
      <c r="AN5" s="773"/>
      <c r="AO5" s="773"/>
      <c r="AP5" s="773"/>
      <c r="AQ5" s="88"/>
      <c r="AR5" s="106"/>
      <c r="AS5" s="107"/>
      <c r="AT5" s="106"/>
      <c r="AU5" s="107"/>
      <c r="AV5" s="106"/>
      <c r="AW5" s="92" t="s">
        <v>51</v>
      </c>
      <c r="AX5" s="106"/>
      <c r="AY5" s="767" t="str">
        <f>'Cover Page'!AY5</f>
        <v/>
      </c>
      <c r="AZ5" s="768"/>
      <c r="BA5" s="768"/>
      <c r="BB5" s="768"/>
      <c r="BC5" s="769"/>
      <c r="BD5" s="22"/>
      <c r="BJ5" s="951" t="s">
        <v>88</v>
      </c>
      <c r="BK5" s="952"/>
      <c r="BL5" s="952"/>
      <c r="BM5" s="952"/>
      <c r="BN5" s="952"/>
      <c r="BO5" s="952"/>
      <c r="BP5" s="264">
        <f>IF(BR23="",0,IF(MIN(BR17:BR22)&lt;0.75,1,0))</f>
        <v>0</v>
      </c>
    </row>
    <row r="6" spans="1:94" ht="4.5" customHeight="1">
      <c r="A6" s="190"/>
      <c r="B6" s="20"/>
      <c r="C6" s="21"/>
      <c r="D6" s="21"/>
      <c r="E6" s="21"/>
      <c r="F6" s="21"/>
      <c r="G6" s="21"/>
      <c r="H6" s="21"/>
      <c r="I6" s="21"/>
      <c r="J6" s="21"/>
      <c r="K6" s="21"/>
      <c r="L6" s="21"/>
      <c r="M6" s="21"/>
      <c r="N6" s="21"/>
      <c r="O6" s="21"/>
      <c r="P6" s="21"/>
      <c r="Q6" s="774"/>
      <c r="R6" s="775"/>
      <c r="S6" s="775"/>
      <c r="T6" s="775"/>
      <c r="U6" s="775"/>
      <c r="V6" s="775"/>
      <c r="W6" s="775"/>
      <c r="X6" s="775"/>
      <c r="Y6" s="775"/>
      <c r="Z6" s="775"/>
      <c r="AA6" s="775"/>
      <c r="AB6" s="775"/>
      <c r="AC6" s="775"/>
      <c r="AD6" s="775"/>
      <c r="AE6" s="775"/>
      <c r="AF6" s="775"/>
      <c r="AG6" s="775"/>
      <c r="AH6" s="775"/>
      <c r="AI6" s="775"/>
      <c r="AJ6" s="775"/>
      <c r="AK6" s="775"/>
      <c r="AL6" s="775"/>
      <c r="AM6" s="775"/>
      <c r="AN6" s="775"/>
      <c r="AO6" s="775"/>
      <c r="AP6" s="775"/>
      <c r="AQ6" s="55"/>
      <c r="AR6" s="91"/>
      <c r="AS6" s="91"/>
      <c r="AT6" s="91"/>
      <c r="AU6" s="91"/>
      <c r="AV6" s="91"/>
      <c r="AW6" s="91"/>
      <c r="AX6" s="91"/>
      <c r="AY6" s="91"/>
      <c r="AZ6" s="108" t="str">
        <f>IF(AND($BH$7="",$BH$9=""),"",IF($BH$9="",#REF!,#REF!))</f>
        <v/>
      </c>
      <c r="BA6" s="108"/>
      <c r="BB6" s="108"/>
      <c r="BC6" s="108"/>
      <c r="BD6" s="22"/>
    </row>
    <row r="7" spans="1:94" ht="12.75" customHeight="1">
      <c r="A7" s="190"/>
      <c r="B7" s="20"/>
      <c r="C7" s="21"/>
      <c r="D7" s="21"/>
      <c r="E7" s="21"/>
      <c r="F7" s="21"/>
      <c r="G7" s="21"/>
      <c r="H7" s="21"/>
      <c r="I7" s="109" t="s">
        <v>39</v>
      </c>
      <c r="J7" s="953">
        <f>'Cover Page'!J7</f>
        <v>5</v>
      </c>
      <c r="K7" s="953"/>
      <c r="L7" s="21"/>
      <c r="M7" s="21"/>
      <c r="N7" s="21"/>
      <c r="O7" s="21"/>
      <c r="P7" s="21"/>
      <c r="Q7" s="774"/>
      <c r="R7" s="775"/>
      <c r="S7" s="775"/>
      <c r="T7" s="775"/>
      <c r="U7" s="775"/>
      <c r="V7" s="775"/>
      <c r="W7" s="775"/>
      <c r="X7" s="775"/>
      <c r="Y7" s="775"/>
      <c r="Z7" s="775"/>
      <c r="AA7" s="775"/>
      <c r="AB7" s="775"/>
      <c r="AC7" s="775"/>
      <c r="AD7" s="775"/>
      <c r="AE7" s="775"/>
      <c r="AF7" s="775"/>
      <c r="AG7" s="775"/>
      <c r="AH7" s="775"/>
      <c r="AI7" s="775"/>
      <c r="AJ7" s="775"/>
      <c r="AK7" s="775"/>
      <c r="AL7" s="775"/>
      <c r="AM7" s="775"/>
      <c r="AN7" s="775"/>
      <c r="AO7" s="775"/>
      <c r="AP7" s="775"/>
      <c r="AQ7" s="92"/>
      <c r="AR7" s="91"/>
      <c r="AS7" s="90"/>
      <c r="AT7" s="91"/>
      <c r="AU7" s="91"/>
      <c r="AV7" s="91"/>
      <c r="AW7" s="89" t="s">
        <v>407</v>
      </c>
      <c r="AX7" s="55"/>
      <c r="AY7" s="933" t="str">
        <f>IF('Cover Page'!AY7="","",'Cover Page'!AY7)</f>
        <v/>
      </c>
      <c r="AZ7" s="934"/>
      <c r="BA7" s="934"/>
      <c r="BB7" s="934"/>
      <c r="BC7" s="935"/>
      <c r="BD7" s="22"/>
    </row>
    <row r="8" spans="1:94" ht="4.5" customHeight="1">
      <c r="A8" s="205"/>
      <c r="B8" s="24"/>
      <c r="C8" s="25"/>
      <c r="D8" s="25"/>
      <c r="E8" s="25"/>
      <c r="F8" s="25"/>
      <c r="G8" s="25"/>
      <c r="H8" s="25"/>
      <c r="I8" s="25"/>
      <c r="J8" s="23"/>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6"/>
      <c r="AP8" s="25"/>
      <c r="AQ8" s="25"/>
      <c r="AR8" s="25"/>
      <c r="AS8" s="26"/>
      <c r="AT8" s="25"/>
      <c r="AU8" s="25"/>
      <c r="AV8" s="25"/>
      <c r="AW8" s="26"/>
      <c r="AX8" s="25"/>
      <c r="AY8" s="26"/>
      <c r="AZ8" s="26"/>
      <c r="BA8" s="26"/>
      <c r="BB8" s="26"/>
      <c r="BC8" s="26"/>
      <c r="BD8" s="27"/>
      <c r="BK8" s="63"/>
      <c r="BL8" s="63"/>
      <c r="BM8" s="59"/>
      <c r="BN8" s="59"/>
      <c r="BO8" s="59"/>
    </row>
    <row r="9" spans="1:94">
      <c r="A9" s="55"/>
      <c r="B9" s="916" t="s">
        <v>71</v>
      </c>
      <c r="C9" s="917"/>
      <c r="D9" s="917"/>
      <c r="E9" s="917"/>
      <c r="F9" s="917"/>
      <c r="G9" s="917"/>
      <c r="H9" s="917"/>
      <c r="I9" s="917"/>
      <c r="J9" s="917"/>
      <c r="K9" s="910" t="str">
        <f>IF('Cover Page'!K9="","",'Cover Page'!K9)</f>
        <v/>
      </c>
      <c r="L9" s="911"/>
      <c r="M9" s="911"/>
      <c r="N9" s="911"/>
      <c r="O9" s="911"/>
      <c r="P9" s="911"/>
      <c r="Q9" s="911"/>
      <c r="R9" s="911"/>
      <c r="S9" s="911"/>
      <c r="T9" s="911"/>
      <c r="U9" s="911"/>
      <c r="V9" s="911"/>
      <c r="W9" s="911"/>
      <c r="X9" s="911"/>
      <c r="Y9" s="911"/>
      <c r="Z9" s="912"/>
      <c r="AA9" s="917" t="s">
        <v>208</v>
      </c>
      <c r="AB9" s="917"/>
      <c r="AC9" s="917"/>
      <c r="AD9" s="917"/>
      <c r="AE9" s="917"/>
      <c r="AF9" s="917"/>
      <c r="AG9" s="922" t="str">
        <f>IF('Cover Page'!AK9="","",'Cover Page'!AK9)</f>
        <v/>
      </c>
      <c r="AH9" s="923"/>
      <c r="AI9" s="923"/>
      <c r="AJ9" s="923"/>
      <c r="AK9" s="923"/>
      <c r="AL9" s="923"/>
      <c r="AM9" s="923"/>
      <c r="AN9" s="924"/>
      <c r="AO9" s="916" t="s">
        <v>81</v>
      </c>
      <c r="AP9" s="917"/>
      <c r="AQ9" s="917"/>
      <c r="AR9" s="918"/>
      <c r="AS9" s="910" t="str">
        <f>IF('Cover Page'!F53="","",'Cover Page'!F53)</f>
        <v/>
      </c>
      <c r="AT9" s="911"/>
      <c r="AU9" s="911"/>
      <c r="AV9" s="911"/>
      <c r="AW9" s="911"/>
      <c r="AX9" s="911"/>
      <c r="AY9" s="911"/>
      <c r="AZ9" s="911"/>
      <c r="BA9" s="911"/>
      <c r="BB9" s="911"/>
      <c r="BC9" s="911"/>
      <c r="BD9" s="912"/>
    </row>
    <row r="10" spans="1:94" ht="4.5" customHeight="1">
      <c r="A10" s="55"/>
      <c r="B10" s="919"/>
      <c r="C10" s="920"/>
      <c r="D10" s="920"/>
      <c r="E10" s="920"/>
      <c r="F10" s="920"/>
      <c r="G10" s="920"/>
      <c r="H10" s="920"/>
      <c r="I10" s="920"/>
      <c r="J10" s="920"/>
      <c r="K10" s="913"/>
      <c r="L10" s="914"/>
      <c r="M10" s="914"/>
      <c r="N10" s="914"/>
      <c r="O10" s="914"/>
      <c r="P10" s="914"/>
      <c r="Q10" s="914"/>
      <c r="R10" s="914"/>
      <c r="S10" s="914"/>
      <c r="T10" s="914"/>
      <c r="U10" s="914"/>
      <c r="V10" s="914"/>
      <c r="W10" s="914"/>
      <c r="X10" s="914"/>
      <c r="Y10" s="914"/>
      <c r="Z10" s="915"/>
      <c r="AA10" s="920"/>
      <c r="AB10" s="920"/>
      <c r="AC10" s="920"/>
      <c r="AD10" s="920"/>
      <c r="AE10" s="920"/>
      <c r="AF10" s="920"/>
      <c r="AG10" s="925"/>
      <c r="AH10" s="926"/>
      <c r="AI10" s="926"/>
      <c r="AJ10" s="926"/>
      <c r="AK10" s="926"/>
      <c r="AL10" s="926"/>
      <c r="AM10" s="926"/>
      <c r="AN10" s="927"/>
      <c r="AO10" s="919"/>
      <c r="AP10" s="920"/>
      <c r="AQ10" s="920"/>
      <c r="AR10" s="921"/>
      <c r="AS10" s="913"/>
      <c r="AT10" s="914"/>
      <c r="AU10" s="914"/>
      <c r="AV10" s="914"/>
      <c r="AW10" s="914"/>
      <c r="AX10" s="914"/>
      <c r="AY10" s="914"/>
      <c r="AZ10" s="914"/>
      <c r="BA10" s="914"/>
      <c r="BB10" s="914"/>
      <c r="BC10" s="914"/>
      <c r="BD10" s="915"/>
    </row>
    <row r="11" spans="1:94" ht="4.5" customHeight="1">
      <c r="A11" s="98"/>
      <c r="B11" s="916" t="s">
        <v>72</v>
      </c>
      <c r="C11" s="917"/>
      <c r="D11" s="917"/>
      <c r="E11" s="917"/>
      <c r="F11" s="917"/>
      <c r="G11" s="917"/>
      <c r="H11" s="917"/>
      <c r="I11" s="917"/>
      <c r="J11" s="918"/>
      <c r="K11" s="910" t="str">
        <f>IF('Cover Page'!K10="","",'Cover Page'!K10)</f>
        <v/>
      </c>
      <c r="L11" s="911"/>
      <c r="M11" s="911"/>
      <c r="N11" s="911"/>
      <c r="O11" s="911"/>
      <c r="P11" s="911"/>
      <c r="Q11" s="911"/>
      <c r="R11" s="911"/>
      <c r="S11" s="911"/>
      <c r="T11" s="911"/>
      <c r="U11" s="911"/>
      <c r="V11" s="911"/>
      <c r="W11" s="911"/>
      <c r="X11" s="911"/>
      <c r="Y11" s="911"/>
      <c r="Z11" s="912"/>
      <c r="AA11" s="916" t="s">
        <v>73</v>
      </c>
      <c r="AB11" s="917"/>
      <c r="AC11" s="917"/>
      <c r="AD11" s="918"/>
      <c r="AE11" s="910" t="str">
        <f>IF('Cover Page'!AE10="","",'Cover Page'!AE10)</f>
        <v/>
      </c>
      <c r="AF11" s="911"/>
      <c r="AG11" s="911"/>
      <c r="AH11" s="911"/>
      <c r="AI11" s="911"/>
      <c r="AJ11" s="911"/>
      <c r="AK11" s="911"/>
      <c r="AL11" s="911"/>
      <c r="AM11" s="911"/>
      <c r="AN11" s="912"/>
      <c r="AO11" s="916" t="s">
        <v>74</v>
      </c>
      <c r="AP11" s="917"/>
      <c r="AQ11" s="917"/>
      <c r="AR11" s="918"/>
      <c r="AS11" s="922" t="str">
        <f>IF('Cover Page'!AS10="","",'Cover Page'!AS10)</f>
        <v/>
      </c>
      <c r="AT11" s="923"/>
      <c r="AU11" s="924"/>
      <c r="AV11" s="916" t="s">
        <v>75</v>
      </c>
      <c r="AW11" s="917"/>
      <c r="AX11" s="918"/>
      <c r="AY11" s="945" t="str">
        <f>IF('Cover Page'!AY10:BD10="","",'Cover Page'!AY10)</f>
        <v/>
      </c>
      <c r="AZ11" s="946"/>
      <c r="BA11" s="946"/>
      <c r="BB11" s="946"/>
      <c r="BC11" s="946"/>
      <c r="BD11" s="947"/>
    </row>
    <row r="12" spans="1:94" ht="12.75" customHeight="1">
      <c r="A12" s="193"/>
      <c r="B12" s="919"/>
      <c r="C12" s="920"/>
      <c r="D12" s="920"/>
      <c r="E12" s="920"/>
      <c r="F12" s="920"/>
      <c r="G12" s="920"/>
      <c r="H12" s="920"/>
      <c r="I12" s="920"/>
      <c r="J12" s="921"/>
      <c r="K12" s="913"/>
      <c r="L12" s="914"/>
      <c r="M12" s="914"/>
      <c r="N12" s="914"/>
      <c r="O12" s="914"/>
      <c r="P12" s="914"/>
      <c r="Q12" s="914"/>
      <c r="R12" s="914"/>
      <c r="S12" s="914"/>
      <c r="T12" s="914"/>
      <c r="U12" s="914"/>
      <c r="V12" s="914"/>
      <c r="W12" s="914"/>
      <c r="X12" s="914"/>
      <c r="Y12" s="914"/>
      <c r="Z12" s="915"/>
      <c r="AA12" s="919"/>
      <c r="AB12" s="920"/>
      <c r="AC12" s="920"/>
      <c r="AD12" s="921"/>
      <c r="AE12" s="913"/>
      <c r="AF12" s="914"/>
      <c r="AG12" s="914"/>
      <c r="AH12" s="914"/>
      <c r="AI12" s="914"/>
      <c r="AJ12" s="914"/>
      <c r="AK12" s="914"/>
      <c r="AL12" s="914"/>
      <c r="AM12" s="914"/>
      <c r="AN12" s="915"/>
      <c r="AO12" s="919"/>
      <c r="AP12" s="920"/>
      <c r="AQ12" s="920"/>
      <c r="AR12" s="921"/>
      <c r="AS12" s="925"/>
      <c r="AT12" s="926"/>
      <c r="AU12" s="927"/>
      <c r="AV12" s="919"/>
      <c r="AW12" s="920"/>
      <c r="AX12" s="921"/>
      <c r="AY12" s="948"/>
      <c r="AZ12" s="949"/>
      <c r="BA12" s="949"/>
      <c r="BB12" s="949"/>
      <c r="BC12" s="949"/>
      <c r="BD12" s="950"/>
    </row>
    <row r="13" spans="1:94" ht="4.5" customHeight="1">
      <c r="A13" s="55"/>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row>
    <row r="14" spans="1:94" s="1" customFormat="1" ht="15">
      <c r="A14" s="55"/>
      <c r="B14" s="979" t="s">
        <v>190</v>
      </c>
      <c r="C14" s="980"/>
      <c r="D14" s="980"/>
      <c r="E14" s="980"/>
      <c r="F14" s="980"/>
      <c r="G14" s="980"/>
      <c r="H14" s="980"/>
      <c r="I14" s="980"/>
      <c r="J14" s="980"/>
      <c r="K14" s="980"/>
      <c r="L14" s="980"/>
      <c r="M14" s="980"/>
      <c r="N14" s="980"/>
      <c r="O14" s="980"/>
      <c r="P14" s="980"/>
      <c r="Q14" s="980"/>
      <c r="R14" s="980"/>
      <c r="S14" s="980"/>
      <c r="T14" s="980"/>
      <c r="U14" s="980"/>
      <c r="V14" s="980"/>
      <c r="W14" s="980"/>
      <c r="X14" s="980"/>
      <c r="Y14" s="980"/>
      <c r="Z14" s="980"/>
      <c r="AA14" s="980"/>
      <c r="AB14" s="980"/>
      <c r="AC14" s="980"/>
      <c r="AD14" s="980"/>
      <c r="AE14" s="980"/>
      <c r="AF14" s="980"/>
      <c r="AG14" s="980"/>
      <c r="AH14" s="980"/>
      <c r="AI14" s="980"/>
      <c r="AJ14" s="980"/>
      <c r="AK14" s="980"/>
      <c r="AL14" s="980"/>
      <c r="AM14" s="980"/>
      <c r="AN14" s="980"/>
      <c r="AO14" s="980"/>
      <c r="AP14" s="980"/>
      <c r="AQ14" s="980"/>
      <c r="AR14" s="980"/>
      <c r="AS14" s="980"/>
      <c r="AT14" s="980"/>
      <c r="AU14" s="980"/>
      <c r="AV14" s="980"/>
      <c r="AW14" s="980"/>
      <c r="AX14" s="980"/>
      <c r="AY14" s="980"/>
      <c r="AZ14" s="980"/>
      <c r="BA14" s="980"/>
      <c r="BB14" s="980"/>
      <c r="BC14" s="980"/>
      <c r="BD14" s="981"/>
      <c r="BE14" s="2"/>
      <c r="BF14" s="54"/>
      <c r="BG14" s="51"/>
      <c r="BH14" s="51"/>
      <c r="BI14" s="51"/>
      <c r="BJ14" s="69" t="s">
        <v>18</v>
      </c>
      <c r="BK14" s="70"/>
      <c r="BL14" s="70"/>
      <c r="BM14" s="70"/>
      <c r="BN14" s="70"/>
      <c r="BO14" s="70"/>
      <c r="BP14" s="70"/>
      <c r="BQ14" s="70"/>
      <c r="BR14" s="71"/>
      <c r="BS14" s="51"/>
      <c r="BT14" s="51"/>
      <c r="BU14" s="51"/>
      <c r="BV14" s="51"/>
      <c r="BW14" s="51"/>
      <c r="BX14" s="51"/>
      <c r="BY14" s="51"/>
      <c r="BZ14" s="51"/>
      <c r="CA14" s="51"/>
      <c r="CB14" s="51"/>
      <c r="CC14" s="51"/>
      <c r="CD14" s="51"/>
      <c r="CE14" s="51"/>
      <c r="CF14" s="51"/>
      <c r="CG14" s="51"/>
      <c r="CH14" s="51"/>
      <c r="CI14" s="51"/>
      <c r="CJ14" s="51"/>
      <c r="CK14" s="51"/>
    </row>
    <row r="15" spans="1:94" s="1" customFormat="1" ht="12" customHeight="1">
      <c r="A15" s="55"/>
      <c r="B15" s="970" t="s">
        <v>84</v>
      </c>
      <c r="C15" s="971"/>
      <c r="D15" s="971"/>
      <c r="E15" s="972"/>
      <c r="F15" s="965" t="s">
        <v>20</v>
      </c>
      <c r="G15" s="966"/>
      <c r="H15" s="966"/>
      <c r="I15" s="966"/>
      <c r="J15" s="966"/>
      <c r="K15" s="966"/>
      <c r="L15" s="966"/>
      <c r="M15" s="966"/>
      <c r="N15" s="966"/>
      <c r="O15" s="966"/>
      <c r="P15" s="966"/>
      <c r="Q15" s="966"/>
      <c r="R15" s="966"/>
      <c r="S15" s="966"/>
      <c r="T15" s="966"/>
      <c r="U15" s="966"/>
      <c r="V15" s="966"/>
      <c r="W15" s="966"/>
      <c r="X15" s="966"/>
      <c r="Y15" s="966"/>
      <c r="Z15" s="966"/>
      <c r="AA15" s="966"/>
      <c r="AB15" s="966"/>
      <c r="AC15" s="966"/>
      <c r="AD15" s="966"/>
      <c r="AE15" s="966"/>
      <c r="AF15" s="966"/>
      <c r="AG15" s="966" t="s">
        <v>76</v>
      </c>
      <c r="AH15" s="966"/>
      <c r="AI15" s="966"/>
      <c r="AJ15" s="966"/>
      <c r="AK15" s="966"/>
      <c r="AL15" s="966"/>
      <c r="AM15" s="966"/>
      <c r="AN15" s="966"/>
      <c r="AO15" s="966"/>
      <c r="AP15" s="966"/>
      <c r="AQ15" s="966"/>
      <c r="AR15" s="966"/>
      <c r="AS15" s="966" t="s">
        <v>15</v>
      </c>
      <c r="AT15" s="966"/>
      <c r="AU15" s="966"/>
      <c r="AV15" s="966"/>
      <c r="AW15" s="966"/>
      <c r="AX15" s="966"/>
      <c r="AY15" s="966"/>
      <c r="AZ15" s="992" t="s">
        <v>78</v>
      </c>
      <c r="BA15" s="992"/>
      <c r="BB15" s="992"/>
      <c r="BC15" s="992"/>
      <c r="BD15" s="993"/>
      <c r="BE15" s="2"/>
      <c r="BF15" s="54"/>
      <c r="BG15" s="51"/>
      <c r="BH15" s="51"/>
      <c r="BI15" s="51"/>
      <c r="BJ15" s="111"/>
      <c r="BK15" s="112"/>
      <c r="BL15" s="113"/>
      <c r="BM15" s="113"/>
      <c r="BN15" s="113"/>
      <c r="BO15" s="113"/>
      <c r="BP15" s="989"/>
      <c r="BQ15" s="990"/>
      <c r="BR15" s="991"/>
      <c r="BS15" s="51"/>
      <c r="BT15" s="51"/>
      <c r="BU15" s="51"/>
      <c r="BV15" s="51"/>
      <c r="BW15" s="51"/>
      <c r="BX15" s="51"/>
      <c r="BY15" s="51"/>
      <c r="BZ15" s="51"/>
      <c r="CA15" s="51"/>
      <c r="CB15" s="51"/>
      <c r="CC15" s="51"/>
      <c r="CD15" s="51"/>
      <c r="CE15" s="51"/>
      <c r="CF15" s="51"/>
      <c r="CG15" s="51"/>
      <c r="CH15" s="51"/>
      <c r="CI15" s="51"/>
      <c r="CJ15" s="51"/>
      <c r="CK15" s="51"/>
    </row>
    <row r="16" spans="1:94" s="1" customFormat="1" ht="8.25" customHeight="1">
      <c r="A16" s="98"/>
      <c r="B16" s="973"/>
      <c r="C16" s="974"/>
      <c r="D16" s="974"/>
      <c r="E16" s="975"/>
      <c r="F16" s="967"/>
      <c r="G16" s="968"/>
      <c r="H16" s="968"/>
      <c r="I16" s="968"/>
      <c r="J16" s="968"/>
      <c r="K16" s="968"/>
      <c r="L16" s="968"/>
      <c r="M16" s="968"/>
      <c r="N16" s="968"/>
      <c r="O16" s="968"/>
      <c r="P16" s="968"/>
      <c r="Q16" s="968"/>
      <c r="R16" s="968"/>
      <c r="S16" s="968"/>
      <c r="T16" s="968"/>
      <c r="U16" s="968"/>
      <c r="V16" s="968"/>
      <c r="W16" s="968"/>
      <c r="X16" s="968"/>
      <c r="Y16" s="968"/>
      <c r="Z16" s="968"/>
      <c r="AA16" s="968"/>
      <c r="AB16" s="968"/>
      <c r="AC16" s="968"/>
      <c r="AD16" s="968"/>
      <c r="AE16" s="968"/>
      <c r="AF16" s="968"/>
      <c r="AG16" s="968" t="s">
        <v>86</v>
      </c>
      <c r="AH16" s="968"/>
      <c r="AI16" s="968"/>
      <c r="AJ16" s="968"/>
      <c r="AK16" s="968" t="s">
        <v>85</v>
      </c>
      <c r="AL16" s="968"/>
      <c r="AM16" s="968"/>
      <c r="AN16" s="968"/>
      <c r="AO16" s="968" t="s">
        <v>14</v>
      </c>
      <c r="AP16" s="968"/>
      <c r="AQ16" s="968"/>
      <c r="AR16" s="968"/>
      <c r="AS16" s="968" t="s">
        <v>86</v>
      </c>
      <c r="AT16" s="968"/>
      <c r="AU16" s="968"/>
      <c r="AV16" s="968"/>
      <c r="AW16" s="968" t="s">
        <v>85</v>
      </c>
      <c r="AX16" s="968"/>
      <c r="AY16" s="968"/>
      <c r="AZ16" s="994"/>
      <c r="BA16" s="994"/>
      <c r="BB16" s="994"/>
      <c r="BC16" s="994"/>
      <c r="BD16" s="995"/>
      <c r="BE16" s="2"/>
      <c r="BF16" s="54"/>
      <c r="BG16" s="51"/>
      <c r="BH16" s="51"/>
      <c r="BI16" s="51"/>
      <c r="BJ16" s="114"/>
      <c r="BK16" s="91"/>
      <c r="BL16" s="94"/>
      <c r="BM16" s="94"/>
      <c r="BN16" s="94"/>
      <c r="BO16" s="94"/>
      <c r="BP16" s="117" t="s">
        <v>86</v>
      </c>
      <c r="BQ16" s="118" t="s">
        <v>85</v>
      </c>
      <c r="BR16" s="119" t="s">
        <v>78</v>
      </c>
      <c r="BS16" s="51"/>
      <c r="BT16" s="51"/>
      <c r="BU16" s="51"/>
      <c r="BV16" s="51"/>
      <c r="BW16" s="51"/>
      <c r="BX16" s="51"/>
      <c r="BY16" s="51"/>
      <c r="BZ16" s="51"/>
      <c r="CA16" s="51"/>
      <c r="CB16" s="51"/>
      <c r="CC16" s="51"/>
      <c r="CD16" s="51"/>
      <c r="CE16" s="51"/>
      <c r="CF16" s="51"/>
      <c r="CG16" s="51"/>
      <c r="CH16" s="51"/>
      <c r="CI16" s="51"/>
      <c r="CJ16" s="51"/>
      <c r="CK16" s="51"/>
    </row>
    <row r="17" spans="1:89" s="1" customFormat="1">
      <c r="A17" s="55"/>
      <c r="B17" s="962">
        <v>1</v>
      </c>
      <c r="C17" s="963"/>
      <c r="D17" s="963"/>
      <c r="E17" s="964"/>
      <c r="F17" s="969" t="s">
        <v>155</v>
      </c>
      <c r="G17" s="969"/>
      <c r="H17" s="969"/>
      <c r="I17" s="969"/>
      <c r="J17" s="969"/>
      <c r="K17" s="969"/>
      <c r="L17" s="969"/>
      <c r="M17" s="969"/>
      <c r="N17" s="969"/>
      <c r="O17" s="969"/>
      <c r="P17" s="969"/>
      <c r="Q17" s="969"/>
      <c r="R17" s="969"/>
      <c r="S17" s="969"/>
      <c r="T17" s="969"/>
      <c r="U17" s="969"/>
      <c r="V17" s="969"/>
      <c r="W17" s="969"/>
      <c r="X17" s="969"/>
      <c r="Y17" s="969"/>
      <c r="Z17" s="969"/>
      <c r="AA17" s="969"/>
      <c r="AB17" s="969"/>
      <c r="AC17" s="969"/>
      <c r="AD17" s="969"/>
      <c r="AE17" s="969"/>
      <c r="AF17" s="969"/>
      <c r="AG17" s="969"/>
      <c r="AH17" s="969"/>
      <c r="AI17" s="969"/>
      <c r="AJ17" s="969"/>
      <c r="AK17" s="969"/>
      <c r="AL17" s="969"/>
      <c r="AM17" s="969"/>
      <c r="AN17" s="969"/>
      <c r="AO17" s="969"/>
      <c r="AP17" s="969"/>
      <c r="AQ17" s="969"/>
      <c r="AR17" s="969"/>
      <c r="AS17" s="969"/>
      <c r="AT17" s="969"/>
      <c r="AU17" s="969"/>
      <c r="AV17" s="969"/>
      <c r="AW17" s="969"/>
      <c r="AX17" s="969"/>
      <c r="AY17" s="969"/>
      <c r="AZ17" s="976" t="str">
        <f>IF(BR17="","",BR17)</f>
        <v/>
      </c>
      <c r="BA17" s="977"/>
      <c r="BB17" s="977"/>
      <c r="BC17" s="977"/>
      <c r="BD17" s="978"/>
      <c r="BE17" s="2"/>
      <c r="BF17" s="54"/>
      <c r="BG17" s="51"/>
      <c r="BH17" s="51"/>
      <c r="BI17" s="51"/>
      <c r="BJ17" s="114"/>
      <c r="BK17" s="91"/>
      <c r="BL17" s="124"/>
      <c r="BM17" s="124"/>
      <c r="BN17" s="124"/>
      <c r="BO17" s="124" t="s">
        <v>40</v>
      </c>
      <c r="BP17" s="125">
        <f>BP31</f>
        <v>0</v>
      </c>
      <c r="BQ17" s="125">
        <f>BQ31</f>
        <v>0</v>
      </c>
      <c r="BR17" s="120" t="str">
        <f t="shared" ref="BR17:BR23" si="0">IF(BP17=0,"",BQ17/BP17)</f>
        <v/>
      </c>
      <c r="BS17" s="51"/>
      <c r="BT17" s="51"/>
      <c r="BU17" s="51"/>
      <c r="BV17" s="51"/>
      <c r="BW17" s="51"/>
      <c r="BX17" s="51"/>
      <c r="BY17" s="51"/>
      <c r="BZ17" s="51"/>
      <c r="CA17" s="51"/>
      <c r="CB17" s="51"/>
      <c r="CC17" s="51"/>
      <c r="CD17" s="51"/>
      <c r="CE17" s="51"/>
      <c r="CF17" s="51"/>
      <c r="CG17" s="51"/>
      <c r="CH17" s="51"/>
      <c r="CI17" s="51"/>
      <c r="CJ17" s="51"/>
      <c r="CK17" s="51"/>
    </row>
    <row r="18" spans="1:89" s="1" customFormat="1">
      <c r="A18" s="55"/>
      <c r="B18" s="962">
        <v>2</v>
      </c>
      <c r="C18" s="963"/>
      <c r="D18" s="963"/>
      <c r="E18" s="964"/>
      <c r="F18" s="1014" t="s">
        <v>116</v>
      </c>
      <c r="G18" s="1015"/>
      <c r="H18" s="1015"/>
      <c r="I18" s="1015"/>
      <c r="J18" s="1015"/>
      <c r="K18" s="1015"/>
      <c r="L18" s="1015"/>
      <c r="M18" s="1015"/>
      <c r="N18" s="1015"/>
      <c r="O18" s="1015"/>
      <c r="P18" s="1015"/>
      <c r="Q18" s="1015"/>
      <c r="R18" s="1015"/>
      <c r="S18" s="1015"/>
      <c r="T18" s="1015"/>
      <c r="U18" s="1015"/>
      <c r="V18" s="1015"/>
      <c r="W18" s="1015"/>
      <c r="X18" s="1015"/>
      <c r="Y18" s="1015"/>
      <c r="Z18" s="1015"/>
      <c r="AA18" s="1015"/>
      <c r="AB18" s="1015"/>
      <c r="AC18" s="1015"/>
      <c r="AD18" s="1015"/>
      <c r="AE18" s="1015"/>
      <c r="AF18" s="1015"/>
      <c r="AG18" s="1015"/>
      <c r="AH18" s="1015"/>
      <c r="AI18" s="1015"/>
      <c r="AJ18" s="1015"/>
      <c r="AK18" s="1015"/>
      <c r="AL18" s="1015"/>
      <c r="AM18" s="1015"/>
      <c r="AN18" s="1015"/>
      <c r="AO18" s="1015"/>
      <c r="AP18" s="1015"/>
      <c r="AQ18" s="1015"/>
      <c r="AR18" s="1015"/>
      <c r="AS18" s="1015"/>
      <c r="AT18" s="1015"/>
      <c r="AU18" s="1015"/>
      <c r="AV18" s="1015"/>
      <c r="AW18" s="1015"/>
      <c r="AX18" s="1015"/>
      <c r="AY18" s="1016"/>
      <c r="AZ18" s="976" t="str">
        <f t="shared" ref="AZ18:AZ23" si="1">IF(BR18="","",BR18)</f>
        <v/>
      </c>
      <c r="BA18" s="977"/>
      <c r="BB18" s="977"/>
      <c r="BC18" s="977"/>
      <c r="BD18" s="978"/>
      <c r="BE18" s="2"/>
      <c r="BF18" s="54"/>
      <c r="BG18" s="51"/>
      <c r="BH18" s="51"/>
      <c r="BI18" s="51"/>
      <c r="BJ18" s="114"/>
      <c r="BK18" s="91"/>
      <c r="BL18" s="124"/>
      <c r="BM18" s="124"/>
      <c r="BN18" s="124"/>
      <c r="BO18" s="124" t="s">
        <v>41</v>
      </c>
      <c r="BP18" s="125">
        <f>BP47</f>
        <v>0</v>
      </c>
      <c r="BQ18" s="125">
        <f>BQ47</f>
        <v>0</v>
      </c>
      <c r="BR18" s="120" t="str">
        <f t="shared" si="0"/>
        <v/>
      </c>
      <c r="BS18" s="51"/>
      <c r="BT18" s="51"/>
      <c r="BU18" s="51"/>
      <c r="BV18" s="51"/>
      <c r="BW18" s="51"/>
      <c r="BX18" s="51"/>
      <c r="BY18" s="51"/>
      <c r="BZ18" s="51"/>
      <c r="CA18" s="51"/>
      <c r="CB18" s="51"/>
      <c r="CC18" s="51"/>
      <c r="CD18" s="51"/>
      <c r="CE18" s="51"/>
      <c r="CF18" s="51"/>
      <c r="CG18" s="51"/>
      <c r="CH18" s="51"/>
      <c r="CI18" s="51"/>
      <c r="CJ18" s="51"/>
      <c r="CK18" s="51"/>
    </row>
    <row r="19" spans="1:89" s="1" customFormat="1">
      <c r="A19" s="55"/>
      <c r="B19" s="962">
        <v>3</v>
      </c>
      <c r="C19" s="963"/>
      <c r="D19" s="963"/>
      <c r="E19" s="964"/>
      <c r="F19" s="969" t="s">
        <v>186</v>
      </c>
      <c r="G19" s="969"/>
      <c r="H19" s="969"/>
      <c r="I19" s="969"/>
      <c r="J19" s="969"/>
      <c r="K19" s="969"/>
      <c r="L19" s="969"/>
      <c r="M19" s="969"/>
      <c r="N19" s="969"/>
      <c r="O19" s="969"/>
      <c r="P19" s="969"/>
      <c r="Q19" s="969"/>
      <c r="R19" s="969"/>
      <c r="S19" s="969"/>
      <c r="T19" s="969"/>
      <c r="U19" s="969"/>
      <c r="V19" s="969"/>
      <c r="W19" s="969"/>
      <c r="X19" s="969"/>
      <c r="Y19" s="969"/>
      <c r="Z19" s="969"/>
      <c r="AA19" s="969"/>
      <c r="AB19" s="969"/>
      <c r="AC19" s="969"/>
      <c r="AD19" s="969"/>
      <c r="AE19" s="969"/>
      <c r="AF19" s="969"/>
      <c r="AG19" s="969"/>
      <c r="AH19" s="969"/>
      <c r="AI19" s="969"/>
      <c r="AJ19" s="969"/>
      <c r="AK19" s="969"/>
      <c r="AL19" s="969"/>
      <c r="AM19" s="969"/>
      <c r="AN19" s="969"/>
      <c r="AO19" s="969"/>
      <c r="AP19" s="969"/>
      <c r="AQ19" s="969"/>
      <c r="AR19" s="969"/>
      <c r="AS19" s="969"/>
      <c r="AT19" s="969"/>
      <c r="AU19" s="969"/>
      <c r="AV19" s="969"/>
      <c r="AW19" s="969"/>
      <c r="AX19" s="969"/>
      <c r="AY19" s="969"/>
      <c r="AZ19" s="976" t="str">
        <f t="shared" si="1"/>
        <v/>
      </c>
      <c r="BA19" s="977"/>
      <c r="BB19" s="977"/>
      <c r="BC19" s="977"/>
      <c r="BD19" s="978"/>
      <c r="BE19" s="2"/>
      <c r="BF19" s="54"/>
      <c r="BG19" s="51"/>
      <c r="BH19" s="51"/>
      <c r="BI19" s="51"/>
      <c r="BJ19" s="114"/>
      <c r="BK19" s="91"/>
      <c r="BL19" s="124"/>
      <c r="BM19" s="124"/>
      <c r="BN19" s="124"/>
      <c r="BO19" s="124" t="s">
        <v>42</v>
      </c>
      <c r="BP19" s="125">
        <f>BP63</f>
        <v>0</v>
      </c>
      <c r="BQ19" s="125">
        <f>BQ63</f>
        <v>0</v>
      </c>
      <c r="BR19" s="120" t="str">
        <f t="shared" si="0"/>
        <v/>
      </c>
      <c r="BS19" s="51"/>
      <c r="BT19" s="51"/>
      <c r="BU19" s="51"/>
      <c r="BV19" s="51"/>
      <c r="BW19" s="51"/>
      <c r="BX19" s="51"/>
      <c r="BY19" s="51"/>
      <c r="BZ19" s="51"/>
      <c r="CA19" s="51"/>
      <c r="CB19" s="51"/>
      <c r="CC19" s="51"/>
      <c r="CD19" s="51"/>
      <c r="CE19" s="51"/>
      <c r="CF19" s="51"/>
      <c r="CG19" s="51"/>
      <c r="CH19" s="51"/>
      <c r="CI19" s="51"/>
      <c r="CJ19" s="51"/>
      <c r="CK19" s="51"/>
    </row>
    <row r="20" spans="1:89" s="1" customFormat="1">
      <c r="A20" s="55"/>
      <c r="B20" s="962">
        <v>4</v>
      </c>
      <c r="C20" s="963"/>
      <c r="D20" s="963"/>
      <c r="E20" s="964"/>
      <c r="F20" s="969" t="s">
        <v>358</v>
      </c>
      <c r="G20" s="969"/>
      <c r="H20" s="969"/>
      <c r="I20" s="969"/>
      <c r="J20" s="969"/>
      <c r="K20" s="969"/>
      <c r="L20" s="969"/>
      <c r="M20" s="969"/>
      <c r="N20" s="969"/>
      <c r="O20" s="969"/>
      <c r="P20" s="969"/>
      <c r="Q20" s="969"/>
      <c r="R20" s="969"/>
      <c r="S20" s="969"/>
      <c r="T20" s="969"/>
      <c r="U20" s="969"/>
      <c r="V20" s="969"/>
      <c r="W20" s="969"/>
      <c r="X20" s="969"/>
      <c r="Y20" s="969"/>
      <c r="Z20" s="969"/>
      <c r="AA20" s="969"/>
      <c r="AB20" s="969"/>
      <c r="AC20" s="969"/>
      <c r="AD20" s="969"/>
      <c r="AE20" s="969"/>
      <c r="AF20" s="969"/>
      <c r="AG20" s="969"/>
      <c r="AH20" s="969"/>
      <c r="AI20" s="969"/>
      <c r="AJ20" s="969"/>
      <c r="AK20" s="969"/>
      <c r="AL20" s="969"/>
      <c r="AM20" s="969"/>
      <c r="AN20" s="969"/>
      <c r="AO20" s="969"/>
      <c r="AP20" s="969"/>
      <c r="AQ20" s="969"/>
      <c r="AR20" s="969"/>
      <c r="AS20" s="969"/>
      <c r="AT20" s="969"/>
      <c r="AU20" s="969"/>
      <c r="AV20" s="969"/>
      <c r="AW20" s="969"/>
      <c r="AX20" s="969"/>
      <c r="AY20" s="969"/>
      <c r="AZ20" s="976" t="str">
        <f t="shared" si="1"/>
        <v/>
      </c>
      <c r="BA20" s="977"/>
      <c r="BB20" s="977"/>
      <c r="BC20" s="977"/>
      <c r="BD20" s="978"/>
      <c r="BE20" s="2"/>
      <c r="BF20" s="54"/>
      <c r="BG20" s="51"/>
      <c r="BH20" s="51"/>
      <c r="BI20" s="51"/>
      <c r="BJ20" s="114"/>
      <c r="BK20" s="91"/>
      <c r="BL20" s="124"/>
      <c r="BM20" s="124"/>
      <c r="BN20" s="124"/>
      <c r="BO20" s="124" t="s">
        <v>43</v>
      </c>
      <c r="BP20" s="125">
        <f>BP79</f>
        <v>0</v>
      </c>
      <c r="BQ20" s="125">
        <f>BQ79</f>
        <v>0</v>
      </c>
      <c r="BR20" s="120" t="str">
        <f t="shared" si="0"/>
        <v/>
      </c>
      <c r="BS20" s="51"/>
      <c r="BT20" s="51"/>
      <c r="BU20" s="51"/>
      <c r="BV20" s="51"/>
      <c r="BW20" s="51"/>
      <c r="BX20" s="51"/>
      <c r="BY20" s="51"/>
      <c r="BZ20" s="51"/>
      <c r="CA20" s="51"/>
      <c r="CB20" s="51"/>
      <c r="CC20" s="51"/>
      <c r="CD20" s="51"/>
      <c r="CE20" s="51"/>
      <c r="CF20" s="51"/>
      <c r="CG20" s="51"/>
      <c r="CH20" s="51"/>
      <c r="CI20" s="51"/>
      <c r="CJ20" s="51"/>
      <c r="CK20" s="51"/>
    </row>
    <row r="21" spans="1:89" s="1" customFormat="1">
      <c r="A21" s="55"/>
      <c r="B21" s="962">
        <v>5</v>
      </c>
      <c r="C21" s="963"/>
      <c r="D21" s="963"/>
      <c r="E21" s="964"/>
      <c r="F21" s="969" t="s">
        <v>394</v>
      </c>
      <c r="G21" s="969"/>
      <c r="H21" s="969"/>
      <c r="I21" s="969"/>
      <c r="J21" s="969"/>
      <c r="K21" s="969"/>
      <c r="L21" s="969"/>
      <c r="M21" s="969"/>
      <c r="N21" s="969"/>
      <c r="O21" s="969"/>
      <c r="P21" s="969"/>
      <c r="Q21" s="969"/>
      <c r="R21" s="969"/>
      <c r="S21" s="969"/>
      <c r="T21" s="969"/>
      <c r="U21" s="969"/>
      <c r="V21" s="969"/>
      <c r="W21" s="969"/>
      <c r="X21" s="969"/>
      <c r="Y21" s="969"/>
      <c r="Z21" s="969"/>
      <c r="AA21" s="969"/>
      <c r="AB21" s="969"/>
      <c r="AC21" s="969"/>
      <c r="AD21" s="969"/>
      <c r="AE21" s="969"/>
      <c r="AF21" s="969"/>
      <c r="AG21" s="969"/>
      <c r="AH21" s="969"/>
      <c r="AI21" s="969"/>
      <c r="AJ21" s="969"/>
      <c r="AK21" s="969"/>
      <c r="AL21" s="969"/>
      <c r="AM21" s="969"/>
      <c r="AN21" s="969"/>
      <c r="AO21" s="969"/>
      <c r="AP21" s="969"/>
      <c r="AQ21" s="969"/>
      <c r="AR21" s="969"/>
      <c r="AS21" s="969"/>
      <c r="AT21" s="969"/>
      <c r="AU21" s="969"/>
      <c r="AV21" s="969"/>
      <c r="AW21" s="969"/>
      <c r="AX21" s="969"/>
      <c r="AY21" s="969"/>
      <c r="AZ21" s="976" t="str">
        <f t="shared" si="1"/>
        <v/>
      </c>
      <c r="BA21" s="977"/>
      <c r="BB21" s="977"/>
      <c r="BC21" s="977"/>
      <c r="BD21" s="978"/>
      <c r="BE21" s="2"/>
      <c r="BF21" s="54"/>
      <c r="BG21" s="51"/>
      <c r="BH21" s="51"/>
      <c r="BI21" s="51"/>
      <c r="BJ21" s="114"/>
      <c r="BK21" s="91"/>
      <c r="BL21" s="124"/>
      <c r="BM21" s="124"/>
      <c r="BN21" s="124"/>
      <c r="BO21" s="124" t="s">
        <v>44</v>
      </c>
      <c r="BP21" s="125">
        <f>BP95</f>
        <v>0</v>
      </c>
      <c r="BQ21" s="125">
        <f>BQ95</f>
        <v>0</v>
      </c>
      <c r="BR21" s="120" t="str">
        <f t="shared" si="0"/>
        <v/>
      </c>
      <c r="BS21" s="51"/>
      <c r="BT21" s="51"/>
      <c r="BU21" s="51"/>
      <c r="BV21" s="51"/>
      <c r="BW21" s="51"/>
      <c r="BX21" s="51"/>
      <c r="BY21" s="51"/>
      <c r="BZ21" s="51"/>
      <c r="CA21" s="51"/>
      <c r="CB21" s="51"/>
      <c r="CC21" s="51"/>
      <c r="CD21" s="51"/>
      <c r="CE21" s="51"/>
      <c r="CF21" s="51"/>
      <c r="CG21" s="51"/>
      <c r="CH21" s="51"/>
      <c r="CI21" s="51"/>
      <c r="CJ21" s="51"/>
      <c r="CK21" s="51"/>
    </row>
    <row r="22" spans="1:89" s="1" customFormat="1">
      <c r="A22" s="55"/>
      <c r="B22" s="962">
        <v>6</v>
      </c>
      <c r="C22" s="963"/>
      <c r="D22" s="963"/>
      <c r="E22" s="964"/>
      <c r="F22" s="969"/>
      <c r="G22" s="969"/>
      <c r="H22" s="969"/>
      <c r="I22" s="969"/>
      <c r="J22" s="969"/>
      <c r="K22" s="969"/>
      <c r="L22" s="969"/>
      <c r="M22" s="969"/>
      <c r="N22" s="969"/>
      <c r="O22" s="969"/>
      <c r="P22" s="969"/>
      <c r="Q22" s="969"/>
      <c r="R22" s="969"/>
      <c r="S22" s="969"/>
      <c r="T22" s="969"/>
      <c r="U22" s="969"/>
      <c r="V22" s="969"/>
      <c r="W22" s="969"/>
      <c r="X22" s="969"/>
      <c r="Y22" s="969"/>
      <c r="Z22" s="969"/>
      <c r="AA22" s="969"/>
      <c r="AB22" s="969"/>
      <c r="AC22" s="969"/>
      <c r="AD22" s="969"/>
      <c r="AE22" s="969"/>
      <c r="AF22" s="969"/>
      <c r="AG22" s="969"/>
      <c r="AH22" s="969"/>
      <c r="AI22" s="969"/>
      <c r="AJ22" s="969"/>
      <c r="AK22" s="969"/>
      <c r="AL22" s="969"/>
      <c r="AM22" s="969"/>
      <c r="AN22" s="969"/>
      <c r="AO22" s="969"/>
      <c r="AP22" s="969"/>
      <c r="AQ22" s="969"/>
      <c r="AR22" s="969"/>
      <c r="AS22" s="969"/>
      <c r="AT22" s="969"/>
      <c r="AU22" s="969"/>
      <c r="AV22" s="969"/>
      <c r="AW22" s="969"/>
      <c r="AX22" s="969"/>
      <c r="AY22" s="969"/>
      <c r="AZ22" s="976" t="str">
        <f t="shared" si="1"/>
        <v/>
      </c>
      <c r="BA22" s="977"/>
      <c r="BB22" s="977"/>
      <c r="BC22" s="977"/>
      <c r="BD22" s="978"/>
      <c r="BE22" s="2"/>
      <c r="BF22" s="54"/>
      <c r="BG22" s="51"/>
      <c r="BH22" s="51"/>
      <c r="BI22" s="51"/>
      <c r="BJ22" s="114"/>
      <c r="BK22" s="91"/>
      <c r="BL22" s="124"/>
      <c r="BM22" s="124"/>
      <c r="BN22" s="124"/>
      <c r="BO22" s="124" t="s">
        <v>45</v>
      </c>
      <c r="BP22" s="125">
        <f>BP111</f>
        <v>0</v>
      </c>
      <c r="BQ22" s="125">
        <f>BQ111</f>
        <v>0</v>
      </c>
      <c r="BR22" s="120" t="str">
        <f t="shared" si="0"/>
        <v/>
      </c>
      <c r="BS22" s="51"/>
      <c r="BT22" s="51"/>
      <c r="BU22" s="51"/>
      <c r="BV22" s="51"/>
      <c r="BW22" s="51"/>
      <c r="BX22" s="51"/>
      <c r="BY22" s="51"/>
      <c r="BZ22" s="51"/>
      <c r="CA22" s="51"/>
      <c r="CB22" s="51"/>
      <c r="CC22" s="51"/>
      <c r="CD22" s="51"/>
      <c r="CE22" s="51"/>
      <c r="CF22" s="51"/>
      <c r="CG22" s="51"/>
      <c r="CH22" s="51"/>
      <c r="CI22" s="51"/>
      <c r="CJ22" s="51"/>
      <c r="CK22" s="51"/>
    </row>
    <row r="23" spans="1:89" s="12" customFormat="1" ht="13.5" customHeight="1">
      <c r="A23" s="190"/>
      <c r="B23" s="996" t="s">
        <v>16</v>
      </c>
      <c r="C23" s="997"/>
      <c r="D23" s="997"/>
      <c r="E23" s="997"/>
      <c r="F23" s="997"/>
      <c r="G23" s="997"/>
      <c r="H23" s="997"/>
      <c r="I23" s="997"/>
      <c r="J23" s="997"/>
      <c r="K23" s="997"/>
      <c r="L23" s="997"/>
      <c r="M23" s="997"/>
      <c r="N23" s="997"/>
      <c r="O23" s="997"/>
      <c r="P23" s="997"/>
      <c r="Q23" s="997"/>
      <c r="R23" s="997"/>
      <c r="S23" s="997"/>
      <c r="T23" s="997"/>
      <c r="U23" s="997"/>
      <c r="V23" s="997"/>
      <c r="W23" s="997"/>
      <c r="X23" s="997"/>
      <c r="Y23" s="997"/>
      <c r="Z23" s="997"/>
      <c r="AA23" s="997"/>
      <c r="AB23" s="997"/>
      <c r="AC23" s="997"/>
      <c r="AD23" s="997"/>
      <c r="AE23" s="997"/>
      <c r="AF23" s="997"/>
      <c r="AG23" s="997">
        <f>IF(AK23="","",SUM(AG17:AJ22))</f>
        <v>0</v>
      </c>
      <c r="AH23" s="997"/>
      <c r="AI23" s="997"/>
      <c r="AJ23" s="997"/>
      <c r="AK23" s="997">
        <f>IF(Q6="Continuous Improvement","",IF(BP29=0,"",SUM(AK17:AN22)))</f>
        <v>0</v>
      </c>
      <c r="AL23" s="997"/>
      <c r="AM23" s="997"/>
      <c r="AN23" s="997"/>
      <c r="AO23" s="997" t="e">
        <f>IF(AG23="","",SUM(AK23/AG23))</f>
        <v>#DIV/0!</v>
      </c>
      <c r="AP23" s="997"/>
      <c r="AQ23" s="997"/>
      <c r="AR23" s="997"/>
      <c r="AS23" s="997" t="e">
        <f>IF(AW23="","",SUM(AS17:AV22))</f>
        <v>#REF!</v>
      </c>
      <c r="AT23" s="997"/>
      <c r="AU23" s="997"/>
      <c r="AV23" s="997"/>
      <c r="AW23" s="997" t="e">
        <f>IF(Q6="Pre-Source","",IF(#REF!=0,"",SUM(AW17:AZ22)))</f>
        <v>#REF!</v>
      </c>
      <c r="AX23" s="997"/>
      <c r="AY23" s="998"/>
      <c r="AZ23" s="999" t="str">
        <f t="shared" si="1"/>
        <v/>
      </c>
      <c r="BA23" s="1000"/>
      <c r="BB23" s="1000"/>
      <c r="BC23" s="1000"/>
      <c r="BD23" s="1001"/>
      <c r="BE23" s="58"/>
      <c r="BF23" s="65"/>
      <c r="BG23" s="61"/>
      <c r="BH23" s="61"/>
      <c r="BI23" s="61"/>
      <c r="BJ23" s="115"/>
      <c r="BK23" s="116"/>
      <c r="BL23" s="123"/>
      <c r="BM23" s="123"/>
      <c r="BN23" s="123"/>
      <c r="BO23" s="123" t="s">
        <v>16</v>
      </c>
      <c r="BP23" s="126">
        <f>SUM(BP17:BP22)</f>
        <v>0</v>
      </c>
      <c r="BQ23" s="126">
        <f>SUM(BQ17:BQ22)</f>
        <v>0</v>
      </c>
      <c r="BR23" s="127" t="str">
        <f t="shared" si="0"/>
        <v/>
      </c>
      <c r="BS23" s="61"/>
      <c r="BT23" s="61"/>
      <c r="BU23" s="61"/>
      <c r="BV23" s="61"/>
      <c r="BW23" s="61"/>
      <c r="BX23" s="61"/>
      <c r="BY23" s="61"/>
      <c r="BZ23" s="61"/>
      <c r="CA23" s="61"/>
      <c r="CB23" s="61"/>
      <c r="CC23" s="61"/>
      <c r="CD23" s="61"/>
      <c r="CE23" s="61"/>
      <c r="CF23" s="61"/>
      <c r="CG23" s="61"/>
      <c r="CH23" s="61"/>
      <c r="CI23" s="61"/>
      <c r="CJ23" s="61"/>
      <c r="CK23" s="61"/>
    </row>
    <row r="24" spans="1:89" ht="4.5" customHeight="1">
      <c r="A24" s="205"/>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J24" s="87"/>
      <c r="BK24" s="128"/>
      <c r="BL24" s="79"/>
      <c r="BM24" s="79"/>
      <c r="BN24" s="79"/>
      <c r="BO24" s="79"/>
      <c r="BP24" s="128"/>
      <c r="BQ24" s="128"/>
      <c r="BR24" s="129"/>
    </row>
    <row r="25" spans="1:89">
      <c r="A25" s="206"/>
      <c r="B25" s="28" t="s">
        <v>105</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30"/>
      <c r="BJ25" s="64"/>
      <c r="BL25" s="60"/>
      <c r="BQ25" s="59"/>
      <c r="BR25" s="110"/>
    </row>
    <row r="26" spans="1:89" ht="18" customHeight="1">
      <c r="A26" s="207"/>
      <c r="B26" s="258"/>
      <c r="C26" s="1008" t="s">
        <v>168</v>
      </c>
      <c r="D26" s="1009"/>
      <c r="E26" s="1009"/>
      <c r="F26" s="1009"/>
      <c r="G26" s="1009"/>
      <c r="H26" s="1009"/>
      <c r="I26" s="259" t="s">
        <v>50</v>
      </c>
      <c r="J26" s="260"/>
      <c r="K26" s="1002" t="s">
        <v>376</v>
      </c>
      <c r="L26" s="1003"/>
      <c r="M26" s="1003"/>
      <c r="N26" s="1003"/>
      <c r="O26" s="1003"/>
      <c r="P26" s="1003"/>
      <c r="Q26" s="1003"/>
      <c r="R26" s="1003"/>
      <c r="S26" s="1003"/>
      <c r="T26" s="261"/>
      <c r="U26" s="256" t="s">
        <v>30</v>
      </c>
      <c r="V26" s="1004" t="s">
        <v>89</v>
      </c>
      <c r="W26" s="1004"/>
      <c r="X26" s="261"/>
      <c r="Y26" s="256" t="s">
        <v>167</v>
      </c>
      <c r="Z26" s="1004" t="s">
        <v>90</v>
      </c>
      <c r="AA26" s="1004"/>
      <c r="AB26" s="164"/>
      <c r="AC26" s="256"/>
      <c r="AD26" s="164"/>
      <c r="AE26" s="1005" t="s">
        <v>169</v>
      </c>
      <c r="AF26" s="1006"/>
      <c r="AG26" s="1006"/>
      <c r="AH26" s="1006"/>
      <c r="AI26" s="1006"/>
      <c r="AJ26" s="1006"/>
      <c r="AK26" s="1006"/>
      <c r="AL26" s="1007"/>
      <c r="AM26" s="167">
        <v>0</v>
      </c>
      <c r="AN26" s="257"/>
      <c r="AO26" s="987" t="s">
        <v>373</v>
      </c>
      <c r="AP26" s="988"/>
      <c r="AQ26" s="988"/>
      <c r="AR26" s="164"/>
      <c r="AS26" s="167">
        <v>1</v>
      </c>
      <c r="AT26" s="168"/>
      <c r="AU26" s="987" t="s">
        <v>375</v>
      </c>
      <c r="AV26" s="988"/>
      <c r="AW26" s="988"/>
      <c r="AX26" s="988"/>
      <c r="AY26" s="167">
        <v>2</v>
      </c>
      <c r="AZ26" s="164"/>
      <c r="BA26" s="987" t="s">
        <v>374</v>
      </c>
      <c r="BB26" s="988"/>
      <c r="BC26" s="988"/>
      <c r="BD26" s="165"/>
      <c r="BJ26" s="121"/>
      <c r="BK26" s="122"/>
      <c r="BL26" s="122"/>
      <c r="BM26" s="122"/>
      <c r="BN26" s="122"/>
      <c r="BO26" s="122"/>
      <c r="BQ26" s="59"/>
      <c r="BR26" s="110"/>
    </row>
    <row r="27" spans="1:89" ht="4.5" customHeight="1">
      <c r="A27" s="98"/>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J27" s="121"/>
      <c r="BK27" s="122"/>
      <c r="BL27" s="122"/>
      <c r="BM27" s="122"/>
      <c r="BN27" s="122"/>
      <c r="BO27" s="122"/>
      <c r="BP27" s="130"/>
      <c r="BQ27" s="130"/>
      <c r="BR27" s="131"/>
    </row>
    <row r="28" spans="1:89" ht="12.75" customHeight="1">
      <c r="A28" s="55"/>
      <c r="B28" s="33"/>
      <c r="C28" s="34" t="s">
        <v>107</v>
      </c>
      <c r="D28" s="35"/>
      <c r="E28" s="35"/>
      <c r="F28" s="35"/>
      <c r="G28" s="34" t="s">
        <v>106</v>
      </c>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6"/>
      <c r="AT28" s="36"/>
      <c r="AU28" s="36"/>
      <c r="AV28" s="36"/>
      <c r="AW28" s="36"/>
      <c r="AX28" s="36"/>
      <c r="AY28" s="36"/>
      <c r="AZ28" s="36" t="s">
        <v>51</v>
      </c>
      <c r="BA28" s="36"/>
      <c r="BB28" s="36"/>
      <c r="BC28" s="36"/>
      <c r="BD28" s="37"/>
      <c r="BJ28" s="985" t="s">
        <v>232</v>
      </c>
      <c r="BK28" s="986"/>
      <c r="BL28" s="986"/>
      <c r="BM28" s="986"/>
      <c r="BN28" s="986"/>
      <c r="BO28" s="134">
        <f>Introduction!BB9</f>
        <v>1</v>
      </c>
      <c r="BP28" s="982" t="s">
        <v>38</v>
      </c>
      <c r="BQ28" s="983"/>
      <c r="BR28" s="984"/>
    </row>
    <row r="29" spans="1:89" ht="12.75" customHeight="1">
      <c r="A29" s="55"/>
      <c r="B29" s="38"/>
      <c r="C29" s="39" t="s">
        <v>98</v>
      </c>
      <c r="D29" s="40"/>
      <c r="E29" s="1010" t="s">
        <v>185</v>
      </c>
      <c r="F29" s="1011"/>
      <c r="G29" s="1011"/>
      <c r="H29" s="1011"/>
      <c r="I29" s="1011"/>
      <c r="J29" s="1011"/>
      <c r="K29" s="1011"/>
      <c r="L29" s="1011"/>
      <c r="M29" s="1011"/>
      <c r="N29" s="1011"/>
      <c r="O29" s="1011"/>
      <c r="P29" s="1011"/>
      <c r="Q29" s="1011"/>
      <c r="R29" s="1011"/>
      <c r="S29" s="1011"/>
      <c r="T29" s="1011"/>
      <c r="U29" s="1011"/>
      <c r="V29" s="1011"/>
      <c r="W29" s="1011"/>
      <c r="X29" s="1011"/>
      <c r="Y29" s="1011"/>
      <c r="Z29" s="1011"/>
      <c r="AA29" s="1011"/>
      <c r="AB29" s="1011"/>
      <c r="AC29" s="1011"/>
      <c r="AD29" s="1011"/>
      <c r="AE29" s="1011"/>
      <c r="AF29" s="1011"/>
      <c r="AG29" s="1011"/>
      <c r="AH29" s="1011"/>
      <c r="AI29" s="1011"/>
      <c r="AJ29" s="1011"/>
      <c r="AK29" s="1011"/>
      <c r="AL29" s="1011"/>
      <c r="AM29" s="1011"/>
      <c r="AN29" s="1011"/>
      <c r="AO29" s="1011"/>
      <c r="AP29" s="1011"/>
      <c r="AQ29" s="1011"/>
      <c r="AR29" s="1011"/>
      <c r="AS29" s="1011"/>
      <c r="AT29" s="1011"/>
      <c r="AU29" s="1011"/>
      <c r="AV29" s="47" t="str">
        <f>IF(AP31="","",#REF!)</f>
        <v/>
      </c>
      <c r="AW29" s="47"/>
      <c r="AX29" s="47"/>
      <c r="AY29" s="47"/>
      <c r="AZ29" s="1012" t="str">
        <f>IF(BR23="","",BR23)</f>
        <v/>
      </c>
      <c r="BA29" s="1012"/>
      <c r="BB29" s="1012"/>
      <c r="BC29" s="1012"/>
      <c r="BD29" s="1013"/>
      <c r="BJ29" s="404"/>
      <c r="BK29" s="400" t="s">
        <v>231</v>
      </c>
      <c r="BL29" s="401"/>
      <c r="BM29" s="401"/>
      <c r="BN29" s="401"/>
      <c r="BO29" s="402"/>
      <c r="BP29" s="62" t="s">
        <v>86</v>
      </c>
      <c r="BQ29" s="62" t="s">
        <v>85</v>
      </c>
      <c r="BR29" s="62" t="s">
        <v>78</v>
      </c>
    </row>
    <row r="30" spans="1:89" ht="4.5" customHeight="1">
      <c r="A30" s="55"/>
      <c r="B30" s="145"/>
      <c r="C30" s="177"/>
      <c r="D30" s="178"/>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84"/>
      <c r="AW30" s="184"/>
      <c r="AX30" s="184"/>
      <c r="AY30" s="184"/>
      <c r="AZ30" s="185"/>
      <c r="BA30" s="185"/>
      <c r="BB30" s="185"/>
      <c r="BC30" s="185"/>
      <c r="BD30" s="185"/>
      <c r="BE30" s="72"/>
      <c r="BJ30" s="180"/>
      <c r="BK30" s="181"/>
      <c r="BL30" s="181"/>
      <c r="BM30" s="181"/>
      <c r="BN30" s="181"/>
      <c r="BO30" s="181"/>
      <c r="BP30" s="182"/>
      <c r="BQ30" s="182"/>
      <c r="BR30" s="183"/>
    </row>
    <row r="31" spans="1:89">
      <c r="A31" s="55"/>
      <c r="B31" s="140"/>
      <c r="C31" s="170"/>
      <c r="D31" s="140"/>
      <c r="E31" s="354" t="str">
        <f>CONCATENATE($C$29,"1")</f>
        <v>5.1</v>
      </c>
      <c r="F31" s="352"/>
      <c r="G31" s="956" t="str">
        <f>IF(F17="","",F17)</f>
        <v>Process Planning</v>
      </c>
      <c r="H31" s="957"/>
      <c r="I31" s="957"/>
      <c r="J31" s="957"/>
      <c r="K31" s="957"/>
      <c r="L31" s="957"/>
      <c r="M31" s="957"/>
      <c r="N31" s="957"/>
      <c r="O31" s="957"/>
      <c r="P31" s="957"/>
      <c r="Q31" s="957"/>
      <c r="R31" s="957"/>
      <c r="S31" s="957"/>
      <c r="T31" s="957"/>
      <c r="U31" s="957"/>
      <c r="V31" s="957"/>
      <c r="W31" s="957"/>
      <c r="X31" s="957"/>
      <c r="Y31" s="957"/>
      <c r="Z31" s="957"/>
      <c r="AA31" s="957"/>
      <c r="AB31" s="957"/>
      <c r="AC31" s="957"/>
      <c r="AD31" s="957"/>
      <c r="AE31" s="957"/>
      <c r="AF31" s="957"/>
      <c r="AG31" s="957"/>
      <c r="AH31" s="957"/>
      <c r="AI31" s="957"/>
      <c r="AJ31" s="957"/>
      <c r="AK31" s="957"/>
      <c r="AL31" s="957"/>
      <c r="AM31" s="957"/>
      <c r="AN31" s="957"/>
      <c r="AO31" s="957"/>
      <c r="AP31" s="958"/>
      <c r="AQ31" s="958"/>
      <c r="AR31" s="958"/>
      <c r="AS31" s="958"/>
      <c r="AT31" s="958"/>
      <c r="AU31" s="958"/>
      <c r="AV31" s="958"/>
      <c r="AW31" s="958"/>
      <c r="AX31" s="958"/>
      <c r="AY31" s="958"/>
      <c r="AZ31" s="954" t="str">
        <f>IF(BA33="N",BQ31,IF(BR33=0,"",IF(BA33="Y",SUM(BQ31/BP31),"")))</f>
        <v/>
      </c>
      <c r="BA31" s="954"/>
      <c r="BB31" s="954"/>
      <c r="BC31" s="954"/>
      <c r="BD31" s="955"/>
      <c r="BE31" s="49"/>
      <c r="BJ31" s="62" t="s">
        <v>230</v>
      </c>
      <c r="BK31" s="62">
        <v>1</v>
      </c>
      <c r="BL31" s="174">
        <v>2</v>
      </c>
      <c r="BM31" s="62">
        <v>3</v>
      </c>
      <c r="BN31" s="62">
        <v>4</v>
      </c>
      <c r="BO31" s="62">
        <v>5</v>
      </c>
      <c r="BP31" s="67">
        <f>IF(BA33="N",8,IF(BR33=0,0,IF(BP33="",0,8)))</f>
        <v>0</v>
      </c>
      <c r="BQ31" s="67">
        <f>SUM(BQ33:BQ44)</f>
        <v>0</v>
      </c>
      <c r="BR31" s="175" t="str">
        <f>IF(BA33="N",0,IF(BP31=0,"",IF(SUM(BQ31/BP31)&gt;1,1,SUM(BQ31/BP31))))</f>
        <v/>
      </c>
    </row>
    <row r="32" spans="1:89" ht="3.75" customHeight="1">
      <c r="A32" s="55"/>
      <c r="B32" s="140"/>
      <c r="C32" s="170"/>
      <c r="D32" s="140"/>
      <c r="E32" s="170"/>
      <c r="F32" s="351"/>
      <c r="G32" s="41"/>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42"/>
      <c r="BA32" s="42"/>
      <c r="BB32" s="42"/>
      <c r="BC32" s="42"/>
      <c r="BD32" s="139"/>
      <c r="BE32" s="188"/>
      <c r="BJ32" s="87"/>
      <c r="BK32" s="79"/>
      <c r="BL32" s="79"/>
      <c r="BP32" s="80"/>
      <c r="BQ32" s="80"/>
      <c r="BR32" s="81"/>
    </row>
    <row r="33" spans="1:89">
      <c r="A33" s="55"/>
      <c r="B33" s="140"/>
      <c r="C33" s="170"/>
      <c r="D33" s="140"/>
      <c r="E33" s="170"/>
      <c r="F33" s="351"/>
      <c r="G33" s="353" t="str">
        <f>CONCATENATE(E31,".1")</f>
        <v>5.1.1</v>
      </c>
      <c r="H33" s="144"/>
      <c r="I33" s="145" t="s">
        <v>4</v>
      </c>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66" t="s">
        <v>13</v>
      </c>
      <c r="AX33" s="145"/>
      <c r="AY33" s="146"/>
      <c r="AZ33" s="141"/>
      <c r="BA33" s="959"/>
      <c r="BB33" s="960"/>
      <c r="BC33" s="961"/>
      <c r="BD33" s="141"/>
      <c r="BE33" s="188"/>
      <c r="BJ33" s="66" t="s">
        <v>89</v>
      </c>
      <c r="BK33" s="78" t="s">
        <v>17</v>
      </c>
      <c r="BL33" s="78" t="s">
        <v>17</v>
      </c>
      <c r="BM33" s="78" t="s">
        <v>17</v>
      </c>
      <c r="BN33" s="78" t="s">
        <v>17</v>
      </c>
      <c r="BO33" s="78" t="s">
        <v>17</v>
      </c>
      <c r="BP33" s="135" t="str">
        <f>IF(OR(BA33="x",BA33=""),"",IF(AND($BO$28=1,BK33&lt;&gt;""),1,IF(AND($BO$28=2,BL33&lt;&gt;""),1,IF(AND($BO$28=3,BM33&lt;&gt;""),1,IF(AND($BO$28=4,BN33&lt;&gt;""),1,IF(AND($BO$28=5,BO33&lt;&gt;""),1,0))))))</f>
        <v/>
      </c>
      <c r="BQ33" s="67">
        <f>IF(BR33=0,0,IF(OR(BA33="x",BA33=""),0,IF(BA33="Y",2,0)))</f>
        <v>0</v>
      </c>
      <c r="BR33" s="137">
        <f>IF(BA33="N",0,SUM(BK34:BO34))</f>
        <v>1</v>
      </c>
    </row>
    <row r="34" spans="1:89" ht="3.75" customHeight="1">
      <c r="A34" s="55"/>
      <c r="B34" s="140"/>
      <c r="C34" s="170"/>
      <c r="D34" s="140"/>
      <c r="E34" s="170"/>
      <c r="F34" s="351"/>
      <c r="G34" s="143"/>
      <c r="H34" s="147"/>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9"/>
      <c r="AZ34" s="141"/>
      <c r="BA34" s="140"/>
      <c r="BB34" s="140"/>
      <c r="BC34" s="140"/>
      <c r="BD34" s="141"/>
      <c r="BE34" s="188"/>
      <c r="BJ34" s="136"/>
      <c r="BK34" s="137">
        <f>IF(AND($BO$28=1,BK33&lt;&gt;""),1,0)</f>
        <v>1</v>
      </c>
      <c r="BL34" s="137">
        <f>IF(AND($BO$28=2,BL33&lt;&gt;""),1,0)</f>
        <v>0</v>
      </c>
      <c r="BM34" s="137">
        <f>IF(AND($BO$28=3,BM33&lt;&gt;""),1,0)</f>
        <v>0</v>
      </c>
      <c r="BN34" s="137">
        <f>IF(AND($BO$28=4,BN33&lt;&gt;""),1,0)</f>
        <v>0</v>
      </c>
      <c r="BO34" s="137">
        <f>IF(AND($BO$28=5,BO33&lt;&gt;""),1,0)</f>
        <v>0</v>
      </c>
      <c r="BP34" s="80"/>
      <c r="BQ34" s="80"/>
      <c r="BR34" s="86"/>
    </row>
    <row r="35" spans="1:89">
      <c r="A35" s="55"/>
      <c r="B35" s="140"/>
      <c r="C35" s="170"/>
      <c r="D35" s="140"/>
      <c r="E35" s="170"/>
      <c r="F35" s="351"/>
      <c r="G35" s="353" t="str">
        <f>CONCATENATE(E31,".2")</f>
        <v>5.1.2</v>
      </c>
      <c r="H35" s="144"/>
      <c r="I35" s="145" t="s">
        <v>363</v>
      </c>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6"/>
      <c r="AZ35" s="141"/>
      <c r="BA35" s="959"/>
      <c r="BB35" s="960"/>
      <c r="BC35" s="961"/>
      <c r="BD35" s="141"/>
      <c r="BE35" s="188"/>
      <c r="BJ35" s="158"/>
      <c r="BK35" s="160"/>
      <c r="BL35" s="160"/>
      <c r="BM35" s="160"/>
      <c r="BN35" s="160"/>
      <c r="BO35" s="160"/>
      <c r="BP35" s="135" t="str">
        <f>IF(OR(BA35="x",BA35=""),"",IF(AND($BO$28=1,BK35&lt;&gt;""),1,IF(AND($BO$28=2,BL35&lt;&gt;""),1,IF(AND($BO$28=3,BM35&lt;&gt;""),1,IF(AND($BO$28=4,BN35&lt;&gt;""),1,IF(AND($BO$28=5,BO35&lt;&gt;""),1,0))))))</f>
        <v/>
      </c>
      <c r="BQ35" s="67">
        <f>IF(BR33=0,0,IF(OR(BA35="x",BA35=""),0,BA35))</f>
        <v>0</v>
      </c>
      <c r="BR35" s="162"/>
    </row>
    <row r="36" spans="1:89" s="151" customFormat="1">
      <c r="A36" s="55"/>
      <c r="B36" s="155"/>
      <c r="C36" s="171"/>
      <c r="D36" s="155"/>
      <c r="E36" s="171"/>
      <c r="F36" s="355"/>
      <c r="G36" s="152"/>
      <c r="H36" s="153"/>
      <c r="I36" s="154" t="s">
        <v>5</v>
      </c>
      <c r="J36" s="155"/>
      <c r="K36" s="524" t="s">
        <v>331</v>
      </c>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5"/>
      <c r="AU36" s="155"/>
      <c r="AV36" s="155"/>
      <c r="AW36" s="155"/>
      <c r="AX36" s="155"/>
      <c r="AY36" s="156"/>
      <c r="AZ36" s="157"/>
      <c r="BA36" s="155"/>
      <c r="BB36" s="155"/>
      <c r="BC36" s="155"/>
      <c r="BD36" s="157"/>
      <c r="BE36" s="189"/>
      <c r="BF36" s="158"/>
      <c r="BG36" s="159"/>
      <c r="BH36" s="159"/>
      <c r="BI36" s="159"/>
      <c r="BJ36" s="158"/>
      <c r="BK36" s="160"/>
      <c r="BL36" s="160"/>
      <c r="BM36" s="160"/>
      <c r="BN36" s="160"/>
      <c r="BO36" s="160"/>
      <c r="BP36" s="163"/>
      <c r="BQ36" s="163"/>
      <c r="BR36" s="162"/>
      <c r="BS36" s="159"/>
      <c r="BT36" s="159"/>
      <c r="BU36" s="159"/>
      <c r="BV36" s="159"/>
      <c r="BW36" s="159"/>
      <c r="BX36" s="159"/>
      <c r="BY36" s="159"/>
      <c r="BZ36" s="159"/>
      <c r="CA36" s="159"/>
      <c r="CB36" s="159"/>
      <c r="CC36" s="159"/>
      <c r="CD36" s="159"/>
      <c r="CE36" s="159"/>
      <c r="CF36" s="159"/>
      <c r="CG36" s="159"/>
      <c r="CH36" s="159"/>
      <c r="CI36" s="159"/>
      <c r="CJ36" s="159"/>
      <c r="CK36" s="159"/>
    </row>
    <row r="37" spans="1:89" s="151" customFormat="1">
      <c r="A37" s="55"/>
      <c r="B37" s="155"/>
      <c r="C37" s="171"/>
      <c r="D37" s="155"/>
      <c r="E37" s="171"/>
      <c r="F37" s="355"/>
      <c r="G37" s="152"/>
      <c r="H37" s="153"/>
      <c r="I37" s="124" t="s">
        <v>6</v>
      </c>
      <c r="J37" s="155"/>
      <c r="K37" s="524" t="s">
        <v>332</v>
      </c>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5"/>
      <c r="AU37" s="155"/>
      <c r="AV37" s="155"/>
      <c r="AW37" s="155"/>
      <c r="AX37" s="155"/>
      <c r="AY37" s="156"/>
      <c r="AZ37" s="157"/>
      <c r="BA37" s="155"/>
      <c r="BB37" s="155"/>
      <c r="BC37" s="155"/>
      <c r="BD37" s="157"/>
      <c r="BE37" s="189"/>
      <c r="BF37" s="158"/>
      <c r="BG37" s="159"/>
      <c r="BH37" s="159"/>
      <c r="BI37" s="159"/>
      <c r="BJ37" s="158"/>
      <c r="BK37" s="160"/>
      <c r="BL37" s="160"/>
      <c r="BM37" s="160"/>
      <c r="BN37" s="160"/>
      <c r="BO37" s="160"/>
      <c r="BP37" s="161"/>
      <c r="BQ37" s="161"/>
      <c r="BR37" s="162"/>
      <c r="BS37" s="159"/>
      <c r="BT37" s="159"/>
      <c r="BU37" s="159"/>
      <c r="BV37" s="159"/>
      <c r="BW37" s="159"/>
      <c r="BX37" s="159"/>
      <c r="BY37" s="159"/>
      <c r="BZ37" s="159"/>
      <c r="CA37" s="159"/>
      <c r="CB37" s="159"/>
      <c r="CC37" s="159"/>
      <c r="CD37" s="159"/>
      <c r="CE37" s="159"/>
      <c r="CF37" s="159"/>
      <c r="CG37" s="159"/>
      <c r="CH37" s="159"/>
      <c r="CI37" s="159"/>
      <c r="CJ37" s="159"/>
      <c r="CK37" s="159"/>
    </row>
    <row r="38" spans="1:89" s="151" customFormat="1">
      <c r="A38" s="55"/>
      <c r="B38" s="155"/>
      <c r="C38" s="171"/>
      <c r="D38" s="155"/>
      <c r="E38" s="171"/>
      <c r="F38" s="355"/>
      <c r="G38" s="152"/>
      <c r="H38" s="153"/>
      <c r="I38" s="124" t="s">
        <v>7</v>
      </c>
      <c r="J38" s="155"/>
      <c r="K38" s="524" t="s">
        <v>333</v>
      </c>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5"/>
      <c r="AU38" s="155"/>
      <c r="AV38" s="155"/>
      <c r="AW38" s="155"/>
      <c r="AX38" s="155"/>
      <c r="AY38" s="156"/>
      <c r="AZ38" s="157"/>
      <c r="BA38" s="155"/>
      <c r="BB38" s="155"/>
      <c r="BC38" s="155"/>
      <c r="BD38" s="157"/>
      <c r="BE38" s="189"/>
      <c r="BF38" s="158"/>
      <c r="BG38" s="159"/>
      <c r="BH38" s="159"/>
      <c r="BI38" s="159"/>
      <c r="BJ38" s="158"/>
      <c r="BK38" s="160"/>
      <c r="BL38" s="160"/>
      <c r="BM38" s="160"/>
      <c r="BN38" s="160"/>
      <c r="BO38" s="160"/>
      <c r="BP38" s="161"/>
      <c r="BQ38" s="161"/>
      <c r="BR38" s="162"/>
      <c r="BS38" s="159"/>
      <c r="BT38" s="159"/>
      <c r="BU38" s="159"/>
      <c r="BV38" s="159"/>
      <c r="BW38" s="159"/>
      <c r="BX38" s="159"/>
      <c r="BY38" s="159"/>
      <c r="BZ38" s="159"/>
      <c r="CA38" s="159"/>
      <c r="CB38" s="159"/>
      <c r="CC38" s="159"/>
      <c r="CD38" s="159"/>
      <c r="CE38" s="159"/>
      <c r="CF38" s="159"/>
      <c r="CG38" s="159"/>
      <c r="CH38" s="159"/>
      <c r="CI38" s="159"/>
      <c r="CJ38" s="159"/>
      <c r="CK38" s="159"/>
    </row>
    <row r="39" spans="1:89" s="151" customFormat="1">
      <c r="A39" s="98"/>
      <c r="B39" s="155"/>
      <c r="C39" s="171"/>
      <c r="D39" s="155"/>
      <c r="E39" s="171"/>
      <c r="F39" s="355"/>
      <c r="G39" s="152"/>
      <c r="H39" s="153"/>
      <c r="I39" s="124" t="s">
        <v>8</v>
      </c>
      <c r="J39" s="155"/>
      <c r="K39" s="524" t="s">
        <v>334</v>
      </c>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5"/>
      <c r="AU39" s="155"/>
      <c r="AV39" s="155"/>
      <c r="AW39" s="155"/>
      <c r="AX39" s="155"/>
      <c r="AY39" s="156"/>
      <c r="AZ39" s="157"/>
      <c r="BA39" s="155"/>
      <c r="BB39" s="155"/>
      <c r="BC39" s="155"/>
      <c r="BD39" s="157"/>
      <c r="BE39" s="189"/>
      <c r="BF39" s="158"/>
      <c r="BG39" s="159"/>
      <c r="BH39" s="159"/>
      <c r="BI39" s="159"/>
      <c r="BJ39" s="158"/>
      <c r="BK39" s="160"/>
      <c r="BL39" s="160"/>
      <c r="BM39" s="160"/>
      <c r="BN39" s="160"/>
      <c r="BO39" s="160"/>
      <c r="BP39" s="161"/>
      <c r="BQ39" s="161"/>
      <c r="BR39" s="162"/>
      <c r="BS39" s="159"/>
      <c r="BT39" s="159"/>
      <c r="BU39" s="159"/>
      <c r="BV39" s="159"/>
      <c r="BW39" s="159"/>
      <c r="BX39" s="159"/>
      <c r="BY39" s="159"/>
      <c r="BZ39" s="159"/>
      <c r="CA39" s="159"/>
      <c r="CB39" s="159"/>
      <c r="CC39" s="159"/>
      <c r="CD39" s="159"/>
      <c r="CE39" s="159"/>
      <c r="CF39" s="159"/>
      <c r="CG39" s="159"/>
      <c r="CH39" s="159"/>
      <c r="CI39" s="159"/>
      <c r="CJ39" s="159"/>
      <c r="CK39" s="159"/>
    </row>
    <row r="40" spans="1:89" s="151" customFormat="1">
      <c r="A40" s="55"/>
      <c r="B40" s="155"/>
      <c r="C40" s="171"/>
      <c r="D40" s="155"/>
      <c r="E40" s="171"/>
      <c r="F40" s="355"/>
      <c r="G40" s="152"/>
      <c r="H40" s="153"/>
      <c r="I40" s="124" t="s">
        <v>9</v>
      </c>
      <c r="J40" s="155"/>
      <c r="K40" s="524" t="s">
        <v>390</v>
      </c>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5"/>
      <c r="AU40" s="155"/>
      <c r="AV40" s="155"/>
      <c r="AW40" s="155"/>
      <c r="AX40" s="155"/>
      <c r="AY40" s="156"/>
      <c r="AZ40" s="157"/>
      <c r="BA40" s="155"/>
      <c r="BB40" s="155"/>
      <c r="BC40" s="155"/>
      <c r="BD40" s="157"/>
      <c r="BE40" s="189"/>
      <c r="BF40" s="158"/>
      <c r="BG40" s="159"/>
      <c r="BH40" s="159"/>
      <c r="BI40" s="159"/>
      <c r="BJ40" s="158"/>
      <c r="BK40" s="160"/>
      <c r="BL40" s="160"/>
      <c r="BM40" s="160"/>
      <c r="BN40" s="160"/>
      <c r="BO40" s="160"/>
      <c r="BP40" s="161"/>
      <c r="BQ40" s="161"/>
      <c r="BR40" s="162"/>
      <c r="BS40" s="159"/>
      <c r="BT40" s="159"/>
      <c r="BU40" s="159"/>
      <c r="BV40" s="159"/>
      <c r="BW40" s="159"/>
      <c r="BX40" s="159"/>
      <c r="BY40" s="159"/>
      <c r="BZ40" s="159"/>
      <c r="CA40" s="159"/>
      <c r="CB40" s="159"/>
      <c r="CC40" s="159"/>
      <c r="CD40" s="159"/>
      <c r="CE40" s="159"/>
      <c r="CF40" s="159"/>
      <c r="CG40" s="159"/>
      <c r="CH40" s="159"/>
      <c r="CI40" s="159"/>
      <c r="CJ40" s="159"/>
      <c r="CK40" s="159"/>
    </row>
    <row r="41" spans="1:89" ht="3.75" customHeight="1">
      <c r="A41" s="55"/>
      <c r="B41" s="140"/>
      <c r="C41" s="170"/>
      <c r="D41" s="140"/>
      <c r="E41" s="170"/>
      <c r="F41" s="351"/>
      <c r="G41" s="143"/>
      <c r="H41" s="147"/>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9"/>
      <c r="AZ41" s="141"/>
      <c r="BA41" s="140"/>
      <c r="BB41" s="140"/>
      <c r="BC41" s="140"/>
      <c r="BD41" s="141"/>
      <c r="BE41" s="188"/>
      <c r="BJ41" s="64"/>
      <c r="BK41" s="60"/>
      <c r="BL41" s="60"/>
      <c r="BP41" s="142"/>
      <c r="BQ41" s="142"/>
      <c r="BR41" s="86"/>
    </row>
    <row r="42" spans="1:89">
      <c r="A42" s="55"/>
      <c r="B42" s="140"/>
      <c r="C42" s="170"/>
      <c r="D42" s="140"/>
      <c r="E42" s="170"/>
      <c r="F42" s="351"/>
      <c r="G42" s="353" t="str">
        <f>CONCATENATE(E31,".3")</f>
        <v>5.1.3</v>
      </c>
      <c r="H42" s="144"/>
      <c r="I42" s="145" t="s">
        <v>362</v>
      </c>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6"/>
      <c r="AZ42" s="141"/>
      <c r="BA42" s="959"/>
      <c r="BB42" s="960"/>
      <c r="BC42" s="961"/>
      <c r="BD42" s="141"/>
      <c r="BE42" s="188"/>
      <c r="BJ42" s="158"/>
      <c r="BK42" s="160"/>
      <c r="BL42" s="160"/>
      <c r="BM42" s="160"/>
      <c r="BN42" s="160"/>
      <c r="BO42" s="160"/>
      <c r="BP42" s="135" t="str">
        <f>IF(OR(BA42="x",BA42=""),"",IF(AND($BO$28=1,BK42&lt;&gt;""),1,IF(AND($BO$28=2,BL42&lt;&gt;""),1,IF(AND($BO$28=3,BM42&lt;&gt;""),1,IF(AND($BO$28=4,BN42&lt;&gt;""),1,IF(AND($BO$28=5,BO42&lt;&gt;""),1,0))))))</f>
        <v/>
      </c>
      <c r="BQ42" s="67">
        <f>IF(BR33=0,0,IF(OR(BA42="x",BA42=""),0,BA42))</f>
        <v>0</v>
      </c>
      <c r="BR42" s="162"/>
    </row>
    <row r="43" spans="1:89" ht="3.75" customHeight="1">
      <c r="A43" s="55"/>
      <c r="B43" s="140"/>
      <c r="C43" s="170"/>
      <c r="D43" s="140"/>
      <c r="E43" s="170"/>
      <c r="F43" s="351"/>
      <c r="G43" s="143"/>
      <c r="H43" s="147"/>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9"/>
      <c r="AZ43" s="141"/>
      <c r="BA43" s="140"/>
      <c r="BB43" s="140"/>
      <c r="BC43" s="140"/>
      <c r="BD43" s="141"/>
      <c r="BE43" s="188"/>
      <c r="BJ43" s="158"/>
      <c r="BK43" s="160"/>
      <c r="BL43" s="160"/>
      <c r="BM43" s="160"/>
      <c r="BN43" s="160"/>
      <c r="BO43" s="160"/>
      <c r="BP43" s="80"/>
      <c r="BQ43" s="80"/>
      <c r="BR43" s="86"/>
    </row>
    <row r="44" spans="1:89">
      <c r="A44" s="55"/>
      <c r="B44" s="140"/>
      <c r="C44" s="170"/>
      <c r="D44" s="140"/>
      <c r="E44" s="170"/>
      <c r="F44" s="351"/>
      <c r="G44" s="353" t="str">
        <f>CONCATENATE(E31,".4")</f>
        <v>5.1.4</v>
      </c>
      <c r="H44" s="144"/>
      <c r="I44" s="145" t="s">
        <v>10</v>
      </c>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6"/>
      <c r="AZ44" s="141"/>
      <c r="BA44" s="959"/>
      <c r="BB44" s="960"/>
      <c r="BC44" s="961"/>
      <c r="BD44" s="141"/>
      <c r="BE44" s="188"/>
      <c r="BJ44" s="158"/>
      <c r="BK44" s="160"/>
      <c r="BL44" s="160"/>
      <c r="BM44" s="160"/>
      <c r="BN44" s="160"/>
      <c r="BO44" s="160"/>
      <c r="BP44" s="135" t="str">
        <f>IF(OR(BA44="x",BA44=""),"",IF(AND($BO$28=1,BK44&lt;&gt;""),1,IF(AND($BO$28=2,BL44&lt;&gt;""),1,IF(AND($BO$28=3,BM44&lt;&gt;""),1,IF(AND($BO$28=4,BN44&lt;&gt;""),1,IF(AND($BO$28=5,BO44&lt;&gt;""),1,0))))))</f>
        <v/>
      </c>
      <c r="BQ44" s="67">
        <f>IF(BR33=0,0,IF(OR(BA44="x",BA44=""),0,BA44))</f>
        <v>0</v>
      </c>
      <c r="BR44" s="162"/>
    </row>
    <row r="45" spans="1:89" ht="3.75" customHeight="1">
      <c r="A45" s="55"/>
      <c r="B45" s="140"/>
      <c r="C45" s="170"/>
      <c r="D45" s="140"/>
      <c r="E45" s="170"/>
      <c r="F45" s="351"/>
      <c r="G45" s="143"/>
      <c r="H45" s="147"/>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9"/>
      <c r="AZ45" s="141"/>
      <c r="BA45" s="140"/>
      <c r="BB45" s="140"/>
      <c r="BC45" s="140"/>
      <c r="BD45" s="141"/>
      <c r="BE45" s="188"/>
      <c r="BJ45" s="158"/>
      <c r="BK45" s="160"/>
      <c r="BL45" s="160"/>
      <c r="BM45" s="160"/>
      <c r="BN45" s="160"/>
      <c r="BO45" s="160"/>
      <c r="BP45" s="80"/>
      <c r="BQ45" s="80"/>
      <c r="BR45" s="86"/>
    </row>
    <row r="46" spans="1:89">
      <c r="A46" s="55"/>
      <c r="B46" s="140"/>
      <c r="C46" s="170"/>
      <c r="D46" s="140"/>
      <c r="E46" s="170"/>
      <c r="F46" s="351"/>
      <c r="G46" s="138"/>
      <c r="H46" s="139"/>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1"/>
      <c r="BA46" s="140"/>
      <c r="BB46" s="140"/>
      <c r="BC46" s="140"/>
      <c r="BD46" s="141"/>
      <c r="BE46" s="188"/>
      <c r="BJ46" s="64"/>
      <c r="BK46" s="400" t="s">
        <v>231</v>
      </c>
      <c r="BL46" s="401"/>
      <c r="BM46" s="401"/>
      <c r="BN46" s="401"/>
      <c r="BO46" s="402"/>
      <c r="BP46" s="142"/>
      <c r="BQ46" s="142"/>
      <c r="BR46" s="86"/>
    </row>
    <row r="47" spans="1:89">
      <c r="A47" s="55"/>
      <c r="B47" s="140"/>
      <c r="C47" s="170"/>
      <c r="D47" s="140"/>
      <c r="E47" s="354" t="str">
        <f>CONCATENATE($C$29,"2")</f>
        <v>5.2</v>
      </c>
      <c r="F47" s="352"/>
      <c r="G47" s="956" t="str">
        <f>IF(F18="","",F18)</f>
        <v>Variation Reduction</v>
      </c>
      <c r="H47" s="957"/>
      <c r="I47" s="957"/>
      <c r="J47" s="957"/>
      <c r="K47" s="957"/>
      <c r="L47" s="957"/>
      <c r="M47" s="957"/>
      <c r="N47" s="957"/>
      <c r="O47" s="957"/>
      <c r="P47" s="957"/>
      <c r="Q47" s="957"/>
      <c r="R47" s="957"/>
      <c r="S47" s="957"/>
      <c r="T47" s="957"/>
      <c r="U47" s="957"/>
      <c r="V47" s="957"/>
      <c r="W47" s="957"/>
      <c r="X47" s="957"/>
      <c r="Y47" s="957"/>
      <c r="Z47" s="957"/>
      <c r="AA47" s="957"/>
      <c r="AB47" s="957"/>
      <c r="AC47" s="957"/>
      <c r="AD47" s="957"/>
      <c r="AE47" s="957"/>
      <c r="AF47" s="957"/>
      <c r="AG47" s="957"/>
      <c r="AH47" s="957"/>
      <c r="AI47" s="957"/>
      <c r="AJ47" s="957"/>
      <c r="AK47" s="957"/>
      <c r="AL47" s="957"/>
      <c r="AM47" s="957"/>
      <c r="AN47" s="957"/>
      <c r="AO47" s="957"/>
      <c r="AP47" s="958"/>
      <c r="AQ47" s="958"/>
      <c r="AR47" s="958"/>
      <c r="AS47" s="958"/>
      <c r="AT47" s="958"/>
      <c r="AU47" s="958"/>
      <c r="AV47" s="958"/>
      <c r="AW47" s="958"/>
      <c r="AX47" s="958"/>
      <c r="AY47" s="958"/>
      <c r="AZ47" s="954" t="str">
        <f>IF(BA49="N",BQ47,IF(BR49=0,"",IF(BA49="Y",SUM(BQ47/BP47),"")))</f>
        <v/>
      </c>
      <c r="BA47" s="954"/>
      <c r="BB47" s="954"/>
      <c r="BC47" s="954"/>
      <c r="BD47" s="955"/>
      <c r="BE47" s="49"/>
      <c r="BJ47" s="62" t="s">
        <v>230</v>
      </c>
      <c r="BK47" s="62">
        <v>1</v>
      </c>
      <c r="BL47" s="174">
        <v>2</v>
      </c>
      <c r="BM47" s="62">
        <v>3</v>
      </c>
      <c r="BN47" s="62">
        <v>4</v>
      </c>
      <c r="BO47" s="62">
        <v>5</v>
      </c>
      <c r="BP47" s="67">
        <f>IF(BA49="N",8,IF(BR49=0,0,IF(BP49="",0,8)))</f>
        <v>0</v>
      </c>
      <c r="BQ47" s="67">
        <f>SUM(BQ49:BQ60)</f>
        <v>0</v>
      </c>
      <c r="BR47" s="175" t="str">
        <f>IF(BA49="N",0,IF(BP47=0,"",IF(SUM(BQ47/BP47)&gt;1,1,SUM(BQ47/BP47))))</f>
        <v/>
      </c>
    </row>
    <row r="48" spans="1:89" ht="3.75" customHeight="1">
      <c r="A48" s="55"/>
      <c r="B48" s="140"/>
      <c r="C48" s="170"/>
      <c r="D48" s="140"/>
      <c r="E48" s="170"/>
      <c r="F48" s="351"/>
      <c r="G48" s="41"/>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42"/>
      <c r="BA48" s="42"/>
      <c r="BB48" s="42"/>
      <c r="BC48" s="42"/>
      <c r="BD48" s="139"/>
      <c r="BE48" s="188"/>
      <c r="BJ48" s="87"/>
      <c r="BK48" s="79"/>
      <c r="BL48" s="79"/>
      <c r="BP48" s="80"/>
      <c r="BQ48" s="80"/>
      <c r="BR48" s="81"/>
    </row>
    <row r="49" spans="1:89">
      <c r="A49" s="55"/>
      <c r="B49" s="140"/>
      <c r="C49" s="170"/>
      <c r="D49" s="140"/>
      <c r="E49" s="170"/>
      <c r="F49" s="351"/>
      <c r="G49" s="353" t="str">
        <f>CONCATENATE(E47,".1")</f>
        <v>5.2.1</v>
      </c>
      <c r="H49" s="144"/>
      <c r="I49" s="145" t="s">
        <v>4</v>
      </c>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66" t="s">
        <v>13</v>
      </c>
      <c r="AX49" s="145"/>
      <c r="AY49" s="146"/>
      <c r="AZ49" s="141"/>
      <c r="BA49" s="959"/>
      <c r="BB49" s="960"/>
      <c r="BC49" s="961"/>
      <c r="BD49" s="141"/>
      <c r="BE49" s="188"/>
      <c r="BJ49" s="66" t="s">
        <v>89</v>
      </c>
      <c r="BK49" s="78" t="s">
        <v>17</v>
      </c>
      <c r="BL49" s="78" t="s">
        <v>17</v>
      </c>
      <c r="BM49" s="78" t="s">
        <v>17</v>
      </c>
      <c r="BN49" s="78" t="s">
        <v>17</v>
      </c>
      <c r="BO49" s="78" t="s">
        <v>17</v>
      </c>
      <c r="BP49" s="135" t="str">
        <f>IF(OR(BA49="x",BA49=""),"",IF(AND($BO$28=1,BK49&lt;&gt;""),1,IF(AND($BO$28=2,BL49&lt;&gt;""),1,IF(AND($BO$28=3,BM49&lt;&gt;""),1,IF(AND($BO$28=4,BN49&lt;&gt;""),1,IF(AND($BO$28=5,BO49&lt;&gt;""),1,0))))))</f>
        <v/>
      </c>
      <c r="BQ49" s="67">
        <f>IF(BR49=0,0,IF(OR(BA49="x",BA49=""),0,IF(BA49="Y",2,0)))</f>
        <v>0</v>
      </c>
      <c r="BR49" s="137">
        <f>IF(BA49="N",0,SUM(BK50:BO50))</f>
        <v>1</v>
      </c>
    </row>
    <row r="50" spans="1:89" ht="3.75" customHeight="1">
      <c r="A50" s="55"/>
      <c r="B50" s="140"/>
      <c r="C50" s="170"/>
      <c r="D50" s="140"/>
      <c r="E50" s="170"/>
      <c r="F50" s="351"/>
      <c r="G50" s="143"/>
      <c r="H50" s="147"/>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9"/>
      <c r="AZ50" s="141"/>
      <c r="BA50" s="140"/>
      <c r="BB50" s="140"/>
      <c r="BC50" s="140"/>
      <c r="BD50" s="141"/>
      <c r="BE50" s="188"/>
      <c r="BJ50" s="136"/>
      <c r="BK50" s="137">
        <f>IF(AND($BO$28=1,BK49&lt;&gt;""),1,0)</f>
        <v>1</v>
      </c>
      <c r="BL50" s="137">
        <f>IF(AND($BO$28=2,BL49&lt;&gt;""),1,0)</f>
        <v>0</v>
      </c>
      <c r="BM50" s="137">
        <f>IF(AND($BO$28=3,BM49&lt;&gt;""),1,0)</f>
        <v>0</v>
      </c>
      <c r="BN50" s="137">
        <f>IF(AND($BO$28=4,BN49&lt;&gt;""),1,0)</f>
        <v>0</v>
      </c>
      <c r="BO50" s="137">
        <f>IF(AND($BO$28=5,BO49&lt;&gt;""),1,0)</f>
        <v>0</v>
      </c>
      <c r="BP50" s="80"/>
      <c r="BQ50" s="80"/>
      <c r="BR50" s="86"/>
    </row>
    <row r="51" spans="1:89">
      <c r="A51" s="55"/>
      <c r="B51" s="140"/>
      <c r="C51" s="170"/>
      <c r="D51" s="140"/>
      <c r="E51" s="170"/>
      <c r="F51" s="351"/>
      <c r="G51" s="353" t="str">
        <f>CONCATENATE(E47,".2")</f>
        <v>5.2.2</v>
      </c>
      <c r="H51" s="144"/>
      <c r="I51" s="145" t="s">
        <v>363</v>
      </c>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6"/>
      <c r="AZ51" s="141"/>
      <c r="BA51" s="959"/>
      <c r="BB51" s="960"/>
      <c r="BC51" s="961"/>
      <c r="BD51" s="141"/>
      <c r="BE51" s="188"/>
      <c r="BJ51" s="158"/>
      <c r="BK51" s="160"/>
      <c r="BL51" s="160"/>
      <c r="BM51" s="160"/>
      <c r="BN51" s="160"/>
      <c r="BO51" s="160"/>
      <c r="BP51" s="135" t="str">
        <f>IF(OR(BA51="x",BA51=""),"",IF(AND($BO$28=1,BK51&lt;&gt;""),1,IF(AND($BO$28=2,BL51&lt;&gt;""),1,IF(AND($BO$28=3,BM51&lt;&gt;""),1,IF(AND($BO$28=4,BN51&lt;&gt;""),1,IF(AND($BO$28=5,BO51&lt;&gt;""),1,0))))))</f>
        <v/>
      </c>
      <c r="BQ51" s="67">
        <f>IF(BR49=0,0,IF(OR(BA51="x",BA51=""),0,BA51))</f>
        <v>0</v>
      </c>
      <c r="BR51" s="162"/>
    </row>
    <row r="52" spans="1:89" s="151" customFormat="1">
      <c r="A52" s="55"/>
      <c r="B52" s="155"/>
      <c r="C52" s="171"/>
      <c r="D52" s="155"/>
      <c r="E52" s="171"/>
      <c r="F52" s="355"/>
      <c r="G52" s="152"/>
      <c r="H52" s="153"/>
      <c r="I52" s="154" t="s">
        <v>5</v>
      </c>
      <c r="J52" s="155"/>
      <c r="K52" s="524" t="s">
        <v>350</v>
      </c>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5"/>
      <c r="AU52" s="155"/>
      <c r="AV52" s="155"/>
      <c r="AW52" s="155"/>
      <c r="AX52" s="155"/>
      <c r="AY52" s="156"/>
      <c r="AZ52" s="157"/>
      <c r="BA52" s="155"/>
      <c r="BB52" s="155"/>
      <c r="BC52" s="155"/>
      <c r="BD52" s="157"/>
      <c r="BE52" s="189"/>
      <c r="BF52" s="158"/>
      <c r="BG52" s="159"/>
      <c r="BH52" s="159"/>
      <c r="BI52" s="159"/>
      <c r="BJ52" s="158"/>
      <c r="BK52" s="160"/>
      <c r="BL52" s="160"/>
      <c r="BM52" s="160"/>
      <c r="BN52" s="160"/>
      <c r="BO52" s="160"/>
      <c r="BP52" s="163"/>
      <c r="BQ52" s="163"/>
      <c r="BR52" s="162"/>
      <c r="BS52" s="159"/>
      <c r="BT52" s="159"/>
      <c r="BU52" s="159"/>
      <c r="BV52" s="159"/>
      <c r="BW52" s="159"/>
      <c r="BX52" s="159"/>
      <c r="BY52" s="159"/>
      <c r="BZ52" s="159"/>
      <c r="CA52" s="159"/>
      <c r="CB52" s="159"/>
      <c r="CC52" s="159"/>
      <c r="CD52" s="159"/>
      <c r="CE52" s="159"/>
      <c r="CF52" s="159"/>
      <c r="CG52" s="159"/>
      <c r="CH52" s="159"/>
      <c r="CI52" s="159"/>
      <c r="CJ52" s="159"/>
      <c r="CK52" s="159"/>
    </row>
    <row r="53" spans="1:89" s="151" customFormat="1">
      <c r="A53" s="55"/>
      <c r="B53" s="155"/>
      <c r="C53" s="171"/>
      <c r="D53" s="155"/>
      <c r="E53" s="171"/>
      <c r="F53" s="355"/>
      <c r="G53" s="152"/>
      <c r="H53" s="153"/>
      <c r="I53" s="154" t="s">
        <v>6</v>
      </c>
      <c r="J53" s="155"/>
      <c r="K53" s="524" t="s">
        <v>351</v>
      </c>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5"/>
      <c r="AU53" s="155"/>
      <c r="AV53" s="155"/>
      <c r="AW53" s="155"/>
      <c r="AX53" s="155"/>
      <c r="AY53" s="156"/>
      <c r="AZ53" s="157"/>
      <c r="BA53" s="155"/>
      <c r="BB53" s="155"/>
      <c r="BC53" s="155"/>
      <c r="BD53" s="157"/>
      <c r="BE53" s="189"/>
      <c r="BF53" s="158"/>
      <c r="BG53" s="159"/>
      <c r="BH53" s="159"/>
      <c r="BI53" s="159"/>
      <c r="BJ53" s="158"/>
      <c r="BK53" s="160"/>
      <c r="BL53" s="160"/>
      <c r="BM53" s="160"/>
      <c r="BN53" s="160"/>
      <c r="BO53" s="160"/>
      <c r="BP53" s="161"/>
      <c r="BQ53" s="161"/>
      <c r="BR53" s="162"/>
      <c r="BS53" s="159"/>
      <c r="BT53" s="159"/>
      <c r="BU53" s="159"/>
      <c r="BV53" s="159"/>
      <c r="BW53" s="159"/>
      <c r="BX53" s="159"/>
      <c r="BY53" s="159"/>
      <c r="BZ53" s="159"/>
      <c r="CA53" s="159"/>
      <c r="CB53" s="159"/>
      <c r="CC53" s="159"/>
      <c r="CD53" s="159"/>
      <c r="CE53" s="159"/>
      <c r="CF53" s="159"/>
      <c r="CG53" s="159"/>
      <c r="CH53" s="159"/>
      <c r="CI53" s="159"/>
      <c r="CJ53" s="159"/>
      <c r="CK53" s="159"/>
    </row>
    <row r="54" spans="1:89" s="151" customFormat="1">
      <c r="A54" s="98"/>
      <c r="B54" s="155"/>
      <c r="C54" s="171"/>
      <c r="D54" s="155"/>
      <c r="E54" s="171"/>
      <c r="F54" s="355"/>
      <c r="G54" s="152"/>
      <c r="H54" s="153"/>
      <c r="I54" s="154" t="s">
        <v>7</v>
      </c>
      <c r="J54" s="155"/>
      <c r="K54" s="524" t="s">
        <v>335</v>
      </c>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5"/>
      <c r="AU54" s="155"/>
      <c r="AV54" s="155"/>
      <c r="AW54" s="155"/>
      <c r="AX54" s="155"/>
      <c r="AY54" s="156"/>
      <c r="AZ54" s="157"/>
      <c r="BA54" s="155"/>
      <c r="BB54" s="155"/>
      <c r="BC54" s="155"/>
      <c r="BD54" s="157"/>
      <c r="BE54" s="189"/>
      <c r="BF54" s="158"/>
      <c r="BG54" s="159"/>
      <c r="BH54" s="159"/>
      <c r="BI54" s="159"/>
      <c r="BJ54" s="158"/>
      <c r="BK54" s="160"/>
      <c r="BL54" s="160"/>
      <c r="BM54" s="160"/>
      <c r="BN54" s="160"/>
      <c r="BO54" s="160"/>
      <c r="BP54" s="161"/>
      <c r="BQ54" s="161"/>
      <c r="BR54" s="162"/>
      <c r="BS54" s="159"/>
      <c r="BT54" s="159"/>
      <c r="BU54" s="159"/>
      <c r="BV54" s="159"/>
      <c r="BW54" s="159"/>
      <c r="BX54" s="159"/>
      <c r="BY54" s="159"/>
      <c r="BZ54" s="159"/>
      <c r="CA54" s="159"/>
      <c r="CB54" s="159"/>
      <c r="CC54" s="159"/>
      <c r="CD54" s="159"/>
      <c r="CE54" s="159"/>
      <c r="CF54" s="159"/>
      <c r="CG54" s="159"/>
      <c r="CH54" s="159"/>
      <c r="CI54" s="159"/>
      <c r="CJ54" s="159"/>
      <c r="CK54" s="159"/>
    </row>
    <row r="55" spans="1:89" s="151" customFormat="1">
      <c r="A55" s="55"/>
      <c r="B55" s="155"/>
      <c r="C55" s="171"/>
      <c r="D55" s="155"/>
      <c r="E55" s="171"/>
      <c r="F55" s="355"/>
      <c r="G55" s="152"/>
      <c r="H55" s="153"/>
      <c r="I55" s="154" t="s">
        <v>8</v>
      </c>
      <c r="J55" s="155"/>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5"/>
      <c r="AU55" s="155"/>
      <c r="AV55" s="155"/>
      <c r="AW55" s="155"/>
      <c r="AX55" s="155"/>
      <c r="AY55" s="156"/>
      <c r="AZ55" s="157"/>
      <c r="BA55" s="155"/>
      <c r="BB55" s="155"/>
      <c r="BC55" s="155"/>
      <c r="BD55" s="157"/>
      <c r="BE55" s="189"/>
      <c r="BF55" s="158"/>
      <c r="BG55" s="159"/>
      <c r="BH55" s="159"/>
      <c r="BI55" s="159"/>
      <c r="BJ55" s="158"/>
      <c r="BK55" s="160"/>
      <c r="BL55" s="160"/>
      <c r="BM55" s="160"/>
      <c r="BN55" s="160"/>
      <c r="BO55" s="160"/>
      <c r="BP55" s="161"/>
      <c r="BQ55" s="161"/>
      <c r="BR55" s="162"/>
      <c r="BS55" s="159"/>
      <c r="BT55" s="159"/>
      <c r="BU55" s="159"/>
      <c r="BV55" s="159"/>
      <c r="BW55" s="159"/>
      <c r="BX55" s="159"/>
      <c r="BY55" s="159"/>
      <c r="BZ55" s="159"/>
      <c r="CA55" s="159"/>
      <c r="CB55" s="159"/>
      <c r="CC55" s="159"/>
      <c r="CD55" s="159"/>
      <c r="CE55" s="159"/>
      <c r="CF55" s="159"/>
      <c r="CG55" s="159"/>
      <c r="CH55" s="159"/>
      <c r="CI55" s="159"/>
      <c r="CJ55" s="159"/>
      <c r="CK55" s="159"/>
    </row>
    <row r="56" spans="1:89" s="151" customFormat="1">
      <c r="A56" s="204"/>
      <c r="B56" s="155"/>
      <c r="C56" s="171"/>
      <c r="D56" s="155"/>
      <c r="E56" s="171"/>
      <c r="F56" s="355"/>
      <c r="G56" s="152"/>
      <c r="H56" s="153"/>
      <c r="I56" s="154" t="s">
        <v>9</v>
      </c>
      <c r="J56" s="155"/>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5"/>
      <c r="AU56" s="155"/>
      <c r="AV56" s="155"/>
      <c r="AW56" s="155"/>
      <c r="AX56" s="155"/>
      <c r="AY56" s="156"/>
      <c r="AZ56" s="157"/>
      <c r="BA56" s="155"/>
      <c r="BB56" s="155"/>
      <c r="BC56" s="155"/>
      <c r="BD56" s="157"/>
      <c r="BE56" s="189"/>
      <c r="BF56" s="158"/>
      <c r="BG56" s="159"/>
      <c r="BH56" s="159"/>
      <c r="BI56" s="159"/>
      <c r="BJ56" s="158"/>
      <c r="BK56" s="160"/>
      <c r="BL56" s="160"/>
      <c r="BM56" s="160"/>
      <c r="BN56" s="160"/>
      <c r="BO56" s="160"/>
      <c r="BP56" s="161"/>
      <c r="BQ56" s="161"/>
      <c r="BR56" s="162"/>
      <c r="BS56" s="159"/>
      <c r="BT56" s="159"/>
      <c r="BU56" s="159"/>
      <c r="BV56" s="159"/>
      <c r="BW56" s="159"/>
      <c r="BX56" s="159"/>
      <c r="BY56" s="159"/>
      <c r="BZ56" s="159"/>
      <c r="CA56" s="159"/>
      <c r="CB56" s="159"/>
      <c r="CC56" s="159"/>
      <c r="CD56" s="159"/>
      <c r="CE56" s="159"/>
      <c r="CF56" s="159"/>
      <c r="CG56" s="159"/>
      <c r="CH56" s="159"/>
      <c r="CI56" s="159"/>
      <c r="CJ56" s="159"/>
      <c r="CK56" s="159"/>
    </row>
    <row r="57" spans="1:89" ht="3.75" customHeight="1">
      <c r="A57" s="207"/>
      <c r="B57" s="140"/>
      <c r="C57" s="170"/>
      <c r="D57" s="140"/>
      <c r="E57" s="170"/>
      <c r="F57" s="351"/>
      <c r="G57" s="143"/>
      <c r="H57" s="147"/>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9"/>
      <c r="AZ57" s="141"/>
      <c r="BA57" s="140"/>
      <c r="BB57" s="140"/>
      <c r="BC57" s="140"/>
      <c r="BD57" s="141"/>
      <c r="BE57" s="188"/>
      <c r="BJ57" s="64"/>
      <c r="BK57" s="60"/>
      <c r="BL57" s="60"/>
      <c r="BP57" s="142"/>
      <c r="BQ57" s="142"/>
      <c r="BR57" s="86"/>
    </row>
    <row r="58" spans="1:89">
      <c r="A58" s="206"/>
      <c r="B58" s="140"/>
      <c r="C58" s="170"/>
      <c r="D58" s="140"/>
      <c r="E58" s="170"/>
      <c r="F58" s="351"/>
      <c r="G58" s="353" t="str">
        <f>CONCATENATE(E47,".3")</f>
        <v>5.2.3</v>
      </c>
      <c r="H58" s="144"/>
      <c r="I58" s="145" t="s">
        <v>362</v>
      </c>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6"/>
      <c r="AZ58" s="141"/>
      <c r="BA58" s="959"/>
      <c r="BB58" s="960"/>
      <c r="BC58" s="961"/>
      <c r="BD58" s="141"/>
      <c r="BE58" s="188"/>
      <c r="BJ58" s="158"/>
      <c r="BK58" s="160"/>
      <c r="BL58" s="160"/>
      <c r="BM58" s="160"/>
      <c r="BN58" s="160"/>
      <c r="BO58" s="160"/>
      <c r="BP58" s="135" t="str">
        <f>IF(OR(BA58="x",BA58=""),"",IF(AND($BO$28=1,BK58&lt;&gt;""),1,IF(AND($BO$28=2,BL58&lt;&gt;""),1,IF(AND($BO$28=3,BM58&lt;&gt;""),1,IF(AND($BO$28=4,BN58&lt;&gt;""),1,IF(AND($BO$28=5,BO58&lt;&gt;""),1,0))))))</f>
        <v/>
      </c>
      <c r="BQ58" s="67">
        <f>IF(BR49=0,0,IF(OR(BA58="x",BA58=""),0,BA58))</f>
        <v>0</v>
      </c>
      <c r="BR58" s="162"/>
    </row>
    <row r="59" spans="1:89" ht="3.75" customHeight="1">
      <c r="A59" s="205"/>
      <c r="B59" s="140"/>
      <c r="C59" s="170"/>
      <c r="D59" s="140"/>
      <c r="E59" s="170"/>
      <c r="F59" s="351"/>
      <c r="G59" s="143"/>
      <c r="H59" s="147"/>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9"/>
      <c r="AZ59" s="141"/>
      <c r="BA59" s="140"/>
      <c r="BB59" s="140"/>
      <c r="BC59" s="140"/>
      <c r="BD59" s="141"/>
      <c r="BE59" s="188"/>
      <c r="BJ59" s="158"/>
      <c r="BK59" s="160"/>
      <c r="BL59" s="160"/>
      <c r="BM59" s="160"/>
      <c r="BN59" s="160"/>
      <c r="BO59" s="160"/>
      <c r="BP59" s="80"/>
      <c r="BQ59" s="80"/>
      <c r="BR59" s="86"/>
    </row>
    <row r="60" spans="1:89">
      <c r="A60" s="208"/>
      <c r="B60" s="140"/>
      <c r="C60" s="170"/>
      <c r="D60" s="140"/>
      <c r="E60" s="170"/>
      <c r="F60" s="351"/>
      <c r="G60" s="353" t="str">
        <f>CONCATENATE(E47,".4")</f>
        <v>5.2.4</v>
      </c>
      <c r="H60" s="144"/>
      <c r="I60" s="145" t="s">
        <v>10</v>
      </c>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6"/>
      <c r="AZ60" s="141"/>
      <c r="BA60" s="959"/>
      <c r="BB60" s="960"/>
      <c r="BC60" s="961"/>
      <c r="BD60" s="141"/>
      <c r="BE60" s="188"/>
      <c r="BJ60" s="158"/>
      <c r="BK60" s="160"/>
      <c r="BL60" s="160"/>
      <c r="BM60" s="160"/>
      <c r="BN60" s="160"/>
      <c r="BO60" s="160"/>
      <c r="BP60" s="135" t="str">
        <f>IF(OR(BA60="x",BA60=""),"",IF(AND($BO$28=1,BK60&lt;&gt;""),1,IF(AND($BO$28=2,BL60&lt;&gt;""),1,IF(AND($BO$28=3,BM60&lt;&gt;""),1,IF(AND($BO$28=4,BN60&lt;&gt;""),1,IF(AND($BO$28=5,BO60&lt;&gt;""),1,0))))))</f>
        <v/>
      </c>
      <c r="BQ60" s="67">
        <f>IF(BR49=0,0,IF(OR(BA60="x",BA60=""),0,BA60))</f>
        <v>0</v>
      </c>
      <c r="BR60" s="162"/>
    </row>
    <row r="61" spans="1:89" ht="3.75" customHeight="1">
      <c r="B61" s="140"/>
      <c r="C61" s="170"/>
      <c r="D61" s="140"/>
      <c r="E61" s="170"/>
      <c r="F61" s="351"/>
      <c r="G61" s="143"/>
      <c r="H61" s="147"/>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9"/>
      <c r="AZ61" s="141"/>
      <c r="BA61" s="140"/>
      <c r="BB61" s="140"/>
      <c r="BC61" s="140"/>
      <c r="BD61" s="141"/>
      <c r="BE61" s="188"/>
      <c r="BJ61" s="158"/>
      <c r="BK61" s="160"/>
      <c r="BL61" s="160"/>
      <c r="BM61" s="160"/>
      <c r="BN61" s="160"/>
      <c r="BO61" s="160"/>
      <c r="BP61" s="80"/>
      <c r="BQ61" s="80"/>
      <c r="BR61" s="86"/>
    </row>
    <row r="62" spans="1:89">
      <c r="B62" s="140"/>
      <c r="C62" s="170"/>
      <c r="D62" s="140"/>
      <c r="E62" s="170"/>
      <c r="F62" s="351"/>
      <c r="G62" s="138"/>
      <c r="H62" s="139"/>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1"/>
      <c r="BA62" s="140"/>
      <c r="BB62" s="140"/>
      <c r="BC62" s="140"/>
      <c r="BD62" s="141"/>
      <c r="BE62" s="188"/>
      <c r="BJ62" s="64"/>
      <c r="BK62" s="400" t="s">
        <v>231</v>
      </c>
      <c r="BL62" s="401"/>
      <c r="BM62" s="401"/>
      <c r="BN62" s="401"/>
      <c r="BO62" s="402"/>
      <c r="BP62" s="142"/>
      <c r="BQ62" s="142"/>
      <c r="BR62" s="86"/>
    </row>
    <row r="63" spans="1:89">
      <c r="B63" s="140"/>
      <c r="C63" s="170"/>
      <c r="D63" s="140"/>
      <c r="E63" s="354" t="str">
        <f>CONCATENATE($C$29,"3")</f>
        <v>5.3</v>
      </c>
      <c r="F63" s="352"/>
      <c r="G63" s="956" t="str">
        <f>IF(F19="","",F19)</f>
        <v>Lean Manufacturing</v>
      </c>
      <c r="H63" s="957"/>
      <c r="I63" s="957"/>
      <c r="J63" s="957"/>
      <c r="K63" s="957"/>
      <c r="L63" s="957"/>
      <c r="M63" s="957"/>
      <c r="N63" s="957"/>
      <c r="O63" s="957"/>
      <c r="P63" s="957"/>
      <c r="Q63" s="957"/>
      <c r="R63" s="957"/>
      <c r="S63" s="957"/>
      <c r="T63" s="957"/>
      <c r="U63" s="957"/>
      <c r="V63" s="957"/>
      <c r="W63" s="957"/>
      <c r="X63" s="957"/>
      <c r="Y63" s="957"/>
      <c r="Z63" s="957"/>
      <c r="AA63" s="957"/>
      <c r="AB63" s="957"/>
      <c r="AC63" s="957"/>
      <c r="AD63" s="957"/>
      <c r="AE63" s="957"/>
      <c r="AF63" s="957"/>
      <c r="AG63" s="957"/>
      <c r="AH63" s="957"/>
      <c r="AI63" s="957"/>
      <c r="AJ63" s="957"/>
      <c r="AK63" s="957"/>
      <c r="AL63" s="957"/>
      <c r="AM63" s="957"/>
      <c r="AN63" s="957"/>
      <c r="AO63" s="957"/>
      <c r="AP63" s="958"/>
      <c r="AQ63" s="958"/>
      <c r="AR63" s="958"/>
      <c r="AS63" s="958"/>
      <c r="AT63" s="958"/>
      <c r="AU63" s="958"/>
      <c r="AV63" s="958"/>
      <c r="AW63" s="958"/>
      <c r="AX63" s="958"/>
      <c r="AY63" s="958"/>
      <c r="AZ63" s="954" t="str">
        <f>IF(BA65="N",BQ63,IF(BR65=0,"",IF(BA65="Y",SUM(BQ63/BP63),"")))</f>
        <v/>
      </c>
      <c r="BA63" s="954"/>
      <c r="BB63" s="954"/>
      <c r="BC63" s="954"/>
      <c r="BD63" s="955"/>
      <c r="BE63" s="49"/>
      <c r="BJ63" s="62" t="s">
        <v>230</v>
      </c>
      <c r="BK63" s="62">
        <v>1</v>
      </c>
      <c r="BL63" s="174">
        <v>2</v>
      </c>
      <c r="BM63" s="62">
        <v>3</v>
      </c>
      <c r="BN63" s="62">
        <v>4</v>
      </c>
      <c r="BO63" s="62">
        <v>5</v>
      </c>
      <c r="BP63" s="67">
        <f>IF(BA65="N",8,IF(BR65=0,0,IF(BP65="",0,8)))</f>
        <v>0</v>
      </c>
      <c r="BQ63" s="67">
        <f>SUM(BQ65:BQ76)</f>
        <v>0</v>
      </c>
      <c r="BR63" s="175" t="str">
        <f>IF(BA65="N",0,IF(BP63=0,"",IF(SUM(BQ63/BP63)&gt;1,1,SUM(BQ63/BP63))))</f>
        <v/>
      </c>
    </row>
    <row r="64" spans="1:89" ht="3.75" customHeight="1">
      <c r="B64" s="140"/>
      <c r="C64" s="170"/>
      <c r="D64" s="140"/>
      <c r="E64" s="170"/>
      <c r="F64" s="351"/>
      <c r="G64" s="41"/>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42"/>
      <c r="BA64" s="42"/>
      <c r="BB64" s="42"/>
      <c r="BC64" s="42"/>
      <c r="BD64" s="139"/>
      <c r="BE64" s="188"/>
      <c r="BJ64" s="87"/>
      <c r="BK64" s="79"/>
      <c r="BL64" s="79"/>
      <c r="BP64" s="80"/>
      <c r="BQ64" s="80"/>
      <c r="BR64" s="81"/>
    </row>
    <row r="65" spans="1:89">
      <c r="B65" s="140"/>
      <c r="C65" s="170"/>
      <c r="D65" s="140"/>
      <c r="E65" s="170"/>
      <c r="F65" s="351"/>
      <c r="G65" s="353" t="str">
        <f>CONCATENATE(E63,".1")</f>
        <v>5.3.1</v>
      </c>
      <c r="H65" s="144"/>
      <c r="I65" s="145" t="s">
        <v>4</v>
      </c>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66" t="s">
        <v>13</v>
      </c>
      <c r="AX65" s="145"/>
      <c r="AY65" s="146"/>
      <c r="AZ65" s="141"/>
      <c r="BA65" s="959"/>
      <c r="BB65" s="960"/>
      <c r="BC65" s="961"/>
      <c r="BD65" s="141"/>
      <c r="BE65" s="188"/>
      <c r="BJ65" s="66" t="s">
        <v>89</v>
      </c>
      <c r="BK65" s="78" t="s">
        <v>17</v>
      </c>
      <c r="BL65" s="78" t="s">
        <v>17</v>
      </c>
      <c r="BM65" s="78" t="s">
        <v>17</v>
      </c>
      <c r="BN65" s="78" t="s">
        <v>17</v>
      </c>
      <c r="BO65" s="78" t="s">
        <v>17</v>
      </c>
      <c r="BP65" s="135" t="str">
        <f>IF(OR(BA65="x",BA65=""),"",IF(AND($BO$28=1,BK65&lt;&gt;""),1,IF(AND($BO$28=2,BL65&lt;&gt;""),1,IF(AND($BO$28=3,BM65&lt;&gt;""),1,IF(AND($BO$28=4,BN65&lt;&gt;""),1,IF(AND($BO$28=5,BO65&lt;&gt;""),1,0))))))</f>
        <v/>
      </c>
      <c r="BQ65" s="67">
        <f>IF(BR65=0,0,IF(OR(BA65="x",BA65=""),0,IF(BA65="Y",2,0)))</f>
        <v>0</v>
      </c>
      <c r="BR65" s="137">
        <f>IF(BA65="N",0,SUM(BK66:BO66))</f>
        <v>1</v>
      </c>
    </row>
    <row r="66" spans="1:89" ht="3.75" customHeight="1">
      <c r="B66" s="140"/>
      <c r="C66" s="170"/>
      <c r="D66" s="140"/>
      <c r="E66" s="170"/>
      <c r="F66" s="351"/>
      <c r="G66" s="143"/>
      <c r="H66" s="147"/>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9"/>
      <c r="AZ66" s="141"/>
      <c r="BA66" s="140"/>
      <c r="BB66" s="140"/>
      <c r="BC66" s="140"/>
      <c r="BD66" s="141"/>
      <c r="BE66" s="188"/>
      <c r="BJ66" s="136" t="s">
        <v>229</v>
      </c>
      <c r="BK66" s="137">
        <f>IF(AND($BO$28=1,BK65&lt;&gt;""),1,0)</f>
        <v>1</v>
      </c>
      <c r="BL66" s="137">
        <f>IF(AND($BO$28=2,BL65&lt;&gt;""),1,0)</f>
        <v>0</v>
      </c>
      <c r="BM66" s="137">
        <f>IF(AND($BO$28=3,BM65&lt;&gt;""),1,0)</f>
        <v>0</v>
      </c>
      <c r="BN66" s="137">
        <f>IF(AND($BO$28=4,BN65&lt;&gt;""),1,0)</f>
        <v>0</v>
      </c>
      <c r="BO66" s="137">
        <f>IF(AND($BO$28=5,BO65&lt;&gt;""),1,0)</f>
        <v>0</v>
      </c>
      <c r="BP66" s="80"/>
      <c r="BQ66" s="80"/>
      <c r="BR66" s="86"/>
    </row>
    <row r="67" spans="1:89">
      <c r="B67" s="140"/>
      <c r="C67" s="170"/>
      <c r="D67" s="140"/>
      <c r="E67" s="170"/>
      <c r="F67" s="351"/>
      <c r="G67" s="353" t="str">
        <f>CONCATENATE(E63,".2")</f>
        <v>5.3.2</v>
      </c>
      <c r="H67" s="144"/>
      <c r="I67" s="145" t="s">
        <v>363</v>
      </c>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6"/>
      <c r="AZ67" s="141"/>
      <c r="BA67" s="959"/>
      <c r="BB67" s="960"/>
      <c r="BC67" s="961"/>
      <c r="BD67" s="141"/>
      <c r="BE67" s="188"/>
      <c r="BJ67" s="158"/>
      <c r="BK67" s="160"/>
      <c r="BL67" s="160"/>
      <c r="BM67" s="160"/>
      <c r="BN67" s="160"/>
      <c r="BO67" s="160"/>
      <c r="BP67" s="135" t="str">
        <f>IF(OR(BA67="x",BA67=""),"",IF(AND($BO$28=1,BK67&lt;&gt;""),1,IF(AND($BO$28=2,BL67&lt;&gt;""),1,IF(AND($BO$28=3,BM67&lt;&gt;""),1,IF(AND($BO$28=4,BN67&lt;&gt;""),1,IF(AND($BO$28=5,BO67&lt;&gt;""),1,0))))))</f>
        <v/>
      </c>
      <c r="BQ67" s="67">
        <f>IF(BR65=0,0,IF(OR(BA67="x",BA67=""),0,BA67))</f>
        <v>0</v>
      </c>
      <c r="BR67" s="162"/>
    </row>
    <row r="68" spans="1:89" s="151" customFormat="1">
      <c r="A68" s="99"/>
      <c r="B68" s="155"/>
      <c r="C68" s="171"/>
      <c r="D68" s="155"/>
      <c r="E68" s="171"/>
      <c r="F68" s="355"/>
      <c r="G68" s="152"/>
      <c r="H68" s="153"/>
      <c r="I68" s="154" t="s">
        <v>5</v>
      </c>
      <c r="J68" s="155"/>
      <c r="K68" s="524" t="s">
        <v>393</v>
      </c>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5"/>
      <c r="AU68" s="155"/>
      <c r="AV68" s="155"/>
      <c r="AW68" s="155"/>
      <c r="AX68" s="155"/>
      <c r="AY68" s="156"/>
      <c r="AZ68" s="157"/>
      <c r="BA68" s="155"/>
      <c r="BB68" s="155"/>
      <c r="BC68" s="155"/>
      <c r="BD68" s="157"/>
      <c r="BE68" s="189"/>
      <c r="BF68" s="158"/>
      <c r="BG68" s="159"/>
      <c r="BH68" s="159"/>
      <c r="BI68" s="159"/>
      <c r="BJ68" s="158"/>
      <c r="BK68" s="160"/>
      <c r="BL68" s="160"/>
      <c r="BM68" s="160"/>
      <c r="BN68" s="160"/>
      <c r="BO68" s="160"/>
      <c r="BP68" s="163"/>
      <c r="BQ68" s="163"/>
      <c r="BR68" s="162"/>
      <c r="BS68" s="159"/>
      <c r="BT68" s="159"/>
      <c r="BU68" s="159"/>
      <c r="BV68" s="159"/>
      <c r="BW68" s="159"/>
      <c r="BX68" s="159"/>
      <c r="BY68" s="159"/>
      <c r="BZ68" s="159"/>
      <c r="CA68" s="159"/>
      <c r="CB68" s="159"/>
      <c r="CC68" s="159"/>
      <c r="CD68" s="159"/>
      <c r="CE68" s="159"/>
      <c r="CF68" s="159"/>
      <c r="CG68" s="159"/>
      <c r="CH68" s="159"/>
      <c r="CI68" s="159"/>
      <c r="CJ68" s="159"/>
      <c r="CK68" s="159"/>
    </row>
    <row r="69" spans="1:89" s="151" customFormat="1">
      <c r="A69" s="99"/>
      <c r="B69" s="155"/>
      <c r="C69" s="171"/>
      <c r="D69" s="155"/>
      <c r="E69" s="171"/>
      <c r="F69" s="355"/>
      <c r="G69" s="152"/>
      <c r="H69" s="153"/>
      <c r="I69" s="154" t="s">
        <v>6</v>
      </c>
      <c r="J69" s="155"/>
      <c r="K69" s="150" t="s">
        <v>187</v>
      </c>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5"/>
      <c r="AU69" s="155"/>
      <c r="AV69" s="155"/>
      <c r="AW69" s="155"/>
      <c r="AX69" s="155"/>
      <c r="AY69" s="156"/>
      <c r="AZ69" s="157"/>
      <c r="BA69" s="155"/>
      <c r="BB69" s="155"/>
      <c r="BC69" s="155"/>
      <c r="BD69" s="157"/>
      <c r="BE69" s="189"/>
      <c r="BF69" s="158"/>
      <c r="BG69" s="159"/>
      <c r="BH69" s="159"/>
      <c r="BI69" s="159"/>
      <c r="BJ69" s="158"/>
      <c r="BK69" s="160"/>
      <c r="BL69" s="160"/>
      <c r="BM69" s="160"/>
      <c r="BN69" s="160"/>
      <c r="BO69" s="160"/>
      <c r="BP69" s="161"/>
      <c r="BQ69" s="161"/>
      <c r="BR69" s="162"/>
      <c r="BS69" s="159"/>
      <c r="BT69" s="159"/>
      <c r="BU69" s="159"/>
      <c r="BV69" s="159"/>
      <c r="BW69" s="159"/>
      <c r="BX69" s="159"/>
      <c r="BY69" s="159"/>
      <c r="BZ69" s="159"/>
      <c r="CA69" s="159"/>
      <c r="CB69" s="159"/>
      <c r="CC69" s="159"/>
      <c r="CD69" s="159"/>
      <c r="CE69" s="159"/>
      <c r="CF69" s="159"/>
      <c r="CG69" s="159"/>
      <c r="CH69" s="159"/>
      <c r="CI69" s="159"/>
      <c r="CJ69" s="159"/>
      <c r="CK69" s="159"/>
    </row>
    <row r="70" spans="1:89" s="151" customFormat="1">
      <c r="A70" s="99"/>
      <c r="B70" s="155"/>
      <c r="C70" s="171"/>
      <c r="D70" s="155"/>
      <c r="E70" s="171"/>
      <c r="F70" s="355"/>
      <c r="G70" s="152"/>
      <c r="H70" s="153"/>
      <c r="I70" s="154" t="s">
        <v>7</v>
      </c>
      <c r="J70" s="155"/>
      <c r="K70" s="150" t="s">
        <v>188</v>
      </c>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5"/>
      <c r="AU70" s="155"/>
      <c r="AV70" s="155"/>
      <c r="AW70" s="155"/>
      <c r="AX70" s="155"/>
      <c r="AY70" s="156"/>
      <c r="AZ70" s="157"/>
      <c r="BA70" s="155"/>
      <c r="BB70" s="155"/>
      <c r="BC70" s="155"/>
      <c r="BD70" s="157"/>
      <c r="BE70" s="189"/>
      <c r="BF70" s="158"/>
      <c r="BG70" s="159"/>
      <c r="BH70" s="159"/>
      <c r="BI70" s="159"/>
      <c r="BJ70" s="158"/>
      <c r="BK70" s="160"/>
      <c r="BL70" s="160"/>
      <c r="BM70" s="160"/>
      <c r="BN70" s="160"/>
      <c r="BO70" s="160"/>
      <c r="BP70" s="161"/>
      <c r="BQ70" s="161"/>
      <c r="BR70" s="162"/>
      <c r="BS70" s="159"/>
      <c r="BT70" s="159"/>
      <c r="BU70" s="159"/>
      <c r="BV70" s="159"/>
      <c r="BW70" s="159"/>
      <c r="BX70" s="159"/>
      <c r="BY70" s="159"/>
      <c r="BZ70" s="159"/>
      <c r="CA70" s="159"/>
      <c r="CB70" s="159"/>
      <c r="CC70" s="159"/>
      <c r="CD70" s="159"/>
      <c r="CE70" s="159"/>
      <c r="CF70" s="159"/>
      <c r="CG70" s="159"/>
      <c r="CH70" s="159"/>
      <c r="CI70" s="159"/>
      <c r="CJ70" s="159"/>
      <c r="CK70" s="159"/>
    </row>
    <row r="71" spans="1:89" s="151" customFormat="1">
      <c r="A71" s="99"/>
      <c r="B71" s="155"/>
      <c r="C71" s="171"/>
      <c r="D71" s="155"/>
      <c r="E71" s="171"/>
      <c r="F71" s="355"/>
      <c r="G71" s="152"/>
      <c r="H71" s="153"/>
      <c r="I71" s="154" t="s">
        <v>8</v>
      </c>
      <c r="J71" s="155"/>
      <c r="K71" s="150" t="s">
        <v>189</v>
      </c>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5"/>
      <c r="AU71" s="155"/>
      <c r="AV71" s="155"/>
      <c r="AW71" s="155"/>
      <c r="AX71" s="155"/>
      <c r="AY71" s="156"/>
      <c r="AZ71" s="157"/>
      <c r="BA71" s="155"/>
      <c r="BB71" s="155"/>
      <c r="BC71" s="155"/>
      <c r="BD71" s="157"/>
      <c r="BE71" s="189"/>
      <c r="BF71" s="158"/>
      <c r="BG71" s="159"/>
      <c r="BH71" s="159"/>
      <c r="BI71" s="159"/>
      <c r="BJ71" s="158"/>
      <c r="BK71" s="160"/>
      <c r="BL71" s="160"/>
      <c r="BM71" s="160"/>
      <c r="BN71" s="160"/>
      <c r="BO71" s="160"/>
      <c r="BP71" s="161"/>
      <c r="BQ71" s="161"/>
      <c r="BR71" s="162"/>
      <c r="BS71" s="159"/>
      <c r="BT71" s="159"/>
      <c r="BU71" s="159"/>
      <c r="BV71" s="159"/>
      <c r="BW71" s="159"/>
      <c r="BX71" s="159"/>
      <c r="BY71" s="159"/>
      <c r="BZ71" s="159"/>
      <c r="CA71" s="159"/>
      <c r="CB71" s="159"/>
      <c r="CC71" s="159"/>
      <c r="CD71" s="159"/>
      <c r="CE71" s="159"/>
      <c r="CF71" s="159"/>
      <c r="CG71" s="159"/>
      <c r="CH71" s="159"/>
      <c r="CI71" s="159"/>
      <c r="CJ71" s="159"/>
      <c r="CK71" s="159"/>
    </row>
    <row r="72" spans="1:89" s="151" customFormat="1">
      <c r="A72" s="99"/>
      <c r="B72" s="155"/>
      <c r="C72" s="171"/>
      <c r="D72" s="155"/>
      <c r="E72" s="171"/>
      <c r="F72" s="355"/>
      <c r="G72" s="152"/>
      <c r="H72" s="153"/>
      <c r="I72" s="154" t="s">
        <v>9</v>
      </c>
      <c r="J72" s="155"/>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5"/>
      <c r="AU72" s="155"/>
      <c r="AV72" s="155"/>
      <c r="AW72" s="155"/>
      <c r="AX72" s="155"/>
      <c r="AY72" s="156"/>
      <c r="AZ72" s="157"/>
      <c r="BA72" s="155"/>
      <c r="BB72" s="155"/>
      <c r="BC72" s="155"/>
      <c r="BD72" s="157"/>
      <c r="BE72" s="189"/>
      <c r="BF72" s="158"/>
      <c r="BG72" s="159"/>
      <c r="BH72" s="159"/>
      <c r="BI72" s="159"/>
      <c r="BJ72" s="158"/>
      <c r="BK72" s="160"/>
      <c r="BL72" s="160"/>
      <c r="BM72" s="160"/>
      <c r="BN72" s="160"/>
      <c r="BO72" s="160"/>
      <c r="BP72" s="161"/>
      <c r="BQ72" s="161"/>
      <c r="BR72" s="162"/>
      <c r="BS72" s="159"/>
      <c r="BT72" s="159"/>
      <c r="BU72" s="159"/>
      <c r="BV72" s="159"/>
      <c r="BW72" s="159"/>
      <c r="BX72" s="159"/>
      <c r="BY72" s="159"/>
      <c r="BZ72" s="159"/>
      <c r="CA72" s="159"/>
      <c r="CB72" s="159"/>
      <c r="CC72" s="159"/>
      <c r="CD72" s="159"/>
      <c r="CE72" s="159"/>
      <c r="CF72" s="159"/>
      <c r="CG72" s="159"/>
      <c r="CH72" s="159"/>
      <c r="CI72" s="159"/>
      <c r="CJ72" s="159"/>
      <c r="CK72" s="159"/>
    </row>
    <row r="73" spans="1:89" ht="3.75" customHeight="1">
      <c r="B73" s="140"/>
      <c r="C73" s="170"/>
      <c r="D73" s="140"/>
      <c r="E73" s="170"/>
      <c r="F73" s="351"/>
      <c r="G73" s="143"/>
      <c r="H73" s="147"/>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9"/>
      <c r="AZ73" s="141"/>
      <c r="BA73" s="140"/>
      <c r="BB73" s="140"/>
      <c r="BC73" s="140"/>
      <c r="BD73" s="141"/>
      <c r="BE73" s="188"/>
      <c r="BJ73" s="64"/>
      <c r="BK73" s="60"/>
      <c r="BL73" s="60"/>
      <c r="BP73" s="142"/>
      <c r="BQ73" s="142"/>
      <c r="BR73" s="86"/>
    </row>
    <row r="74" spans="1:89">
      <c r="B74" s="140"/>
      <c r="C74" s="170"/>
      <c r="D74" s="140"/>
      <c r="E74" s="170"/>
      <c r="F74" s="351"/>
      <c r="G74" s="353" t="str">
        <f>CONCATENATE(E63,".3")</f>
        <v>5.3.3</v>
      </c>
      <c r="H74" s="144"/>
      <c r="I74" s="145" t="s">
        <v>362</v>
      </c>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6"/>
      <c r="AZ74" s="141"/>
      <c r="BA74" s="959"/>
      <c r="BB74" s="960"/>
      <c r="BC74" s="961"/>
      <c r="BD74" s="141"/>
      <c r="BE74" s="188"/>
      <c r="BJ74" s="158"/>
      <c r="BK74" s="160"/>
      <c r="BL74" s="160"/>
      <c r="BM74" s="160"/>
      <c r="BN74" s="160"/>
      <c r="BO74" s="160"/>
      <c r="BP74" s="135" t="str">
        <f>IF(OR(BA74="x",BA74=""),"",IF(AND($BO$28=1,BK74&lt;&gt;""),1,IF(AND($BO$28=2,BL74&lt;&gt;""),1,IF(AND($BO$28=3,BM74&lt;&gt;""),1,IF(AND($BO$28=4,BN74&lt;&gt;""),1,IF(AND($BO$28=5,BO74&lt;&gt;""),1,0))))))</f>
        <v/>
      </c>
      <c r="BQ74" s="67">
        <f>IF(BR65=0,0,IF(OR(BA74="x",BA74=""),0,BA74))</f>
        <v>0</v>
      </c>
      <c r="BR74" s="162"/>
    </row>
    <row r="75" spans="1:89" ht="3.75" customHeight="1">
      <c r="B75" s="140"/>
      <c r="C75" s="170"/>
      <c r="D75" s="140"/>
      <c r="E75" s="170"/>
      <c r="F75" s="351"/>
      <c r="G75" s="143"/>
      <c r="H75" s="147"/>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8"/>
      <c r="AY75" s="149"/>
      <c r="AZ75" s="141"/>
      <c r="BA75" s="140"/>
      <c r="BB75" s="140"/>
      <c r="BC75" s="140"/>
      <c r="BD75" s="141"/>
      <c r="BE75" s="188"/>
      <c r="BJ75" s="158"/>
      <c r="BK75" s="160"/>
      <c r="BL75" s="160"/>
      <c r="BM75" s="160"/>
      <c r="BN75" s="160"/>
      <c r="BO75" s="160"/>
      <c r="BP75" s="80"/>
      <c r="BQ75" s="80"/>
      <c r="BR75" s="86"/>
    </row>
    <row r="76" spans="1:89">
      <c r="B76" s="140"/>
      <c r="C76" s="170"/>
      <c r="D76" s="140"/>
      <c r="E76" s="170"/>
      <c r="F76" s="351"/>
      <c r="G76" s="353" t="str">
        <f>CONCATENATE(E63,".4")</f>
        <v>5.3.4</v>
      </c>
      <c r="H76" s="144"/>
      <c r="I76" s="145" t="s">
        <v>10</v>
      </c>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6"/>
      <c r="AZ76" s="141"/>
      <c r="BA76" s="959"/>
      <c r="BB76" s="960"/>
      <c r="BC76" s="961"/>
      <c r="BD76" s="141"/>
      <c r="BE76" s="188"/>
      <c r="BJ76" s="158"/>
      <c r="BK76" s="160"/>
      <c r="BL76" s="160"/>
      <c r="BM76" s="160"/>
      <c r="BN76" s="160"/>
      <c r="BO76" s="160"/>
      <c r="BP76" s="135" t="str">
        <f>IF(OR(BA76="x",BA76=""),"",IF(AND($BO$28=1,BK76&lt;&gt;""),1,IF(AND($BO$28=2,BL76&lt;&gt;""),1,IF(AND($BO$28=3,BM76&lt;&gt;""),1,IF(AND($BO$28=4,BN76&lt;&gt;""),1,IF(AND($BO$28=5,BO76&lt;&gt;""),1,0))))))</f>
        <v/>
      </c>
      <c r="BQ76" s="67">
        <f>IF(BR65=0,0,IF(OR(BA76="x",BA76=""),0,BA76))</f>
        <v>0</v>
      </c>
      <c r="BR76" s="162"/>
    </row>
    <row r="77" spans="1:89" ht="3.75" customHeight="1">
      <c r="B77" s="140"/>
      <c r="C77" s="170"/>
      <c r="D77" s="140"/>
      <c r="E77" s="170"/>
      <c r="F77" s="351"/>
      <c r="G77" s="143"/>
      <c r="H77" s="147"/>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c r="AY77" s="149"/>
      <c r="AZ77" s="141"/>
      <c r="BA77" s="140"/>
      <c r="BB77" s="140"/>
      <c r="BC77" s="140"/>
      <c r="BD77" s="141"/>
      <c r="BE77" s="188"/>
      <c r="BJ77" s="158"/>
      <c r="BK77" s="160"/>
      <c r="BL77" s="160"/>
      <c r="BM77" s="160"/>
      <c r="BN77" s="160"/>
      <c r="BO77" s="160"/>
      <c r="BP77" s="80"/>
      <c r="BQ77" s="80"/>
      <c r="BR77" s="86"/>
    </row>
    <row r="78" spans="1:89">
      <c r="B78" s="140"/>
      <c r="C78" s="170"/>
      <c r="D78" s="140"/>
      <c r="E78" s="170"/>
      <c r="F78" s="351"/>
      <c r="G78" s="138"/>
      <c r="H78" s="139"/>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1"/>
      <c r="BA78" s="140"/>
      <c r="BB78" s="140"/>
      <c r="BC78" s="140"/>
      <c r="BD78" s="141"/>
      <c r="BE78" s="188"/>
      <c r="BJ78" s="64"/>
      <c r="BK78" s="400" t="s">
        <v>231</v>
      </c>
      <c r="BL78" s="401"/>
      <c r="BM78" s="401"/>
      <c r="BN78" s="401"/>
      <c r="BO78" s="402"/>
      <c r="BP78" s="142"/>
      <c r="BQ78" s="142"/>
      <c r="BR78" s="86"/>
    </row>
    <row r="79" spans="1:89">
      <c r="B79" s="140"/>
      <c r="C79" s="170"/>
      <c r="D79" s="140"/>
      <c r="E79" s="354" t="str">
        <f>CONCATENATE($C$29,"4")</f>
        <v>5.4</v>
      </c>
      <c r="F79" s="352"/>
      <c r="G79" s="956" t="str">
        <f>IF(F20="","",F20)</f>
        <v>Measurement Capabilities</v>
      </c>
      <c r="H79" s="957"/>
      <c r="I79" s="957"/>
      <c r="J79" s="957"/>
      <c r="K79" s="957"/>
      <c r="L79" s="957"/>
      <c r="M79" s="957"/>
      <c r="N79" s="957"/>
      <c r="O79" s="957"/>
      <c r="P79" s="957"/>
      <c r="Q79" s="957"/>
      <c r="R79" s="957"/>
      <c r="S79" s="957"/>
      <c r="T79" s="957"/>
      <c r="U79" s="957"/>
      <c r="V79" s="957"/>
      <c r="W79" s="957"/>
      <c r="X79" s="957"/>
      <c r="Y79" s="957"/>
      <c r="Z79" s="957"/>
      <c r="AA79" s="957"/>
      <c r="AB79" s="957"/>
      <c r="AC79" s="957"/>
      <c r="AD79" s="957"/>
      <c r="AE79" s="957"/>
      <c r="AF79" s="957"/>
      <c r="AG79" s="957"/>
      <c r="AH79" s="957"/>
      <c r="AI79" s="957"/>
      <c r="AJ79" s="957"/>
      <c r="AK79" s="957"/>
      <c r="AL79" s="957"/>
      <c r="AM79" s="957"/>
      <c r="AN79" s="957"/>
      <c r="AO79" s="957"/>
      <c r="AP79" s="958"/>
      <c r="AQ79" s="958"/>
      <c r="AR79" s="958"/>
      <c r="AS79" s="958"/>
      <c r="AT79" s="958"/>
      <c r="AU79" s="958"/>
      <c r="AV79" s="958"/>
      <c r="AW79" s="958"/>
      <c r="AX79" s="958"/>
      <c r="AY79" s="958"/>
      <c r="AZ79" s="954" t="str">
        <f>IF(BA81="N",BQ79,IF(BR81=0,"",IF(BA81="Y",SUM(BQ79/BP79),"")))</f>
        <v/>
      </c>
      <c r="BA79" s="954"/>
      <c r="BB79" s="954"/>
      <c r="BC79" s="954"/>
      <c r="BD79" s="955"/>
      <c r="BE79" s="49"/>
      <c r="BJ79" s="62" t="s">
        <v>230</v>
      </c>
      <c r="BK79" s="62">
        <v>1</v>
      </c>
      <c r="BL79" s="174">
        <v>2</v>
      </c>
      <c r="BM79" s="62">
        <v>3</v>
      </c>
      <c r="BN79" s="62">
        <v>4</v>
      </c>
      <c r="BO79" s="62">
        <v>5</v>
      </c>
      <c r="BP79" s="67">
        <f>IF(BA81="N",8,IF(BR81=0,0,IF(BP81="",0,8)))</f>
        <v>0</v>
      </c>
      <c r="BQ79" s="67">
        <f>SUM(BQ81:BQ92)</f>
        <v>0</v>
      </c>
      <c r="BR79" s="175" t="str">
        <f>IF(BA81="N",0,IF(BP79=0,"",IF(SUM(BQ79/BP79)&gt;1,1,SUM(BQ79/BP79))))</f>
        <v/>
      </c>
    </row>
    <row r="80" spans="1:89" ht="3.75" customHeight="1">
      <c r="B80" s="140"/>
      <c r="C80" s="170"/>
      <c r="D80" s="140"/>
      <c r="E80" s="170"/>
      <c r="F80" s="351"/>
      <c r="G80" s="41"/>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42"/>
      <c r="BA80" s="42"/>
      <c r="BB80" s="42"/>
      <c r="BC80" s="42"/>
      <c r="BD80" s="139"/>
      <c r="BE80" s="188"/>
      <c r="BJ80" s="87"/>
      <c r="BK80" s="79"/>
      <c r="BL80" s="79"/>
      <c r="BP80" s="80"/>
      <c r="BQ80" s="80"/>
      <c r="BR80" s="81"/>
    </row>
    <row r="81" spans="1:89">
      <c r="B81" s="140"/>
      <c r="C81" s="170"/>
      <c r="D81" s="140"/>
      <c r="E81" s="170"/>
      <c r="F81" s="351"/>
      <c r="G81" s="353" t="str">
        <f>CONCATENATE(E79,".1")</f>
        <v>5.4.1</v>
      </c>
      <c r="H81" s="144"/>
      <c r="I81" s="145" t="s">
        <v>4</v>
      </c>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66" t="s">
        <v>13</v>
      </c>
      <c r="AX81" s="145"/>
      <c r="AY81" s="146"/>
      <c r="AZ81" s="141"/>
      <c r="BA81" s="959"/>
      <c r="BB81" s="960"/>
      <c r="BC81" s="961"/>
      <c r="BD81" s="141"/>
      <c r="BE81" s="188"/>
      <c r="BJ81" s="66" t="s">
        <v>89</v>
      </c>
      <c r="BK81" s="78" t="s">
        <v>17</v>
      </c>
      <c r="BL81" s="78" t="s">
        <v>17</v>
      </c>
      <c r="BM81" s="78" t="s">
        <v>17</v>
      </c>
      <c r="BN81" s="78" t="s">
        <v>17</v>
      </c>
      <c r="BO81" s="78" t="s">
        <v>17</v>
      </c>
      <c r="BP81" s="135" t="str">
        <f>IF(OR(BA81="x",BA81=""),"",IF(AND($BO$28=1,BK81&lt;&gt;""),1,IF(AND($BO$28=2,BL81&lt;&gt;""),1,IF(AND($BO$28=3,BM81&lt;&gt;""),1,IF(AND($BO$28=4,BN81&lt;&gt;""),1,IF(AND($BO$28=5,BO81&lt;&gt;""),1,0))))))</f>
        <v/>
      </c>
      <c r="BQ81" s="67">
        <f>IF(BR81=0,0,IF(OR(BA81="x",BA81=""),0,IF(BA81="Y",2,0)))</f>
        <v>0</v>
      </c>
      <c r="BR81" s="137">
        <f>IF(BA81="N",0,SUM(BK82:BO82))</f>
        <v>1</v>
      </c>
    </row>
    <row r="82" spans="1:89" ht="3.6" customHeight="1">
      <c r="B82" s="140"/>
      <c r="C82" s="170"/>
      <c r="D82" s="140"/>
      <c r="E82" s="170"/>
      <c r="F82" s="351"/>
      <c r="G82" s="143"/>
      <c r="H82" s="147"/>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9"/>
      <c r="AZ82" s="141"/>
      <c r="BA82" s="140"/>
      <c r="BB82" s="140"/>
      <c r="BC82" s="140"/>
      <c r="BD82" s="141"/>
      <c r="BE82" s="188"/>
      <c r="BJ82" s="136"/>
      <c r="BK82" s="137">
        <f>IF(AND($BO$28=1,BK81&lt;&gt;""),1,0)</f>
        <v>1</v>
      </c>
      <c r="BL82" s="137">
        <f>IF(AND($BO$28=2,BL81&lt;&gt;""),1,0)</f>
        <v>0</v>
      </c>
      <c r="BM82" s="137">
        <f>IF(AND($BO$28=3,BM81&lt;&gt;""),1,0)</f>
        <v>0</v>
      </c>
      <c r="BN82" s="137">
        <f>IF(AND($BO$28=4,BN81&lt;&gt;""),1,0)</f>
        <v>0</v>
      </c>
      <c r="BO82" s="137">
        <f>IF(AND($BO$28=5,BO81&lt;&gt;""),1,0)</f>
        <v>0</v>
      </c>
      <c r="BP82" s="80"/>
      <c r="BQ82" s="80"/>
      <c r="BR82" s="86"/>
    </row>
    <row r="83" spans="1:89">
      <c r="B83" s="140"/>
      <c r="C83" s="170"/>
      <c r="D83" s="140"/>
      <c r="E83" s="170"/>
      <c r="F83" s="351"/>
      <c r="G83" s="353" t="str">
        <f>CONCATENATE(E79,".2")</f>
        <v>5.4.2</v>
      </c>
      <c r="H83" s="144"/>
      <c r="I83" s="145" t="s">
        <v>363</v>
      </c>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6"/>
      <c r="AZ83" s="141"/>
      <c r="BA83" s="959"/>
      <c r="BB83" s="960"/>
      <c r="BC83" s="961"/>
      <c r="BD83" s="141"/>
      <c r="BE83" s="188"/>
      <c r="BJ83" s="158"/>
      <c r="BK83" s="160"/>
      <c r="BL83" s="160"/>
      <c r="BM83" s="160"/>
      <c r="BN83" s="160"/>
      <c r="BO83" s="160"/>
      <c r="BP83" s="135" t="str">
        <f>IF(OR(BA83="x",BA83=""),"",IF(AND($BO$28=1,BK83&lt;&gt;""),1,IF(AND($BO$28=2,BL83&lt;&gt;""),1,IF(AND($BO$28=3,BM83&lt;&gt;""),1,IF(AND($BO$28=4,BN83&lt;&gt;""),1,IF(AND($BO$28=5,BO83&lt;&gt;""),1,0))))))</f>
        <v/>
      </c>
      <c r="BQ83" s="67">
        <f>IF(BR81=0,0,IF(OR(BA83="x",BA83=""),0,BA83))</f>
        <v>0</v>
      </c>
      <c r="BR83" s="162"/>
    </row>
    <row r="84" spans="1:89" s="151" customFormat="1">
      <c r="A84" s="99"/>
      <c r="B84" s="155"/>
      <c r="C84" s="171"/>
      <c r="D84" s="155"/>
      <c r="E84" s="171"/>
      <c r="F84" s="355"/>
      <c r="G84" s="152"/>
      <c r="H84" s="153"/>
      <c r="I84" s="154" t="s">
        <v>5</v>
      </c>
      <c r="J84" s="155"/>
      <c r="K84" s="524" t="s">
        <v>360</v>
      </c>
      <c r="L84" s="150"/>
      <c r="M84" s="150"/>
      <c r="N84" s="150"/>
      <c r="O84" s="150"/>
      <c r="P84" s="150"/>
      <c r="Q84" s="150"/>
      <c r="R84" s="150"/>
      <c r="S84" s="150"/>
      <c r="T84" s="150"/>
      <c r="U84" s="150"/>
      <c r="V84" s="150"/>
      <c r="W84" s="150"/>
      <c r="X84" s="150"/>
      <c r="Y84" s="150"/>
      <c r="Z84" s="150"/>
      <c r="AA84" s="150"/>
      <c r="AB84" s="150"/>
      <c r="AC84" s="150"/>
      <c r="AD84" s="150"/>
      <c r="AE84" s="150"/>
      <c r="AF84" s="150"/>
      <c r="AG84" s="150"/>
      <c r="AH84" s="150"/>
      <c r="AI84" s="150"/>
      <c r="AJ84" s="150"/>
      <c r="AK84" s="150"/>
      <c r="AL84" s="150"/>
      <c r="AM84" s="150"/>
      <c r="AN84" s="150"/>
      <c r="AO84" s="150"/>
      <c r="AP84" s="150"/>
      <c r="AQ84" s="150"/>
      <c r="AR84" s="150"/>
      <c r="AS84" s="150"/>
      <c r="AT84" s="155"/>
      <c r="AU84" s="155"/>
      <c r="AV84" s="155"/>
      <c r="AW84" s="155"/>
      <c r="AX84" s="155"/>
      <c r="AY84" s="156"/>
      <c r="AZ84" s="157"/>
      <c r="BA84" s="155"/>
      <c r="BB84" s="155"/>
      <c r="BC84" s="155"/>
      <c r="BD84" s="157"/>
      <c r="BE84" s="189"/>
      <c r="BF84" s="158"/>
      <c r="BG84" s="159"/>
      <c r="BH84" s="159"/>
      <c r="BI84" s="159"/>
      <c r="BJ84" s="158"/>
      <c r="BK84" s="160"/>
      <c r="BL84" s="160"/>
      <c r="BM84" s="160"/>
      <c r="BN84" s="160"/>
      <c r="BO84" s="160"/>
      <c r="BP84" s="163"/>
      <c r="BQ84" s="163"/>
      <c r="BR84" s="162"/>
      <c r="BS84" s="159"/>
      <c r="BT84" s="159"/>
      <c r="BU84" s="159"/>
      <c r="BV84" s="159"/>
      <c r="BW84" s="159"/>
      <c r="BX84" s="159"/>
      <c r="BY84" s="159"/>
      <c r="BZ84" s="159"/>
      <c r="CA84" s="159"/>
      <c r="CB84" s="159"/>
      <c r="CC84" s="159"/>
      <c r="CD84" s="159"/>
      <c r="CE84" s="159"/>
      <c r="CF84" s="159"/>
      <c r="CG84" s="159"/>
      <c r="CH84" s="159"/>
      <c r="CI84" s="159"/>
      <c r="CJ84" s="159"/>
      <c r="CK84" s="159"/>
    </row>
    <row r="85" spans="1:89" s="151" customFormat="1">
      <c r="A85" s="99"/>
      <c r="B85" s="155"/>
      <c r="C85" s="171"/>
      <c r="D85" s="155"/>
      <c r="E85" s="171"/>
      <c r="F85" s="355"/>
      <c r="G85" s="152"/>
      <c r="H85" s="153"/>
      <c r="I85" s="154" t="s">
        <v>6</v>
      </c>
      <c r="J85" s="155"/>
      <c r="K85" s="524" t="s">
        <v>359</v>
      </c>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5"/>
      <c r="AU85" s="155"/>
      <c r="AV85" s="155"/>
      <c r="AW85" s="155"/>
      <c r="AX85" s="155"/>
      <c r="AY85" s="156"/>
      <c r="AZ85" s="157"/>
      <c r="BA85" s="155"/>
      <c r="BB85" s="155"/>
      <c r="BC85" s="155"/>
      <c r="BD85" s="157"/>
      <c r="BE85" s="189"/>
      <c r="BF85" s="158"/>
      <c r="BG85" s="159"/>
      <c r="BH85" s="159"/>
      <c r="BI85" s="159"/>
      <c r="BJ85" s="158"/>
      <c r="BK85" s="160"/>
      <c r="BL85" s="160"/>
      <c r="BM85" s="160"/>
      <c r="BN85" s="160"/>
      <c r="BO85" s="160"/>
      <c r="BP85" s="161"/>
      <c r="BQ85" s="161"/>
      <c r="BR85" s="162"/>
      <c r="BS85" s="159"/>
      <c r="BT85" s="159"/>
      <c r="BU85" s="159"/>
      <c r="BV85" s="159"/>
      <c r="BW85" s="159"/>
      <c r="BX85" s="159"/>
      <c r="BY85" s="159"/>
      <c r="BZ85" s="159"/>
      <c r="CA85" s="159"/>
      <c r="CB85" s="159"/>
      <c r="CC85" s="159"/>
      <c r="CD85" s="159"/>
      <c r="CE85" s="159"/>
      <c r="CF85" s="159"/>
      <c r="CG85" s="159"/>
      <c r="CH85" s="159"/>
      <c r="CI85" s="159"/>
      <c r="CJ85" s="159"/>
      <c r="CK85" s="159"/>
    </row>
    <row r="86" spans="1:89" s="151" customFormat="1">
      <c r="A86" s="99"/>
      <c r="B86" s="155"/>
      <c r="C86" s="171"/>
      <c r="D86" s="155"/>
      <c r="E86" s="171"/>
      <c r="F86" s="355"/>
      <c r="G86" s="152"/>
      <c r="H86" s="153"/>
      <c r="I86" s="154" t="s">
        <v>7</v>
      </c>
      <c r="J86" s="155"/>
      <c r="K86" s="524" t="s">
        <v>361</v>
      </c>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c r="AJ86" s="150"/>
      <c r="AK86" s="150"/>
      <c r="AL86" s="150"/>
      <c r="AM86" s="150"/>
      <c r="AN86" s="150"/>
      <c r="AO86" s="150"/>
      <c r="AP86" s="150"/>
      <c r="AQ86" s="150"/>
      <c r="AR86" s="150"/>
      <c r="AS86" s="150"/>
      <c r="AT86" s="155"/>
      <c r="AU86" s="155"/>
      <c r="AV86" s="155"/>
      <c r="AW86" s="155"/>
      <c r="AX86" s="155"/>
      <c r="AY86" s="156"/>
      <c r="AZ86" s="157"/>
      <c r="BA86" s="155"/>
      <c r="BB86" s="155"/>
      <c r="BC86" s="155"/>
      <c r="BD86" s="157"/>
      <c r="BE86" s="189"/>
      <c r="BF86" s="158"/>
      <c r="BG86" s="159"/>
      <c r="BH86" s="159"/>
      <c r="BI86" s="159"/>
      <c r="BJ86" s="158"/>
      <c r="BK86" s="160"/>
      <c r="BL86" s="160"/>
      <c r="BM86" s="160"/>
      <c r="BN86" s="160"/>
      <c r="BO86" s="160"/>
      <c r="BP86" s="161"/>
      <c r="BQ86" s="161"/>
      <c r="BR86" s="162"/>
      <c r="BS86" s="159"/>
      <c r="BT86" s="159"/>
      <c r="BU86" s="159"/>
      <c r="BV86" s="159"/>
      <c r="BW86" s="159"/>
      <c r="BX86" s="159"/>
      <c r="BY86" s="159"/>
      <c r="BZ86" s="159"/>
      <c r="CA86" s="159"/>
      <c r="CB86" s="159"/>
      <c r="CC86" s="159"/>
      <c r="CD86" s="159"/>
      <c r="CE86" s="159"/>
      <c r="CF86" s="159"/>
      <c r="CG86" s="159"/>
      <c r="CH86" s="159"/>
      <c r="CI86" s="159"/>
      <c r="CJ86" s="159"/>
      <c r="CK86" s="159"/>
    </row>
    <row r="87" spans="1:89" s="151" customFormat="1">
      <c r="A87" s="99"/>
      <c r="B87" s="155"/>
      <c r="C87" s="171"/>
      <c r="D87" s="155"/>
      <c r="E87" s="171"/>
      <c r="F87" s="355"/>
      <c r="G87" s="152"/>
      <c r="H87" s="153"/>
      <c r="I87" s="154" t="s">
        <v>8</v>
      </c>
      <c r="J87" s="155"/>
      <c r="K87" s="524" t="s">
        <v>418</v>
      </c>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c r="AK87" s="150"/>
      <c r="AL87" s="150"/>
      <c r="AM87" s="150"/>
      <c r="AN87" s="150"/>
      <c r="AO87" s="150"/>
      <c r="AP87" s="150"/>
      <c r="AQ87" s="150"/>
      <c r="AR87" s="150"/>
      <c r="AS87" s="150"/>
      <c r="AT87" s="155"/>
      <c r="AU87" s="155"/>
      <c r="AV87" s="155"/>
      <c r="AW87" s="155"/>
      <c r="AX87" s="155"/>
      <c r="AY87" s="156"/>
      <c r="AZ87" s="157"/>
      <c r="BA87" s="155"/>
      <c r="BB87" s="155"/>
      <c r="BC87" s="155"/>
      <c r="BD87" s="157"/>
      <c r="BE87" s="189"/>
      <c r="BF87" s="158"/>
      <c r="BG87" s="159"/>
      <c r="BH87" s="159"/>
      <c r="BI87" s="159"/>
      <c r="BJ87" s="158"/>
      <c r="BK87" s="160"/>
      <c r="BL87" s="160"/>
      <c r="BM87" s="160"/>
      <c r="BN87" s="160"/>
      <c r="BO87" s="160"/>
      <c r="BP87" s="161"/>
      <c r="BQ87" s="161"/>
      <c r="BR87" s="162"/>
      <c r="BS87" s="159"/>
      <c r="BT87" s="159"/>
      <c r="BU87" s="159"/>
      <c r="BV87" s="159"/>
      <c r="BW87" s="159"/>
      <c r="BX87" s="159"/>
      <c r="BY87" s="159"/>
      <c r="BZ87" s="159"/>
      <c r="CA87" s="159"/>
      <c r="CB87" s="159"/>
      <c r="CC87" s="159"/>
      <c r="CD87" s="159"/>
      <c r="CE87" s="159"/>
      <c r="CF87" s="159"/>
      <c r="CG87" s="159"/>
      <c r="CH87" s="159"/>
      <c r="CI87" s="159"/>
      <c r="CJ87" s="159"/>
      <c r="CK87" s="159"/>
    </row>
    <row r="88" spans="1:89" s="151" customFormat="1">
      <c r="A88" s="99"/>
      <c r="B88" s="155"/>
      <c r="C88" s="171"/>
      <c r="D88" s="155"/>
      <c r="E88" s="171"/>
      <c r="F88" s="355"/>
      <c r="G88" s="152"/>
      <c r="H88" s="153"/>
      <c r="I88" s="154" t="s">
        <v>9</v>
      </c>
      <c r="J88" s="155"/>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5"/>
      <c r="AU88" s="155"/>
      <c r="AV88" s="155"/>
      <c r="AW88" s="155"/>
      <c r="AX88" s="155"/>
      <c r="AY88" s="156"/>
      <c r="AZ88" s="157"/>
      <c r="BA88" s="155"/>
      <c r="BB88" s="155"/>
      <c r="BC88" s="155"/>
      <c r="BD88" s="157"/>
      <c r="BE88" s="189"/>
      <c r="BF88" s="158"/>
      <c r="BG88" s="159"/>
      <c r="BH88" s="159"/>
      <c r="BI88" s="159"/>
      <c r="BJ88" s="158"/>
      <c r="BK88" s="160"/>
      <c r="BL88" s="160"/>
      <c r="BM88" s="160"/>
      <c r="BN88" s="160"/>
      <c r="BO88" s="160"/>
      <c r="BP88" s="161"/>
      <c r="BQ88" s="161"/>
      <c r="BR88" s="162"/>
      <c r="BS88" s="159"/>
      <c r="BT88" s="159"/>
      <c r="BU88" s="159"/>
      <c r="BV88" s="159"/>
      <c r="BW88" s="159"/>
      <c r="BX88" s="159"/>
      <c r="BY88" s="159"/>
      <c r="BZ88" s="159"/>
      <c r="CA88" s="159"/>
      <c r="CB88" s="159"/>
      <c r="CC88" s="159"/>
      <c r="CD88" s="159"/>
      <c r="CE88" s="159"/>
      <c r="CF88" s="159"/>
      <c r="CG88" s="159"/>
      <c r="CH88" s="159"/>
      <c r="CI88" s="159"/>
      <c r="CJ88" s="159"/>
      <c r="CK88" s="159"/>
    </row>
    <row r="89" spans="1:89" ht="3.75" customHeight="1">
      <c r="B89" s="140"/>
      <c r="C89" s="170"/>
      <c r="D89" s="140"/>
      <c r="E89" s="170"/>
      <c r="F89" s="351"/>
      <c r="G89" s="143"/>
      <c r="H89" s="147"/>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c r="AK89" s="148"/>
      <c r="AL89" s="148"/>
      <c r="AM89" s="148"/>
      <c r="AN89" s="148"/>
      <c r="AO89" s="148"/>
      <c r="AP89" s="148"/>
      <c r="AQ89" s="148"/>
      <c r="AR89" s="148"/>
      <c r="AS89" s="148"/>
      <c r="AT89" s="148"/>
      <c r="AU89" s="148"/>
      <c r="AV89" s="148"/>
      <c r="AW89" s="148"/>
      <c r="AX89" s="148"/>
      <c r="AY89" s="149"/>
      <c r="AZ89" s="141"/>
      <c r="BA89" s="140"/>
      <c r="BB89" s="140"/>
      <c r="BC89" s="140"/>
      <c r="BD89" s="141"/>
      <c r="BE89" s="188"/>
      <c r="BJ89" s="64"/>
      <c r="BK89" s="60"/>
      <c r="BL89" s="60"/>
      <c r="BP89" s="142"/>
      <c r="BQ89" s="142"/>
      <c r="BR89" s="86"/>
    </row>
    <row r="90" spans="1:89">
      <c r="B90" s="140"/>
      <c r="C90" s="170"/>
      <c r="D90" s="140"/>
      <c r="E90" s="170"/>
      <c r="F90" s="351"/>
      <c r="G90" s="353" t="str">
        <f>CONCATENATE(E79,".3")</f>
        <v>5.4.3</v>
      </c>
      <c r="H90" s="144"/>
      <c r="I90" s="145" t="s">
        <v>362</v>
      </c>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6"/>
      <c r="AZ90" s="141"/>
      <c r="BA90" s="959"/>
      <c r="BB90" s="960"/>
      <c r="BC90" s="961"/>
      <c r="BD90" s="141"/>
      <c r="BE90" s="188"/>
      <c r="BJ90" s="158"/>
      <c r="BK90" s="160"/>
      <c r="BL90" s="160"/>
      <c r="BM90" s="160"/>
      <c r="BN90" s="160"/>
      <c r="BO90" s="160"/>
      <c r="BP90" s="135" t="str">
        <f>IF(OR(BA90="x",BA90=""),"",IF(AND($BO$28=1,BK90&lt;&gt;""),1,IF(AND($BO$28=2,BL90&lt;&gt;""),1,IF(AND($BO$28=3,BM90&lt;&gt;""),1,IF(AND($BO$28=4,BN90&lt;&gt;""),1,IF(AND($BO$28=5,BO90&lt;&gt;""),1,0))))))</f>
        <v/>
      </c>
      <c r="BQ90" s="67">
        <f>IF(BR81=0,0,IF(OR(BA90="x",BA90=""),0,BA90))</f>
        <v>0</v>
      </c>
      <c r="BR90" s="162"/>
    </row>
    <row r="91" spans="1:89" ht="3.75" customHeight="1">
      <c r="B91" s="140"/>
      <c r="C91" s="170"/>
      <c r="D91" s="140"/>
      <c r="E91" s="170"/>
      <c r="F91" s="351"/>
      <c r="G91" s="143"/>
      <c r="H91" s="147"/>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149"/>
      <c r="AZ91" s="141"/>
      <c r="BA91" s="140"/>
      <c r="BB91" s="140"/>
      <c r="BC91" s="140"/>
      <c r="BD91" s="141"/>
      <c r="BE91" s="188"/>
      <c r="BJ91" s="158"/>
      <c r="BK91" s="160"/>
      <c r="BL91" s="160"/>
      <c r="BM91" s="160"/>
      <c r="BN91" s="160"/>
      <c r="BO91" s="160"/>
      <c r="BP91" s="80"/>
      <c r="BQ91" s="80"/>
      <c r="BR91" s="86"/>
    </row>
    <row r="92" spans="1:89">
      <c r="B92" s="140"/>
      <c r="C92" s="170"/>
      <c r="D92" s="140"/>
      <c r="E92" s="170"/>
      <c r="F92" s="351"/>
      <c r="G92" s="353" t="str">
        <f>CONCATENATE(E79,".4")</f>
        <v>5.4.4</v>
      </c>
      <c r="H92" s="144"/>
      <c r="I92" s="145" t="s">
        <v>10</v>
      </c>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6"/>
      <c r="AZ92" s="141"/>
      <c r="BA92" s="959"/>
      <c r="BB92" s="960"/>
      <c r="BC92" s="961"/>
      <c r="BD92" s="141"/>
      <c r="BE92" s="188"/>
      <c r="BJ92" s="158"/>
      <c r="BK92" s="160"/>
      <c r="BL92" s="160"/>
      <c r="BM92" s="160"/>
      <c r="BN92" s="160"/>
      <c r="BO92" s="160"/>
      <c r="BP92" s="135" t="str">
        <f>IF(OR(BA92="x",BA92=""),"",IF(AND($BO$28=1,BK92&lt;&gt;""),1,IF(AND($BO$28=2,BL92&lt;&gt;""),1,IF(AND($BO$28=3,BM92&lt;&gt;""),1,IF(AND($BO$28=4,BN92&lt;&gt;""),1,IF(AND($BO$28=5,BO92&lt;&gt;""),1,0))))))</f>
        <v/>
      </c>
      <c r="BQ92" s="67">
        <f>IF(BR81=0,0,IF(OR(BA92="x",BA92=""),0,BA92))</f>
        <v>0</v>
      </c>
      <c r="BR92" s="162"/>
    </row>
    <row r="93" spans="1:89" ht="3.75" customHeight="1">
      <c r="B93" s="140"/>
      <c r="C93" s="170"/>
      <c r="D93" s="140"/>
      <c r="E93" s="170"/>
      <c r="F93" s="351"/>
      <c r="G93" s="143"/>
      <c r="H93" s="147"/>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c r="AK93" s="148"/>
      <c r="AL93" s="148"/>
      <c r="AM93" s="148"/>
      <c r="AN93" s="148"/>
      <c r="AO93" s="148"/>
      <c r="AP93" s="148"/>
      <c r="AQ93" s="148"/>
      <c r="AR93" s="148"/>
      <c r="AS93" s="148"/>
      <c r="AT93" s="148"/>
      <c r="AU93" s="148"/>
      <c r="AV93" s="148"/>
      <c r="AW93" s="148"/>
      <c r="AX93" s="148"/>
      <c r="AY93" s="149"/>
      <c r="AZ93" s="141"/>
      <c r="BA93" s="140"/>
      <c r="BB93" s="140"/>
      <c r="BC93" s="140"/>
      <c r="BD93" s="141"/>
      <c r="BE93" s="188"/>
      <c r="BJ93" s="158"/>
      <c r="BK93" s="160"/>
      <c r="BL93" s="160"/>
      <c r="BM93" s="160"/>
      <c r="BN93" s="160"/>
      <c r="BO93" s="160"/>
      <c r="BP93" s="80"/>
      <c r="BQ93" s="80"/>
      <c r="BR93" s="86"/>
    </row>
    <row r="94" spans="1:89">
      <c r="B94" s="140"/>
      <c r="C94" s="170"/>
      <c r="D94" s="140"/>
      <c r="E94" s="170"/>
      <c r="F94" s="351"/>
      <c r="G94" s="138"/>
      <c r="H94" s="139"/>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1"/>
      <c r="BA94" s="140"/>
      <c r="BB94" s="140"/>
      <c r="BC94" s="140"/>
      <c r="BD94" s="141"/>
      <c r="BE94" s="188"/>
      <c r="BJ94" s="64"/>
      <c r="BK94" s="400" t="s">
        <v>231</v>
      </c>
      <c r="BL94" s="401"/>
      <c r="BM94" s="401"/>
      <c r="BN94" s="401"/>
      <c r="BO94" s="402"/>
      <c r="BP94" s="142"/>
      <c r="BQ94" s="142"/>
      <c r="BR94" s="86"/>
    </row>
    <row r="95" spans="1:89">
      <c r="B95" s="140"/>
      <c r="C95" s="170"/>
      <c r="D95" s="140"/>
      <c r="E95" s="354" t="str">
        <f>CONCATENATE($C$29,"5")</f>
        <v>5.5</v>
      </c>
      <c r="F95" s="352"/>
      <c r="G95" s="956" t="str">
        <f>IF(F21="","",F21)</f>
        <v>Product Integrity</v>
      </c>
      <c r="H95" s="957"/>
      <c r="I95" s="957"/>
      <c r="J95" s="957"/>
      <c r="K95" s="957"/>
      <c r="L95" s="957"/>
      <c r="M95" s="957"/>
      <c r="N95" s="957"/>
      <c r="O95" s="957"/>
      <c r="P95" s="957"/>
      <c r="Q95" s="957"/>
      <c r="R95" s="957"/>
      <c r="S95" s="957"/>
      <c r="T95" s="957"/>
      <c r="U95" s="957"/>
      <c r="V95" s="957"/>
      <c r="W95" s="957"/>
      <c r="X95" s="957"/>
      <c r="Y95" s="957"/>
      <c r="Z95" s="957"/>
      <c r="AA95" s="957"/>
      <c r="AB95" s="957"/>
      <c r="AC95" s="957"/>
      <c r="AD95" s="957"/>
      <c r="AE95" s="957"/>
      <c r="AF95" s="957"/>
      <c r="AG95" s="957"/>
      <c r="AH95" s="957"/>
      <c r="AI95" s="957"/>
      <c r="AJ95" s="957"/>
      <c r="AK95" s="957"/>
      <c r="AL95" s="957"/>
      <c r="AM95" s="957"/>
      <c r="AN95" s="957"/>
      <c r="AO95" s="957"/>
      <c r="AP95" s="958"/>
      <c r="AQ95" s="958"/>
      <c r="AR95" s="958"/>
      <c r="AS95" s="958"/>
      <c r="AT95" s="958"/>
      <c r="AU95" s="958"/>
      <c r="AV95" s="958"/>
      <c r="AW95" s="958"/>
      <c r="AX95" s="958"/>
      <c r="AY95" s="958"/>
      <c r="AZ95" s="954" t="str">
        <f>IF(BA97="N",BQ95,IF(BR97=0,"",IF(BA97="Y",SUM(BQ95/BP95),"")))</f>
        <v/>
      </c>
      <c r="BA95" s="954"/>
      <c r="BB95" s="954"/>
      <c r="BC95" s="954"/>
      <c r="BD95" s="955"/>
      <c r="BE95" s="49"/>
      <c r="BJ95" s="62" t="s">
        <v>230</v>
      </c>
      <c r="BK95" s="62">
        <v>1</v>
      </c>
      <c r="BL95" s="174">
        <v>2</v>
      </c>
      <c r="BM95" s="62">
        <v>3</v>
      </c>
      <c r="BN95" s="62">
        <v>4</v>
      </c>
      <c r="BO95" s="62">
        <v>5</v>
      </c>
      <c r="BP95" s="67">
        <f>IF(BA97="N",8,IF(BR97=0,0,IF(BP97="",0,8)))</f>
        <v>0</v>
      </c>
      <c r="BQ95" s="67">
        <f>SUM(BQ97:BQ108)</f>
        <v>0</v>
      </c>
      <c r="BR95" s="175" t="str">
        <f>IF(BA97="N",0,IF(BP95=0,"",IF(SUM(BQ95/BP95)&gt;1,1,SUM(BQ95/BP95))))</f>
        <v/>
      </c>
    </row>
    <row r="96" spans="1:89" ht="3.75" customHeight="1">
      <c r="B96" s="140"/>
      <c r="C96" s="170"/>
      <c r="D96" s="140"/>
      <c r="E96" s="170"/>
      <c r="F96" s="351"/>
      <c r="G96" s="41"/>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42"/>
      <c r="BA96" s="42"/>
      <c r="BB96" s="42"/>
      <c r="BC96" s="42"/>
      <c r="BD96" s="139"/>
      <c r="BE96" s="188"/>
      <c r="BJ96" s="87"/>
      <c r="BK96" s="79"/>
      <c r="BL96" s="79"/>
      <c r="BP96" s="80"/>
      <c r="BQ96" s="80"/>
      <c r="BR96" s="81"/>
    </row>
    <row r="97" spans="1:89">
      <c r="B97" s="140"/>
      <c r="C97" s="170"/>
      <c r="D97" s="140"/>
      <c r="E97" s="170"/>
      <c r="F97" s="351"/>
      <c r="G97" s="353" t="str">
        <f>CONCATENATE(E95,".1")</f>
        <v>5.5.1</v>
      </c>
      <c r="H97" s="144"/>
      <c r="I97" s="145" t="s">
        <v>4</v>
      </c>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66" t="s">
        <v>13</v>
      </c>
      <c r="AX97" s="145"/>
      <c r="AY97" s="146"/>
      <c r="AZ97" s="141"/>
      <c r="BA97" s="959"/>
      <c r="BB97" s="960"/>
      <c r="BC97" s="961"/>
      <c r="BD97" s="141"/>
      <c r="BE97" s="188"/>
      <c r="BJ97" s="66" t="s">
        <v>89</v>
      </c>
      <c r="BK97" s="78" t="s">
        <v>17</v>
      </c>
      <c r="BL97" s="78" t="s">
        <v>17</v>
      </c>
      <c r="BM97" s="78" t="s">
        <v>17</v>
      </c>
      <c r="BN97" s="78" t="s">
        <v>17</v>
      </c>
      <c r="BO97" s="78" t="s">
        <v>17</v>
      </c>
      <c r="BP97" s="135" t="str">
        <f>IF(OR(BA97="x",BA97=""),"",IF(AND($BO$28=1,BK97&lt;&gt;""),1,IF(AND($BO$28=2,BL97&lt;&gt;""),1,IF(AND($BO$28=3,BM97&lt;&gt;""),1,IF(AND($BO$28=4,BN97&lt;&gt;""),1,IF(AND($BO$28=5,BO97&lt;&gt;""),1,0))))))</f>
        <v/>
      </c>
      <c r="BQ97" s="67">
        <f>IF(BR97=0,0,IF(OR(BA97="x",BA97=""),0,IF(BA97="Y",2,0)))</f>
        <v>0</v>
      </c>
      <c r="BR97" s="137">
        <f>IF(BA97="N",0,SUM(BK98:BO98))</f>
        <v>1</v>
      </c>
    </row>
    <row r="98" spans="1:89" ht="3.6" customHeight="1">
      <c r="B98" s="140"/>
      <c r="C98" s="170"/>
      <c r="D98" s="140"/>
      <c r="E98" s="170"/>
      <c r="F98" s="351"/>
      <c r="G98" s="143"/>
      <c r="H98" s="147"/>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8"/>
      <c r="AK98" s="148"/>
      <c r="AL98" s="148"/>
      <c r="AM98" s="148"/>
      <c r="AN98" s="148"/>
      <c r="AO98" s="148"/>
      <c r="AP98" s="148"/>
      <c r="AQ98" s="148"/>
      <c r="AR98" s="148"/>
      <c r="AS98" s="148"/>
      <c r="AT98" s="148"/>
      <c r="AU98" s="148"/>
      <c r="AV98" s="148"/>
      <c r="AW98" s="148"/>
      <c r="AX98" s="148"/>
      <c r="AY98" s="149"/>
      <c r="AZ98" s="141"/>
      <c r="BA98" s="140"/>
      <c r="BB98" s="140"/>
      <c r="BC98" s="140"/>
      <c r="BD98" s="141"/>
      <c r="BE98" s="188"/>
      <c r="BJ98" s="136"/>
      <c r="BK98" s="137">
        <f>IF(AND($BO$28=1,BK97&lt;&gt;""),1,0)</f>
        <v>1</v>
      </c>
      <c r="BL98" s="137">
        <f>IF(AND($BO$28=2,BL97&lt;&gt;""),1,0)</f>
        <v>0</v>
      </c>
      <c r="BM98" s="137">
        <f>IF(AND($BO$28=3,BM97&lt;&gt;""),1,0)</f>
        <v>0</v>
      </c>
      <c r="BN98" s="137">
        <f>IF(AND($BO$28=4,BN97&lt;&gt;""),1,0)</f>
        <v>0</v>
      </c>
      <c r="BO98" s="137">
        <f>IF(AND($BO$28=5,BO97&lt;&gt;""),1,0)</f>
        <v>0</v>
      </c>
      <c r="BP98" s="80"/>
      <c r="BQ98" s="80"/>
      <c r="BR98" s="86"/>
    </row>
    <row r="99" spans="1:89">
      <c r="B99" s="140"/>
      <c r="C99" s="170"/>
      <c r="D99" s="140"/>
      <c r="E99" s="170"/>
      <c r="F99" s="351"/>
      <c r="G99" s="353" t="str">
        <f>CONCATENATE(E95,".2")</f>
        <v>5.5.2</v>
      </c>
      <c r="H99" s="144"/>
      <c r="I99" s="145" t="s">
        <v>363</v>
      </c>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6"/>
      <c r="AZ99" s="141"/>
      <c r="BA99" s="959"/>
      <c r="BB99" s="960"/>
      <c r="BC99" s="961"/>
      <c r="BD99" s="141"/>
      <c r="BE99" s="188"/>
      <c r="BJ99" s="158"/>
      <c r="BK99" s="160"/>
      <c r="BL99" s="160"/>
      <c r="BM99" s="160"/>
      <c r="BN99" s="160"/>
      <c r="BO99" s="160"/>
      <c r="BP99" s="135" t="str">
        <f>IF(OR(BA99="x",BA99=""),"",IF(AND($BO$28=1,BK99&lt;&gt;""),1,IF(AND($BO$28=2,BL99&lt;&gt;""),1,IF(AND($BO$28=3,BM99&lt;&gt;""),1,IF(AND($BO$28=4,BN99&lt;&gt;""),1,IF(AND($BO$28=5,BO99&lt;&gt;""),1,0))))))</f>
        <v/>
      </c>
      <c r="BQ99" s="67">
        <f>IF(BR97=0,0,IF(OR(BA99="x",BA99=""),0,BA99))</f>
        <v>0</v>
      </c>
      <c r="BR99" s="162"/>
    </row>
    <row r="100" spans="1:89" s="151" customFormat="1">
      <c r="A100" s="99"/>
      <c r="B100" s="155"/>
      <c r="C100" s="171"/>
      <c r="D100" s="155"/>
      <c r="E100" s="171"/>
      <c r="F100" s="355"/>
      <c r="G100" s="152"/>
      <c r="H100" s="153"/>
      <c r="I100" s="154" t="s">
        <v>5</v>
      </c>
      <c r="J100" s="155"/>
      <c r="K100" s="524" t="s">
        <v>417</v>
      </c>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c r="AK100" s="150"/>
      <c r="AL100" s="150"/>
      <c r="AM100" s="150"/>
      <c r="AN100" s="150"/>
      <c r="AO100" s="150"/>
      <c r="AP100" s="150"/>
      <c r="AQ100" s="150"/>
      <c r="AR100" s="150"/>
      <c r="AS100" s="150"/>
      <c r="AT100" s="155"/>
      <c r="AU100" s="155"/>
      <c r="AV100" s="155"/>
      <c r="AW100" s="155"/>
      <c r="AX100" s="155"/>
      <c r="AY100" s="156"/>
      <c r="AZ100" s="157"/>
      <c r="BA100" s="155"/>
      <c r="BB100" s="155"/>
      <c r="BC100" s="155"/>
      <c r="BD100" s="157"/>
      <c r="BE100" s="189"/>
      <c r="BF100" s="158"/>
      <c r="BG100" s="159"/>
      <c r="BH100" s="159"/>
      <c r="BI100" s="159"/>
      <c r="BJ100" s="158"/>
      <c r="BK100" s="160"/>
      <c r="BL100" s="160"/>
      <c r="BM100" s="160"/>
      <c r="BN100" s="160"/>
      <c r="BO100" s="160"/>
      <c r="BP100" s="163"/>
      <c r="BQ100" s="163"/>
      <c r="BR100" s="162"/>
      <c r="BS100" s="159"/>
      <c r="BT100" s="159"/>
      <c r="BU100" s="159"/>
      <c r="BV100" s="159"/>
      <c r="BW100" s="159"/>
      <c r="BX100" s="159"/>
      <c r="BY100" s="159"/>
      <c r="BZ100" s="159"/>
      <c r="CA100" s="159"/>
      <c r="CB100" s="159"/>
      <c r="CC100" s="159"/>
      <c r="CD100" s="159"/>
      <c r="CE100" s="159"/>
      <c r="CF100" s="159"/>
      <c r="CG100" s="159"/>
      <c r="CH100" s="159"/>
      <c r="CI100" s="159"/>
      <c r="CJ100" s="159"/>
      <c r="CK100" s="159"/>
    </row>
    <row r="101" spans="1:89" s="151" customFormat="1">
      <c r="A101" s="99"/>
      <c r="B101" s="155"/>
      <c r="C101" s="171"/>
      <c r="D101" s="155"/>
      <c r="E101" s="171"/>
      <c r="F101" s="355"/>
      <c r="G101" s="152"/>
      <c r="H101" s="153"/>
      <c r="I101" s="154" t="s">
        <v>6</v>
      </c>
      <c r="J101" s="155"/>
      <c r="K101" s="524" t="s">
        <v>391</v>
      </c>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c r="AK101" s="150"/>
      <c r="AL101" s="150"/>
      <c r="AM101" s="150"/>
      <c r="AN101" s="150"/>
      <c r="AO101" s="150"/>
      <c r="AP101" s="150"/>
      <c r="AQ101" s="150"/>
      <c r="AR101" s="150"/>
      <c r="AS101" s="150"/>
      <c r="AT101" s="155"/>
      <c r="AU101" s="155"/>
      <c r="AV101" s="155"/>
      <c r="AW101" s="155"/>
      <c r="AX101" s="155"/>
      <c r="AY101" s="156"/>
      <c r="AZ101" s="157"/>
      <c r="BA101" s="155"/>
      <c r="BB101" s="155"/>
      <c r="BC101" s="155"/>
      <c r="BD101" s="157"/>
      <c r="BE101" s="189"/>
      <c r="BF101" s="158"/>
      <c r="BG101" s="159"/>
      <c r="BH101" s="159"/>
      <c r="BI101" s="159"/>
      <c r="BJ101" s="158"/>
      <c r="BK101" s="160"/>
      <c r="BL101" s="160"/>
      <c r="BM101" s="160"/>
      <c r="BN101" s="160"/>
      <c r="BO101" s="160"/>
      <c r="BP101" s="161"/>
      <c r="BQ101" s="161"/>
      <c r="BR101" s="162"/>
      <c r="BS101" s="159"/>
      <c r="BT101" s="159"/>
      <c r="BU101" s="159"/>
      <c r="BV101" s="159"/>
      <c r="BW101" s="159"/>
      <c r="BX101" s="159"/>
      <c r="BY101" s="159"/>
      <c r="BZ101" s="159"/>
      <c r="CA101" s="159"/>
      <c r="CB101" s="159"/>
      <c r="CC101" s="159"/>
      <c r="CD101" s="159"/>
      <c r="CE101" s="159"/>
      <c r="CF101" s="159"/>
      <c r="CG101" s="159"/>
      <c r="CH101" s="159"/>
      <c r="CI101" s="159"/>
      <c r="CJ101" s="159"/>
      <c r="CK101" s="159"/>
    </row>
    <row r="102" spans="1:89" s="151" customFormat="1">
      <c r="A102" s="99"/>
      <c r="B102" s="155"/>
      <c r="C102" s="171"/>
      <c r="D102" s="155"/>
      <c r="E102" s="171"/>
      <c r="F102" s="355"/>
      <c r="G102" s="152"/>
      <c r="H102" s="153"/>
      <c r="I102" s="154" t="s">
        <v>7</v>
      </c>
      <c r="J102" s="155"/>
      <c r="K102" s="524" t="s">
        <v>396</v>
      </c>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0"/>
      <c r="AL102" s="150"/>
      <c r="AM102" s="150"/>
      <c r="AN102" s="150"/>
      <c r="AO102" s="150"/>
      <c r="AP102" s="150"/>
      <c r="AQ102" s="150"/>
      <c r="AR102" s="150"/>
      <c r="AS102" s="150"/>
      <c r="AT102" s="155"/>
      <c r="AU102" s="155"/>
      <c r="AV102" s="155"/>
      <c r="AW102" s="155"/>
      <c r="AX102" s="155"/>
      <c r="AY102" s="156"/>
      <c r="AZ102" s="157"/>
      <c r="BA102" s="155"/>
      <c r="BB102" s="155"/>
      <c r="BC102" s="155"/>
      <c r="BD102" s="157"/>
      <c r="BE102" s="189"/>
      <c r="BF102" s="158"/>
      <c r="BG102" s="159"/>
      <c r="BH102" s="159"/>
      <c r="BI102" s="159"/>
      <c r="BJ102" s="158"/>
      <c r="BK102" s="160"/>
      <c r="BL102" s="160"/>
      <c r="BM102" s="160"/>
      <c r="BN102" s="160"/>
      <c r="BO102" s="160"/>
      <c r="BP102" s="161"/>
      <c r="BQ102" s="161"/>
      <c r="BR102" s="162"/>
      <c r="BS102" s="159"/>
      <c r="BT102" s="159"/>
      <c r="BU102" s="159"/>
      <c r="BV102" s="159"/>
      <c r="BW102" s="159"/>
      <c r="BX102" s="159"/>
      <c r="BY102" s="159"/>
      <c r="BZ102" s="159"/>
      <c r="CA102" s="159"/>
      <c r="CB102" s="159"/>
      <c r="CC102" s="159"/>
      <c r="CD102" s="159"/>
      <c r="CE102" s="159"/>
      <c r="CF102" s="159"/>
      <c r="CG102" s="159"/>
      <c r="CH102" s="159"/>
      <c r="CI102" s="159"/>
      <c r="CJ102" s="159"/>
      <c r="CK102" s="159"/>
    </row>
    <row r="103" spans="1:89" s="151" customFormat="1">
      <c r="A103" s="99"/>
      <c r="B103" s="155"/>
      <c r="C103" s="171"/>
      <c r="D103" s="155"/>
      <c r="E103" s="171"/>
      <c r="F103" s="355"/>
      <c r="G103" s="152"/>
      <c r="H103" s="153"/>
      <c r="I103" s="154" t="s">
        <v>8</v>
      </c>
      <c r="J103" s="155"/>
      <c r="K103" s="524" t="s">
        <v>397</v>
      </c>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c r="AH103" s="150"/>
      <c r="AI103" s="150"/>
      <c r="AJ103" s="150"/>
      <c r="AK103" s="150"/>
      <c r="AL103" s="150"/>
      <c r="AM103" s="150"/>
      <c r="AN103" s="150"/>
      <c r="AO103" s="150"/>
      <c r="AP103" s="150"/>
      <c r="AQ103" s="150"/>
      <c r="AR103" s="150"/>
      <c r="AS103" s="150"/>
      <c r="AT103" s="155"/>
      <c r="AU103" s="155"/>
      <c r="AV103" s="155"/>
      <c r="AW103" s="155"/>
      <c r="AX103" s="155"/>
      <c r="AY103" s="156"/>
      <c r="AZ103" s="157"/>
      <c r="BA103" s="155"/>
      <c r="BB103" s="155"/>
      <c r="BC103" s="155"/>
      <c r="BD103" s="157"/>
      <c r="BE103" s="189"/>
      <c r="BF103" s="158"/>
      <c r="BG103" s="159"/>
      <c r="BH103" s="159"/>
      <c r="BI103" s="159"/>
      <c r="BJ103" s="158"/>
      <c r="BK103" s="160"/>
      <c r="BL103" s="160"/>
      <c r="BM103" s="160"/>
      <c r="BN103" s="160"/>
      <c r="BO103" s="160"/>
      <c r="BP103" s="161"/>
      <c r="BQ103" s="161"/>
      <c r="BR103" s="162"/>
      <c r="BS103" s="159"/>
      <c r="BT103" s="159"/>
      <c r="BU103" s="159"/>
      <c r="BV103" s="159"/>
      <c r="BW103" s="159"/>
      <c r="BX103" s="159"/>
      <c r="BY103" s="159"/>
      <c r="BZ103" s="159"/>
      <c r="CA103" s="159"/>
      <c r="CB103" s="159"/>
      <c r="CC103" s="159"/>
      <c r="CD103" s="159"/>
      <c r="CE103" s="159"/>
      <c r="CF103" s="159"/>
      <c r="CG103" s="159"/>
      <c r="CH103" s="159"/>
      <c r="CI103" s="159"/>
      <c r="CJ103" s="159"/>
      <c r="CK103" s="159"/>
    </row>
    <row r="104" spans="1:89" s="151" customFormat="1">
      <c r="A104" s="99"/>
      <c r="B104" s="155"/>
      <c r="C104" s="171"/>
      <c r="D104" s="155"/>
      <c r="E104" s="171"/>
      <c r="F104" s="355"/>
      <c r="G104" s="152"/>
      <c r="H104" s="153"/>
      <c r="I104" s="154" t="s">
        <v>9</v>
      </c>
      <c r="J104" s="155"/>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0"/>
      <c r="AK104" s="150"/>
      <c r="AL104" s="150"/>
      <c r="AM104" s="150"/>
      <c r="AN104" s="150"/>
      <c r="AO104" s="150"/>
      <c r="AP104" s="150"/>
      <c r="AQ104" s="150"/>
      <c r="AR104" s="150"/>
      <c r="AS104" s="150"/>
      <c r="AT104" s="155"/>
      <c r="AU104" s="155"/>
      <c r="AV104" s="155"/>
      <c r="AW104" s="155"/>
      <c r="AX104" s="155"/>
      <c r="AY104" s="156"/>
      <c r="AZ104" s="157"/>
      <c r="BA104" s="155"/>
      <c r="BB104" s="155"/>
      <c r="BC104" s="155"/>
      <c r="BD104" s="157"/>
      <c r="BE104" s="189"/>
      <c r="BF104" s="158"/>
      <c r="BG104" s="159"/>
      <c r="BH104" s="159"/>
      <c r="BI104" s="159"/>
      <c r="BJ104" s="158"/>
      <c r="BK104" s="160"/>
      <c r="BL104" s="160"/>
      <c r="BM104" s="160"/>
      <c r="BN104" s="160"/>
      <c r="BO104" s="160"/>
      <c r="BP104" s="161"/>
      <c r="BQ104" s="161"/>
      <c r="BR104" s="162"/>
      <c r="BS104" s="159"/>
      <c r="BT104" s="159"/>
      <c r="BU104" s="159"/>
      <c r="BV104" s="159"/>
      <c r="BW104" s="159"/>
      <c r="BX104" s="159"/>
      <c r="BY104" s="159"/>
      <c r="BZ104" s="159"/>
      <c r="CA104" s="159"/>
      <c r="CB104" s="159"/>
      <c r="CC104" s="159"/>
      <c r="CD104" s="159"/>
      <c r="CE104" s="159"/>
      <c r="CF104" s="159"/>
      <c r="CG104" s="159"/>
      <c r="CH104" s="159"/>
      <c r="CI104" s="159"/>
      <c r="CJ104" s="159"/>
      <c r="CK104" s="159"/>
    </row>
    <row r="105" spans="1:89" ht="3.75" customHeight="1">
      <c r="B105" s="140"/>
      <c r="C105" s="170"/>
      <c r="D105" s="140"/>
      <c r="E105" s="170"/>
      <c r="F105" s="351"/>
      <c r="G105" s="143"/>
      <c r="H105" s="147"/>
      <c r="I105" s="148"/>
      <c r="J105" s="148"/>
      <c r="K105" s="148"/>
      <c r="L105" s="148"/>
      <c r="M105" s="148"/>
      <c r="N105" s="148"/>
      <c r="O105" s="148"/>
      <c r="P105" s="148"/>
      <c r="Q105" s="148"/>
      <c r="R105" s="148"/>
      <c r="S105" s="148"/>
      <c r="T105" s="148"/>
      <c r="U105" s="148"/>
      <c r="V105" s="148"/>
      <c r="W105" s="148"/>
      <c r="X105" s="148"/>
      <c r="Y105" s="148"/>
      <c r="Z105" s="148"/>
      <c r="AA105" s="148"/>
      <c r="AB105" s="148"/>
      <c r="AC105" s="148"/>
      <c r="AD105" s="148"/>
      <c r="AE105" s="148"/>
      <c r="AF105" s="148"/>
      <c r="AG105" s="148"/>
      <c r="AH105" s="148"/>
      <c r="AI105" s="148"/>
      <c r="AJ105" s="148"/>
      <c r="AK105" s="148"/>
      <c r="AL105" s="148"/>
      <c r="AM105" s="148"/>
      <c r="AN105" s="148"/>
      <c r="AO105" s="148"/>
      <c r="AP105" s="148"/>
      <c r="AQ105" s="148"/>
      <c r="AR105" s="148"/>
      <c r="AS105" s="148"/>
      <c r="AT105" s="148"/>
      <c r="AU105" s="148"/>
      <c r="AV105" s="148"/>
      <c r="AW105" s="148"/>
      <c r="AX105" s="148"/>
      <c r="AY105" s="149"/>
      <c r="AZ105" s="141"/>
      <c r="BA105" s="140"/>
      <c r="BB105" s="140"/>
      <c r="BC105" s="140"/>
      <c r="BD105" s="141"/>
      <c r="BE105" s="188"/>
      <c r="BJ105" s="64"/>
      <c r="BK105" s="60"/>
      <c r="BL105" s="60"/>
      <c r="BP105" s="142"/>
      <c r="BQ105" s="142"/>
      <c r="BR105" s="86"/>
    </row>
    <row r="106" spans="1:89">
      <c r="B106" s="140"/>
      <c r="C106" s="170"/>
      <c r="D106" s="140"/>
      <c r="E106" s="170"/>
      <c r="F106" s="351"/>
      <c r="G106" s="353" t="str">
        <f>CONCATENATE(E95,".3")</f>
        <v>5.5.3</v>
      </c>
      <c r="H106" s="144"/>
      <c r="I106" s="145" t="s">
        <v>362</v>
      </c>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c r="AK106" s="145"/>
      <c r="AL106" s="145"/>
      <c r="AM106" s="145"/>
      <c r="AN106" s="145"/>
      <c r="AO106" s="145"/>
      <c r="AP106" s="145"/>
      <c r="AQ106" s="145"/>
      <c r="AR106" s="145"/>
      <c r="AS106" s="145"/>
      <c r="AT106" s="145"/>
      <c r="AU106" s="145"/>
      <c r="AV106" s="145"/>
      <c r="AW106" s="145"/>
      <c r="AX106" s="145"/>
      <c r="AY106" s="146"/>
      <c r="AZ106" s="141"/>
      <c r="BA106" s="959"/>
      <c r="BB106" s="960"/>
      <c r="BC106" s="961"/>
      <c r="BD106" s="141"/>
      <c r="BE106" s="188"/>
      <c r="BJ106" s="158"/>
      <c r="BK106" s="160"/>
      <c r="BL106" s="160"/>
      <c r="BM106" s="160"/>
      <c r="BN106" s="160"/>
      <c r="BO106" s="160"/>
      <c r="BP106" s="135" t="str">
        <f>IF(OR(BA106="x",BA106=""),"",IF(AND($BO$28=1,BK106&lt;&gt;""),1,IF(AND($BO$28=2,BL106&lt;&gt;""),1,IF(AND($BO$28=3,BM106&lt;&gt;""),1,IF(AND($BO$28=4,BN106&lt;&gt;""),1,IF(AND($BO$28=5,BO106&lt;&gt;""),1,0))))))</f>
        <v/>
      </c>
      <c r="BQ106" s="67">
        <f>IF(BR97=0,0,IF(OR(BA106="x",BA106=""),0,BA106))</f>
        <v>0</v>
      </c>
      <c r="BR106" s="162"/>
    </row>
    <row r="107" spans="1:89" ht="3.75" customHeight="1">
      <c r="B107" s="140"/>
      <c r="C107" s="170"/>
      <c r="D107" s="140"/>
      <c r="E107" s="170"/>
      <c r="F107" s="351"/>
      <c r="G107" s="143"/>
      <c r="H107" s="147"/>
      <c r="I107" s="148"/>
      <c r="J107" s="148"/>
      <c r="K107" s="148"/>
      <c r="L107" s="148"/>
      <c r="M107" s="148"/>
      <c r="N107" s="148"/>
      <c r="O107" s="148"/>
      <c r="P107" s="148"/>
      <c r="Q107" s="148"/>
      <c r="R107" s="148"/>
      <c r="S107" s="148"/>
      <c r="T107" s="148"/>
      <c r="U107" s="148"/>
      <c r="V107" s="148"/>
      <c r="W107" s="148"/>
      <c r="X107" s="148"/>
      <c r="Y107" s="148"/>
      <c r="Z107" s="148"/>
      <c r="AA107" s="148"/>
      <c r="AB107" s="148"/>
      <c r="AC107" s="148"/>
      <c r="AD107" s="148"/>
      <c r="AE107" s="148"/>
      <c r="AF107" s="148"/>
      <c r="AG107" s="148"/>
      <c r="AH107" s="148"/>
      <c r="AI107" s="148"/>
      <c r="AJ107" s="148"/>
      <c r="AK107" s="148"/>
      <c r="AL107" s="148"/>
      <c r="AM107" s="148"/>
      <c r="AN107" s="148"/>
      <c r="AO107" s="148"/>
      <c r="AP107" s="148"/>
      <c r="AQ107" s="148"/>
      <c r="AR107" s="148"/>
      <c r="AS107" s="148"/>
      <c r="AT107" s="148"/>
      <c r="AU107" s="148"/>
      <c r="AV107" s="148"/>
      <c r="AW107" s="148"/>
      <c r="AX107" s="148"/>
      <c r="AY107" s="149"/>
      <c r="AZ107" s="141"/>
      <c r="BA107" s="140"/>
      <c r="BB107" s="140"/>
      <c r="BC107" s="140"/>
      <c r="BD107" s="141"/>
      <c r="BE107" s="188"/>
      <c r="BJ107" s="158"/>
      <c r="BK107" s="160"/>
      <c r="BL107" s="160"/>
      <c r="BM107" s="160"/>
      <c r="BN107" s="160"/>
      <c r="BO107" s="160"/>
      <c r="BP107" s="80"/>
      <c r="BQ107" s="80"/>
      <c r="BR107" s="86"/>
    </row>
    <row r="108" spans="1:89">
      <c r="B108" s="140"/>
      <c r="C108" s="170"/>
      <c r="D108" s="140"/>
      <c r="E108" s="170"/>
      <c r="F108" s="351"/>
      <c r="G108" s="353" t="str">
        <f>CONCATENATE(E95,".4")</f>
        <v>5.5.4</v>
      </c>
      <c r="H108" s="144"/>
      <c r="I108" s="145" t="s">
        <v>10</v>
      </c>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5"/>
      <c r="AY108" s="146"/>
      <c r="AZ108" s="141"/>
      <c r="BA108" s="959"/>
      <c r="BB108" s="960"/>
      <c r="BC108" s="961"/>
      <c r="BD108" s="141"/>
      <c r="BE108" s="188"/>
      <c r="BJ108" s="158"/>
      <c r="BK108" s="160"/>
      <c r="BL108" s="160"/>
      <c r="BM108" s="160"/>
      <c r="BN108" s="160"/>
      <c r="BO108" s="160"/>
      <c r="BP108" s="135" t="str">
        <f>IF(OR(BA108="x",BA108=""),"",IF(AND($BO$28=1,BK108&lt;&gt;""),1,IF(AND($BO$28=2,BL108&lt;&gt;""),1,IF(AND($BO$28=3,BM108&lt;&gt;""),1,IF(AND($BO$28=4,BN108&lt;&gt;""),1,IF(AND($BO$28=5,BO108&lt;&gt;""),1,0))))))</f>
        <v/>
      </c>
      <c r="BQ108" s="67">
        <f>IF(BR97=0,0,IF(OR(BA108="x",BA108=""),0,BA108))</f>
        <v>0</v>
      </c>
      <c r="BR108" s="162"/>
    </row>
    <row r="109" spans="1:89" ht="3.75" customHeight="1">
      <c r="B109" s="140"/>
      <c r="C109" s="170"/>
      <c r="D109" s="140"/>
      <c r="E109" s="170"/>
      <c r="F109" s="351"/>
      <c r="G109" s="143"/>
      <c r="H109" s="147"/>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c r="AK109" s="148"/>
      <c r="AL109" s="148"/>
      <c r="AM109" s="148"/>
      <c r="AN109" s="148"/>
      <c r="AO109" s="148"/>
      <c r="AP109" s="148"/>
      <c r="AQ109" s="148"/>
      <c r="AR109" s="148"/>
      <c r="AS109" s="148"/>
      <c r="AT109" s="148"/>
      <c r="AU109" s="148"/>
      <c r="AV109" s="148"/>
      <c r="AW109" s="148"/>
      <c r="AX109" s="148"/>
      <c r="AY109" s="149"/>
      <c r="AZ109" s="141"/>
      <c r="BA109" s="140"/>
      <c r="BB109" s="140"/>
      <c r="BC109" s="140"/>
      <c r="BD109" s="141"/>
      <c r="BE109" s="188"/>
      <c r="BJ109" s="158"/>
      <c r="BK109" s="160"/>
      <c r="BL109" s="160"/>
      <c r="BM109" s="160"/>
      <c r="BN109" s="160"/>
      <c r="BO109" s="160"/>
      <c r="BP109" s="80"/>
      <c r="BQ109" s="80"/>
      <c r="BR109" s="86"/>
    </row>
    <row r="110" spans="1:89">
      <c r="B110" s="140"/>
      <c r="C110" s="170"/>
      <c r="D110" s="140"/>
      <c r="E110" s="170"/>
      <c r="F110" s="351"/>
      <c r="G110" s="138"/>
      <c r="H110" s="139"/>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0"/>
      <c r="AY110" s="140"/>
      <c r="AZ110" s="141"/>
      <c r="BA110" s="140"/>
      <c r="BB110" s="140"/>
      <c r="BC110" s="140"/>
      <c r="BD110" s="141"/>
      <c r="BE110" s="188"/>
      <c r="BJ110" s="64"/>
      <c r="BK110" s="400" t="s">
        <v>231</v>
      </c>
      <c r="BL110" s="401"/>
      <c r="BM110" s="401"/>
      <c r="BN110" s="401"/>
      <c r="BO110" s="402"/>
      <c r="BP110" s="142"/>
      <c r="BQ110" s="142"/>
      <c r="BR110" s="86"/>
    </row>
    <row r="111" spans="1:89">
      <c r="B111" s="140"/>
      <c r="C111" s="170"/>
      <c r="D111" s="140"/>
      <c r="E111" s="354" t="str">
        <f>CONCATENATE($C$29,"6")</f>
        <v>5.6</v>
      </c>
      <c r="F111" s="352"/>
      <c r="G111" s="956" t="str">
        <f>IF(F22="","",F22)</f>
        <v/>
      </c>
      <c r="H111" s="957"/>
      <c r="I111" s="957"/>
      <c r="J111" s="957"/>
      <c r="K111" s="957"/>
      <c r="L111" s="957"/>
      <c r="M111" s="957"/>
      <c r="N111" s="957"/>
      <c r="O111" s="957"/>
      <c r="P111" s="957"/>
      <c r="Q111" s="957"/>
      <c r="R111" s="957"/>
      <c r="S111" s="957"/>
      <c r="T111" s="957"/>
      <c r="U111" s="957"/>
      <c r="V111" s="957"/>
      <c r="W111" s="957"/>
      <c r="X111" s="957"/>
      <c r="Y111" s="957"/>
      <c r="Z111" s="957"/>
      <c r="AA111" s="957"/>
      <c r="AB111" s="957"/>
      <c r="AC111" s="957"/>
      <c r="AD111" s="957"/>
      <c r="AE111" s="957"/>
      <c r="AF111" s="957"/>
      <c r="AG111" s="957"/>
      <c r="AH111" s="957"/>
      <c r="AI111" s="957"/>
      <c r="AJ111" s="957"/>
      <c r="AK111" s="957"/>
      <c r="AL111" s="957"/>
      <c r="AM111" s="957"/>
      <c r="AN111" s="957"/>
      <c r="AO111" s="957"/>
      <c r="AP111" s="958"/>
      <c r="AQ111" s="958"/>
      <c r="AR111" s="958"/>
      <c r="AS111" s="958"/>
      <c r="AT111" s="958"/>
      <c r="AU111" s="958"/>
      <c r="AV111" s="958"/>
      <c r="AW111" s="958"/>
      <c r="AX111" s="958"/>
      <c r="AY111" s="958"/>
      <c r="AZ111" s="954" t="str">
        <f>IF(BA113="N",BQ111,IF(BR113=0,"",IF(BA113="Y",SUM(BQ111/BP111),"")))</f>
        <v/>
      </c>
      <c r="BA111" s="954"/>
      <c r="BB111" s="954"/>
      <c r="BC111" s="954"/>
      <c r="BD111" s="955"/>
      <c r="BE111" s="49"/>
      <c r="BJ111" s="62" t="s">
        <v>230</v>
      </c>
      <c r="BK111" s="62">
        <v>1</v>
      </c>
      <c r="BL111" s="174">
        <v>2</v>
      </c>
      <c r="BM111" s="62">
        <v>3</v>
      </c>
      <c r="BN111" s="62">
        <v>4</v>
      </c>
      <c r="BO111" s="62">
        <v>5</v>
      </c>
      <c r="BP111" s="67">
        <f>IF(BA113="N",8,IF(BR113=0,0,IF(BP113="",0,8)))</f>
        <v>0</v>
      </c>
      <c r="BQ111" s="67">
        <f>SUM(BQ113:BQ124)</f>
        <v>0</v>
      </c>
      <c r="BR111" s="175" t="str">
        <f>IF(BA113="N",0,IF(BP111=0,"",IF(SUM(BQ111/BP111)&gt;1,1,SUM(BQ111/BP111))))</f>
        <v/>
      </c>
    </row>
    <row r="112" spans="1:89" ht="3.75" customHeight="1">
      <c r="B112" s="140"/>
      <c r="C112" s="170"/>
      <c r="D112" s="140"/>
      <c r="E112" s="170"/>
      <c r="F112" s="351"/>
      <c r="G112" s="41"/>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42"/>
      <c r="BA112" s="42"/>
      <c r="BB112" s="42"/>
      <c r="BC112" s="42"/>
      <c r="BD112" s="139"/>
      <c r="BE112" s="188"/>
      <c r="BJ112" s="87"/>
      <c r="BK112" s="79"/>
      <c r="BL112" s="79"/>
      <c r="BP112" s="80"/>
      <c r="BQ112" s="80"/>
      <c r="BR112" s="81"/>
    </row>
    <row r="113" spans="1:89">
      <c r="B113" s="140"/>
      <c r="C113" s="170"/>
      <c r="D113" s="140"/>
      <c r="E113" s="170"/>
      <c r="F113" s="351"/>
      <c r="G113" s="353" t="str">
        <f>CONCATENATE(E111,".1")</f>
        <v>5.6.1</v>
      </c>
      <c r="H113" s="144"/>
      <c r="I113" s="145" t="s">
        <v>4</v>
      </c>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c r="AI113" s="145"/>
      <c r="AJ113" s="145"/>
      <c r="AK113" s="145"/>
      <c r="AL113" s="145"/>
      <c r="AM113" s="145"/>
      <c r="AN113" s="145"/>
      <c r="AO113" s="145"/>
      <c r="AP113" s="145"/>
      <c r="AQ113" s="145"/>
      <c r="AR113" s="145"/>
      <c r="AS113" s="145"/>
      <c r="AT113" s="145"/>
      <c r="AU113" s="145"/>
      <c r="AV113" s="145"/>
      <c r="AW113" s="166" t="s">
        <v>13</v>
      </c>
      <c r="AX113" s="145"/>
      <c r="AY113" s="146"/>
      <c r="AZ113" s="141"/>
      <c r="BA113" s="959"/>
      <c r="BB113" s="960"/>
      <c r="BC113" s="961"/>
      <c r="BD113" s="141"/>
      <c r="BE113" s="188"/>
      <c r="BJ113" s="66" t="s">
        <v>90</v>
      </c>
      <c r="BK113" s="78" t="s">
        <v>17</v>
      </c>
      <c r="BL113" s="78"/>
      <c r="BM113" s="78"/>
      <c r="BN113" s="78"/>
      <c r="BO113" s="78"/>
      <c r="BP113" s="135" t="str">
        <f>IF(OR(BA113="x",BA113=""),"",IF(AND($BO$28=1,BK113&lt;&gt;""),1,IF(AND($BO$28=2,BL113&lt;&gt;""),1,IF(AND($BO$28=3,BM113&lt;&gt;""),1,IF(AND($BO$28=4,BN113&lt;&gt;""),1,IF(AND($BO$28=5,BO113&lt;&gt;""),1,0))))))</f>
        <v/>
      </c>
      <c r="BQ113" s="67">
        <f>IF(BR113=0,0,IF(OR(BA113="x",BA113=""),0,IF(BA113="Y",2,0)))</f>
        <v>0</v>
      </c>
      <c r="BR113" s="137">
        <f>IF(BA113="N",0,SUM(BK114:BO114))</f>
        <v>1</v>
      </c>
    </row>
    <row r="114" spans="1:89" ht="3.75" customHeight="1">
      <c r="B114" s="140"/>
      <c r="C114" s="170"/>
      <c r="D114" s="140"/>
      <c r="E114" s="170"/>
      <c r="F114" s="351"/>
      <c r="G114" s="143"/>
      <c r="H114" s="147"/>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c r="AJ114" s="148"/>
      <c r="AK114" s="148"/>
      <c r="AL114" s="148"/>
      <c r="AM114" s="148"/>
      <c r="AN114" s="148"/>
      <c r="AO114" s="148"/>
      <c r="AP114" s="148"/>
      <c r="AQ114" s="148"/>
      <c r="AR114" s="148"/>
      <c r="AS114" s="148"/>
      <c r="AT114" s="148"/>
      <c r="AU114" s="148"/>
      <c r="AV114" s="148"/>
      <c r="AW114" s="148"/>
      <c r="AX114" s="148"/>
      <c r="AY114" s="149"/>
      <c r="AZ114" s="141"/>
      <c r="BA114" s="140"/>
      <c r="BB114" s="140"/>
      <c r="BC114" s="140"/>
      <c r="BD114" s="141"/>
      <c r="BE114" s="188"/>
      <c r="BJ114" s="136"/>
      <c r="BK114" s="137">
        <f>IF(AND($BO$28=1,BK113&lt;&gt;""),1,0)</f>
        <v>1</v>
      </c>
      <c r="BL114" s="137">
        <f>IF(AND($BO$28=2,BL113&lt;&gt;""),1,0)</f>
        <v>0</v>
      </c>
      <c r="BM114" s="137">
        <f>IF(AND($BO$28=3,BM113&lt;&gt;""),1,0)</f>
        <v>0</v>
      </c>
      <c r="BN114" s="137">
        <f>IF(AND($BO$28=4,BN113&lt;&gt;""),1,0)</f>
        <v>0</v>
      </c>
      <c r="BO114" s="137">
        <f>IF(AND($BO$28=5,BO113&lt;&gt;""),1,0)</f>
        <v>0</v>
      </c>
      <c r="BP114" s="80"/>
      <c r="BQ114" s="80"/>
      <c r="BR114" s="86"/>
    </row>
    <row r="115" spans="1:89">
      <c r="B115" s="140"/>
      <c r="C115" s="170"/>
      <c r="D115" s="140"/>
      <c r="E115" s="170"/>
      <c r="F115" s="351"/>
      <c r="G115" s="353" t="str">
        <f>CONCATENATE(E111,".2")</f>
        <v>5.6.2</v>
      </c>
      <c r="H115" s="144"/>
      <c r="I115" s="145" t="s">
        <v>363</v>
      </c>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c r="AI115" s="145"/>
      <c r="AJ115" s="145"/>
      <c r="AK115" s="145"/>
      <c r="AL115" s="145"/>
      <c r="AM115" s="145"/>
      <c r="AN115" s="145"/>
      <c r="AO115" s="145"/>
      <c r="AP115" s="145"/>
      <c r="AQ115" s="145"/>
      <c r="AR115" s="145"/>
      <c r="AS115" s="145"/>
      <c r="AT115" s="145"/>
      <c r="AU115" s="145"/>
      <c r="AV115" s="145"/>
      <c r="AW115" s="145"/>
      <c r="AX115" s="145"/>
      <c r="AY115" s="146"/>
      <c r="AZ115" s="141"/>
      <c r="BA115" s="959"/>
      <c r="BB115" s="960"/>
      <c r="BC115" s="961"/>
      <c r="BD115" s="141"/>
      <c r="BE115" s="188"/>
      <c r="BJ115" s="158"/>
      <c r="BK115" s="160"/>
      <c r="BL115" s="160"/>
      <c r="BM115" s="160"/>
      <c r="BN115" s="160"/>
      <c r="BO115" s="160"/>
      <c r="BP115" s="135" t="str">
        <f>IF(OR(BA115="x",BA115=""),"",IF(AND($BO$28=1,BK115&lt;&gt;""),1,IF(AND($BO$28=2,BL115&lt;&gt;""),1,IF(AND($BO$28=3,BM115&lt;&gt;""),1,IF(AND($BO$28=4,BN115&lt;&gt;""),1,IF(AND($BO$28=5,BO115&lt;&gt;""),1,0))))))</f>
        <v/>
      </c>
      <c r="BQ115" s="67">
        <f>IF(BR113=0,0,IF(OR(BA115="x",BA115=""),0,BA115))</f>
        <v>0</v>
      </c>
      <c r="BR115" s="162"/>
    </row>
    <row r="116" spans="1:89" s="151" customFormat="1">
      <c r="A116" s="99"/>
      <c r="B116" s="155"/>
      <c r="C116" s="171"/>
      <c r="D116" s="155"/>
      <c r="E116" s="171"/>
      <c r="F116" s="355"/>
      <c r="G116" s="152"/>
      <c r="H116" s="153"/>
      <c r="I116" s="154" t="s">
        <v>5</v>
      </c>
      <c r="J116" s="155"/>
      <c r="K116" s="150"/>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150"/>
      <c r="AH116" s="150"/>
      <c r="AI116" s="150"/>
      <c r="AJ116" s="150"/>
      <c r="AK116" s="150"/>
      <c r="AL116" s="150"/>
      <c r="AM116" s="150"/>
      <c r="AN116" s="150"/>
      <c r="AO116" s="150"/>
      <c r="AP116" s="150"/>
      <c r="AQ116" s="150"/>
      <c r="AR116" s="150"/>
      <c r="AS116" s="150"/>
      <c r="AT116" s="155"/>
      <c r="AU116" s="155"/>
      <c r="AV116" s="155"/>
      <c r="AW116" s="155"/>
      <c r="AX116" s="155"/>
      <c r="AY116" s="156"/>
      <c r="AZ116" s="157"/>
      <c r="BA116" s="155"/>
      <c r="BB116" s="155"/>
      <c r="BC116" s="155"/>
      <c r="BD116" s="157"/>
      <c r="BE116" s="189"/>
      <c r="BF116" s="158"/>
      <c r="BG116" s="159"/>
      <c r="BH116" s="159"/>
      <c r="BI116" s="159"/>
      <c r="BJ116" s="158"/>
      <c r="BK116" s="160"/>
      <c r="BL116" s="160"/>
      <c r="BM116" s="160"/>
      <c r="BN116" s="160"/>
      <c r="BO116" s="160"/>
      <c r="BP116" s="163"/>
      <c r="BQ116" s="163"/>
      <c r="BR116" s="162"/>
      <c r="BS116" s="159"/>
      <c r="BT116" s="159"/>
      <c r="BU116" s="159"/>
      <c r="BV116" s="159"/>
      <c r="BW116" s="159"/>
      <c r="BX116" s="159"/>
      <c r="BY116" s="159"/>
      <c r="BZ116" s="159"/>
      <c r="CA116" s="159"/>
      <c r="CB116" s="159"/>
      <c r="CC116" s="159"/>
      <c r="CD116" s="159"/>
      <c r="CE116" s="159"/>
      <c r="CF116" s="159"/>
      <c r="CG116" s="159"/>
      <c r="CH116" s="159"/>
      <c r="CI116" s="159"/>
      <c r="CJ116" s="159"/>
      <c r="CK116" s="159"/>
    </row>
    <row r="117" spans="1:89" s="151" customFormat="1">
      <c r="A117" s="99"/>
      <c r="B117" s="155"/>
      <c r="C117" s="171"/>
      <c r="D117" s="155"/>
      <c r="E117" s="171"/>
      <c r="F117" s="355"/>
      <c r="G117" s="152"/>
      <c r="H117" s="153"/>
      <c r="I117" s="154" t="s">
        <v>6</v>
      </c>
      <c r="J117" s="155"/>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150"/>
      <c r="AK117" s="150"/>
      <c r="AL117" s="150"/>
      <c r="AM117" s="150"/>
      <c r="AN117" s="150"/>
      <c r="AO117" s="150"/>
      <c r="AP117" s="150"/>
      <c r="AQ117" s="150"/>
      <c r="AR117" s="150"/>
      <c r="AS117" s="150"/>
      <c r="AT117" s="155"/>
      <c r="AU117" s="155"/>
      <c r="AV117" s="155"/>
      <c r="AW117" s="155"/>
      <c r="AX117" s="155"/>
      <c r="AY117" s="156"/>
      <c r="AZ117" s="157"/>
      <c r="BA117" s="155"/>
      <c r="BB117" s="155"/>
      <c r="BC117" s="155"/>
      <c r="BD117" s="157"/>
      <c r="BE117" s="189"/>
      <c r="BF117" s="158"/>
      <c r="BG117" s="159"/>
      <c r="BH117" s="159"/>
      <c r="BI117" s="159"/>
      <c r="BJ117" s="158"/>
      <c r="BK117" s="160"/>
      <c r="BL117" s="160"/>
      <c r="BM117" s="160"/>
      <c r="BN117" s="160"/>
      <c r="BO117" s="160"/>
      <c r="BP117" s="161"/>
      <c r="BQ117" s="161"/>
      <c r="BR117" s="162"/>
      <c r="BS117" s="159"/>
      <c r="BT117" s="159"/>
      <c r="BU117" s="159"/>
      <c r="BV117" s="159"/>
      <c r="BW117" s="159"/>
      <c r="BX117" s="159"/>
      <c r="BY117" s="159"/>
      <c r="BZ117" s="159"/>
      <c r="CA117" s="159"/>
      <c r="CB117" s="159"/>
      <c r="CC117" s="159"/>
      <c r="CD117" s="159"/>
      <c r="CE117" s="159"/>
      <c r="CF117" s="159"/>
      <c r="CG117" s="159"/>
      <c r="CH117" s="159"/>
      <c r="CI117" s="159"/>
      <c r="CJ117" s="159"/>
      <c r="CK117" s="159"/>
    </row>
    <row r="118" spans="1:89" s="151" customFormat="1">
      <c r="A118" s="99"/>
      <c r="B118" s="155"/>
      <c r="C118" s="171"/>
      <c r="D118" s="155"/>
      <c r="E118" s="171"/>
      <c r="F118" s="355"/>
      <c r="G118" s="152"/>
      <c r="H118" s="153"/>
      <c r="I118" s="154" t="s">
        <v>7</v>
      </c>
      <c r="J118" s="155"/>
      <c r="K118" s="150"/>
      <c r="L118" s="150"/>
      <c r="M118" s="150"/>
      <c r="N118" s="150"/>
      <c r="O118" s="150"/>
      <c r="P118" s="150"/>
      <c r="Q118" s="150"/>
      <c r="R118" s="150"/>
      <c r="S118" s="150"/>
      <c r="T118" s="150"/>
      <c r="U118" s="150"/>
      <c r="V118" s="150"/>
      <c r="W118" s="150"/>
      <c r="X118" s="150"/>
      <c r="Y118" s="150"/>
      <c r="Z118" s="150"/>
      <c r="AA118" s="150"/>
      <c r="AB118" s="150"/>
      <c r="AC118" s="150"/>
      <c r="AD118" s="150"/>
      <c r="AE118" s="150"/>
      <c r="AF118" s="150"/>
      <c r="AG118" s="150"/>
      <c r="AH118" s="150"/>
      <c r="AI118" s="150"/>
      <c r="AJ118" s="150"/>
      <c r="AK118" s="150"/>
      <c r="AL118" s="150"/>
      <c r="AM118" s="150"/>
      <c r="AN118" s="150"/>
      <c r="AO118" s="150"/>
      <c r="AP118" s="150"/>
      <c r="AQ118" s="150"/>
      <c r="AR118" s="150"/>
      <c r="AS118" s="150"/>
      <c r="AT118" s="155"/>
      <c r="AU118" s="155"/>
      <c r="AV118" s="155"/>
      <c r="AW118" s="155"/>
      <c r="AX118" s="155"/>
      <c r="AY118" s="156"/>
      <c r="AZ118" s="157"/>
      <c r="BA118" s="155"/>
      <c r="BB118" s="155"/>
      <c r="BC118" s="155"/>
      <c r="BD118" s="157"/>
      <c r="BE118" s="189"/>
      <c r="BF118" s="158"/>
      <c r="BG118" s="159"/>
      <c r="BH118" s="159"/>
      <c r="BI118" s="159"/>
      <c r="BJ118" s="158"/>
      <c r="BK118" s="160"/>
      <c r="BL118" s="160"/>
      <c r="BM118" s="160"/>
      <c r="BN118" s="160"/>
      <c r="BO118" s="160"/>
      <c r="BP118" s="161"/>
      <c r="BQ118" s="161"/>
      <c r="BR118" s="162"/>
      <c r="BS118" s="159"/>
      <c r="BT118" s="159"/>
      <c r="BU118" s="159"/>
      <c r="BV118" s="159"/>
      <c r="BW118" s="159"/>
      <c r="BX118" s="159"/>
      <c r="BY118" s="159"/>
      <c r="BZ118" s="159"/>
      <c r="CA118" s="159"/>
      <c r="CB118" s="159"/>
      <c r="CC118" s="159"/>
      <c r="CD118" s="159"/>
      <c r="CE118" s="159"/>
      <c r="CF118" s="159"/>
      <c r="CG118" s="159"/>
      <c r="CH118" s="159"/>
      <c r="CI118" s="159"/>
      <c r="CJ118" s="159"/>
      <c r="CK118" s="159"/>
    </row>
    <row r="119" spans="1:89" s="151" customFormat="1">
      <c r="A119" s="99"/>
      <c r="B119" s="155"/>
      <c r="C119" s="171"/>
      <c r="D119" s="155"/>
      <c r="E119" s="171"/>
      <c r="F119" s="355"/>
      <c r="G119" s="152"/>
      <c r="H119" s="153"/>
      <c r="I119" s="154" t="s">
        <v>8</v>
      </c>
      <c r="J119" s="155"/>
      <c r="K119" s="150"/>
      <c r="L119" s="150"/>
      <c r="M119" s="150"/>
      <c r="N119" s="150"/>
      <c r="O119" s="150"/>
      <c r="P119" s="150"/>
      <c r="Q119" s="150"/>
      <c r="R119" s="150"/>
      <c r="S119" s="150"/>
      <c r="T119" s="150"/>
      <c r="U119" s="150"/>
      <c r="V119" s="150"/>
      <c r="W119" s="150"/>
      <c r="X119" s="150"/>
      <c r="Y119" s="150"/>
      <c r="Z119" s="150"/>
      <c r="AA119" s="150"/>
      <c r="AB119" s="150"/>
      <c r="AC119" s="150"/>
      <c r="AD119" s="150"/>
      <c r="AE119" s="150"/>
      <c r="AF119" s="150"/>
      <c r="AG119" s="150"/>
      <c r="AH119" s="150"/>
      <c r="AI119" s="150"/>
      <c r="AJ119" s="150"/>
      <c r="AK119" s="150"/>
      <c r="AL119" s="150"/>
      <c r="AM119" s="150"/>
      <c r="AN119" s="150"/>
      <c r="AO119" s="150"/>
      <c r="AP119" s="150"/>
      <c r="AQ119" s="150"/>
      <c r="AR119" s="150"/>
      <c r="AS119" s="150"/>
      <c r="AT119" s="155"/>
      <c r="AU119" s="155"/>
      <c r="AV119" s="155"/>
      <c r="AW119" s="155"/>
      <c r="AX119" s="155"/>
      <c r="AY119" s="156"/>
      <c r="AZ119" s="157"/>
      <c r="BA119" s="155"/>
      <c r="BB119" s="155"/>
      <c r="BC119" s="155"/>
      <c r="BD119" s="157"/>
      <c r="BE119" s="189"/>
      <c r="BF119" s="158"/>
      <c r="BG119" s="159"/>
      <c r="BH119" s="159"/>
      <c r="BI119" s="159"/>
      <c r="BJ119" s="158"/>
      <c r="BK119" s="160"/>
      <c r="BL119" s="160"/>
      <c r="BM119" s="160"/>
      <c r="BN119" s="160"/>
      <c r="BO119" s="160"/>
      <c r="BP119" s="161"/>
      <c r="BQ119" s="161"/>
      <c r="BR119" s="162"/>
      <c r="BS119" s="159"/>
      <c r="BT119" s="159"/>
      <c r="BU119" s="159"/>
      <c r="BV119" s="159"/>
      <c r="BW119" s="159"/>
      <c r="BX119" s="159"/>
      <c r="BY119" s="159"/>
      <c r="BZ119" s="159"/>
      <c r="CA119" s="159"/>
      <c r="CB119" s="159"/>
      <c r="CC119" s="159"/>
      <c r="CD119" s="159"/>
      <c r="CE119" s="159"/>
      <c r="CF119" s="159"/>
      <c r="CG119" s="159"/>
      <c r="CH119" s="159"/>
      <c r="CI119" s="159"/>
      <c r="CJ119" s="159"/>
      <c r="CK119" s="159"/>
    </row>
    <row r="120" spans="1:89" s="151" customFormat="1">
      <c r="A120" s="99"/>
      <c r="B120" s="155"/>
      <c r="C120" s="171"/>
      <c r="D120" s="155"/>
      <c r="E120" s="171"/>
      <c r="F120" s="355"/>
      <c r="G120" s="152"/>
      <c r="H120" s="153"/>
      <c r="I120" s="154" t="s">
        <v>9</v>
      </c>
      <c r="J120" s="155"/>
      <c r="K120" s="150"/>
      <c r="L120" s="150"/>
      <c r="M120" s="150"/>
      <c r="N120" s="150"/>
      <c r="O120" s="150"/>
      <c r="P120" s="150"/>
      <c r="Q120" s="150"/>
      <c r="R120" s="150"/>
      <c r="S120" s="150"/>
      <c r="T120" s="150"/>
      <c r="U120" s="150"/>
      <c r="V120" s="150"/>
      <c r="W120" s="150"/>
      <c r="X120" s="150"/>
      <c r="Y120" s="150"/>
      <c r="Z120" s="150"/>
      <c r="AA120" s="150"/>
      <c r="AB120" s="150"/>
      <c r="AC120" s="150"/>
      <c r="AD120" s="150"/>
      <c r="AE120" s="150"/>
      <c r="AF120" s="150"/>
      <c r="AG120" s="150"/>
      <c r="AH120" s="150"/>
      <c r="AI120" s="150"/>
      <c r="AJ120" s="150"/>
      <c r="AK120" s="150"/>
      <c r="AL120" s="150"/>
      <c r="AM120" s="150"/>
      <c r="AN120" s="150"/>
      <c r="AO120" s="150"/>
      <c r="AP120" s="150"/>
      <c r="AQ120" s="150"/>
      <c r="AR120" s="150"/>
      <c r="AS120" s="150"/>
      <c r="AT120" s="155"/>
      <c r="AU120" s="155"/>
      <c r="AV120" s="155"/>
      <c r="AW120" s="155"/>
      <c r="AX120" s="155"/>
      <c r="AY120" s="156"/>
      <c r="AZ120" s="157"/>
      <c r="BA120" s="155"/>
      <c r="BB120" s="155"/>
      <c r="BC120" s="155"/>
      <c r="BD120" s="157"/>
      <c r="BE120" s="189"/>
      <c r="BF120" s="158"/>
      <c r="BG120" s="159"/>
      <c r="BH120" s="159"/>
      <c r="BI120" s="159"/>
      <c r="BJ120" s="158"/>
      <c r="BK120" s="160"/>
      <c r="BL120" s="160"/>
      <c r="BM120" s="160"/>
      <c r="BN120" s="160"/>
      <c r="BO120" s="160"/>
      <c r="BP120" s="161"/>
      <c r="BQ120" s="161"/>
      <c r="BR120" s="162"/>
      <c r="BS120" s="159"/>
      <c r="BT120" s="159"/>
      <c r="BU120" s="159"/>
      <c r="BV120" s="159"/>
      <c r="BW120" s="159"/>
      <c r="BX120" s="159"/>
      <c r="BY120" s="159"/>
      <c r="BZ120" s="159"/>
      <c r="CA120" s="159"/>
      <c r="CB120" s="159"/>
      <c r="CC120" s="159"/>
      <c r="CD120" s="159"/>
      <c r="CE120" s="159"/>
      <c r="CF120" s="159"/>
      <c r="CG120" s="159"/>
      <c r="CH120" s="159"/>
      <c r="CI120" s="159"/>
      <c r="CJ120" s="159"/>
      <c r="CK120" s="159"/>
    </row>
    <row r="121" spans="1:89" ht="3.75" customHeight="1">
      <c r="B121" s="140"/>
      <c r="C121" s="170"/>
      <c r="D121" s="140"/>
      <c r="E121" s="170"/>
      <c r="F121" s="351"/>
      <c r="G121" s="143"/>
      <c r="H121" s="147"/>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8"/>
      <c r="AL121" s="148"/>
      <c r="AM121" s="148"/>
      <c r="AN121" s="148"/>
      <c r="AO121" s="148"/>
      <c r="AP121" s="148"/>
      <c r="AQ121" s="148"/>
      <c r="AR121" s="148"/>
      <c r="AS121" s="148"/>
      <c r="AT121" s="148"/>
      <c r="AU121" s="148"/>
      <c r="AV121" s="148"/>
      <c r="AW121" s="148"/>
      <c r="AX121" s="148"/>
      <c r="AY121" s="149"/>
      <c r="AZ121" s="141"/>
      <c r="BA121" s="140"/>
      <c r="BB121" s="140"/>
      <c r="BC121" s="140"/>
      <c r="BD121" s="141"/>
      <c r="BE121" s="188"/>
      <c r="BJ121" s="64"/>
      <c r="BK121" s="60"/>
      <c r="BL121" s="60"/>
      <c r="BP121" s="142"/>
      <c r="BQ121" s="142"/>
      <c r="BR121" s="86"/>
    </row>
    <row r="122" spans="1:89">
      <c r="B122" s="140"/>
      <c r="C122" s="170"/>
      <c r="D122" s="140"/>
      <c r="E122" s="170"/>
      <c r="F122" s="351"/>
      <c r="G122" s="353" t="str">
        <f>CONCATENATE(E111,".3")</f>
        <v>5.6.3</v>
      </c>
      <c r="H122" s="144"/>
      <c r="I122" s="145" t="s">
        <v>362</v>
      </c>
      <c r="J122" s="145"/>
      <c r="K122" s="145"/>
      <c r="L122" s="145"/>
      <c r="M122" s="145"/>
      <c r="N122" s="145"/>
      <c r="O122" s="145"/>
      <c r="P122" s="145"/>
      <c r="Q122" s="145"/>
      <c r="R122" s="145"/>
      <c r="S122" s="145"/>
      <c r="T122" s="145"/>
      <c r="U122" s="145"/>
      <c r="V122" s="145"/>
      <c r="W122" s="145"/>
      <c r="X122" s="145"/>
      <c r="Y122" s="145"/>
      <c r="Z122" s="145"/>
      <c r="AA122" s="145"/>
      <c r="AB122" s="145"/>
      <c r="AC122" s="145"/>
      <c r="AD122" s="145"/>
      <c r="AE122" s="145"/>
      <c r="AF122" s="145"/>
      <c r="AG122" s="145"/>
      <c r="AH122" s="145"/>
      <c r="AI122" s="145"/>
      <c r="AJ122" s="145"/>
      <c r="AK122" s="145"/>
      <c r="AL122" s="145"/>
      <c r="AM122" s="145"/>
      <c r="AN122" s="145"/>
      <c r="AO122" s="145"/>
      <c r="AP122" s="145"/>
      <c r="AQ122" s="145"/>
      <c r="AR122" s="145"/>
      <c r="AS122" s="145"/>
      <c r="AT122" s="145"/>
      <c r="AU122" s="145"/>
      <c r="AV122" s="145"/>
      <c r="AW122" s="145"/>
      <c r="AX122" s="145"/>
      <c r="AY122" s="146"/>
      <c r="AZ122" s="141"/>
      <c r="BA122" s="959"/>
      <c r="BB122" s="960"/>
      <c r="BC122" s="961"/>
      <c r="BD122" s="141"/>
      <c r="BE122" s="220"/>
      <c r="BF122" s="59"/>
      <c r="BJ122" s="158"/>
      <c r="BK122" s="160"/>
      <c r="BL122" s="160"/>
      <c r="BM122" s="160"/>
      <c r="BN122" s="160"/>
      <c r="BO122" s="160"/>
      <c r="BP122" s="135" t="str">
        <f>IF(OR(BA122="x",BA122=""),"",IF(AND($BO$28=1,BK122&lt;&gt;""),1,IF(AND($BO$28=2,BL122&lt;&gt;""),1,IF(AND($BO$28=3,BM122&lt;&gt;""),1,IF(AND($BO$28=4,BN122&lt;&gt;""),1,IF(AND($BO$28=5,BO122&lt;&gt;""),1,0))))))</f>
        <v/>
      </c>
      <c r="BQ122" s="67">
        <f>IF(BR113=0,0,IF(OR(BA122="x",BA122=""),0,BA122))</f>
        <v>0</v>
      </c>
      <c r="BR122" s="162"/>
    </row>
    <row r="123" spans="1:89" ht="3.75" customHeight="1">
      <c r="B123" s="140"/>
      <c r="C123" s="170"/>
      <c r="D123" s="140"/>
      <c r="E123" s="170"/>
      <c r="F123" s="351"/>
      <c r="G123" s="143"/>
      <c r="H123" s="147"/>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c r="AK123" s="148"/>
      <c r="AL123" s="148"/>
      <c r="AM123" s="148"/>
      <c r="AN123" s="148"/>
      <c r="AO123" s="148"/>
      <c r="AP123" s="148"/>
      <c r="AQ123" s="148"/>
      <c r="AR123" s="148"/>
      <c r="AS123" s="148"/>
      <c r="AT123" s="148"/>
      <c r="AU123" s="148"/>
      <c r="AV123" s="148"/>
      <c r="AW123" s="148"/>
      <c r="AX123" s="148"/>
      <c r="AY123" s="149"/>
      <c r="AZ123" s="141"/>
      <c r="BA123" s="140"/>
      <c r="BB123" s="140"/>
      <c r="BC123" s="140"/>
      <c r="BD123" s="141"/>
      <c r="BE123" s="220"/>
      <c r="BF123" s="59"/>
      <c r="BJ123" s="158"/>
      <c r="BK123" s="160"/>
      <c r="BL123" s="160"/>
      <c r="BM123" s="160"/>
      <c r="BN123" s="160"/>
      <c r="BO123" s="160"/>
      <c r="BP123" s="80"/>
      <c r="BQ123" s="80"/>
      <c r="BR123" s="86"/>
    </row>
    <row r="124" spans="1:89">
      <c r="B124" s="140"/>
      <c r="C124" s="170"/>
      <c r="D124" s="140"/>
      <c r="E124" s="170"/>
      <c r="F124" s="351"/>
      <c r="G124" s="353" t="str">
        <f>CONCATENATE(E111,".4")</f>
        <v>5.6.4</v>
      </c>
      <c r="H124" s="144"/>
      <c r="I124" s="145" t="s">
        <v>10</v>
      </c>
      <c r="J124" s="145"/>
      <c r="K124" s="145"/>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145"/>
      <c r="AH124" s="145"/>
      <c r="AI124" s="145"/>
      <c r="AJ124" s="145"/>
      <c r="AK124" s="145"/>
      <c r="AL124" s="145"/>
      <c r="AM124" s="145"/>
      <c r="AN124" s="145"/>
      <c r="AO124" s="145"/>
      <c r="AP124" s="145"/>
      <c r="AQ124" s="145"/>
      <c r="AR124" s="145"/>
      <c r="AS124" s="145"/>
      <c r="AT124" s="145"/>
      <c r="AU124" s="145"/>
      <c r="AV124" s="145"/>
      <c r="AW124" s="145"/>
      <c r="AX124" s="145"/>
      <c r="AY124" s="146"/>
      <c r="AZ124" s="141"/>
      <c r="BA124" s="959"/>
      <c r="BB124" s="960"/>
      <c r="BC124" s="961"/>
      <c r="BD124" s="141"/>
      <c r="BE124" s="220"/>
      <c r="BF124" s="59"/>
      <c r="BJ124" s="158"/>
      <c r="BK124" s="160"/>
      <c r="BL124" s="160"/>
      <c r="BM124" s="160"/>
      <c r="BN124" s="160"/>
      <c r="BO124" s="160"/>
      <c r="BP124" s="135" t="str">
        <f>IF(OR(BA124="x",BA124=""),"",IF(AND($BO$28=1,BK124&lt;&gt;""),1,IF(AND($BO$28=2,BL124&lt;&gt;""),1,IF(AND($BO$28=3,BM124&lt;&gt;""),1,IF(AND($BO$28=4,BN124&lt;&gt;""),1,IF(AND($BO$28=5,BO124&lt;&gt;""),1,0))))))</f>
        <v/>
      </c>
      <c r="BQ124" s="67">
        <f>IF(BR113=0,0,IF(OR(BA124="x",BA124=""),0,BA124))</f>
        <v>0</v>
      </c>
      <c r="BR124" s="162"/>
    </row>
    <row r="125" spans="1:89" ht="3.75" customHeight="1">
      <c r="A125" s="97"/>
      <c r="B125" s="140"/>
      <c r="C125" s="170"/>
      <c r="D125" s="84"/>
      <c r="E125" s="73"/>
      <c r="F125" s="74"/>
      <c r="G125" s="143"/>
      <c r="H125" s="147"/>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c r="AK125" s="148"/>
      <c r="AL125" s="148"/>
      <c r="AM125" s="148"/>
      <c r="AN125" s="148"/>
      <c r="AO125" s="148"/>
      <c r="AP125" s="148"/>
      <c r="AQ125" s="148"/>
      <c r="AR125" s="148"/>
      <c r="AS125" s="148"/>
      <c r="AT125" s="148"/>
      <c r="AU125" s="148"/>
      <c r="AV125" s="148"/>
      <c r="AW125" s="148"/>
      <c r="AX125" s="148"/>
      <c r="AY125" s="149"/>
      <c r="AZ125" s="141"/>
      <c r="BA125" s="140"/>
      <c r="BB125" s="140"/>
      <c r="BC125" s="140"/>
      <c r="BD125" s="141"/>
      <c r="BE125" s="243"/>
      <c r="BF125" s="59"/>
      <c r="BJ125" s="158"/>
      <c r="BK125" s="160"/>
      <c r="BL125" s="160"/>
      <c r="BM125" s="160"/>
      <c r="BN125" s="160"/>
      <c r="BO125" s="160"/>
      <c r="BP125" s="80"/>
      <c r="BQ125" s="80"/>
      <c r="BR125" s="86"/>
    </row>
    <row r="126" spans="1:89">
      <c r="A126" s="56"/>
      <c r="B126" s="148"/>
      <c r="C126" s="227"/>
      <c r="D126" s="148"/>
      <c r="E126" s="227"/>
      <c r="F126" s="148"/>
      <c r="G126" s="227"/>
      <c r="H126" s="148"/>
      <c r="I126" s="148"/>
      <c r="J126" s="148"/>
      <c r="K126" s="148"/>
      <c r="L126" s="148"/>
      <c r="M126" s="148"/>
      <c r="N126" s="148"/>
      <c r="O126" s="148"/>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c r="BC126" s="148"/>
      <c r="BD126" s="148"/>
      <c r="BE126" s="149"/>
      <c r="BF126" s="59"/>
      <c r="BJ126" s="82"/>
      <c r="BK126" s="83"/>
      <c r="BL126" s="83"/>
      <c r="BM126" s="83"/>
      <c r="BN126" s="83"/>
      <c r="BO126" s="83"/>
      <c r="BP126" s="172"/>
      <c r="BQ126" s="172"/>
      <c r="BR126" s="173"/>
    </row>
    <row r="127" spans="1:89">
      <c r="A127" s="51"/>
      <c r="B127" s="59"/>
      <c r="C127" s="244"/>
      <c r="D127" s="59"/>
      <c r="E127" s="245"/>
      <c r="F127" s="246"/>
      <c r="G127" s="1019"/>
      <c r="H127" s="1019"/>
      <c r="I127" s="1019"/>
      <c r="J127" s="1019"/>
      <c r="K127" s="1019"/>
      <c r="L127" s="1019"/>
      <c r="M127" s="1019"/>
      <c r="N127" s="1019"/>
      <c r="O127" s="1019"/>
      <c r="P127" s="1019"/>
      <c r="Q127" s="1019"/>
      <c r="R127" s="1019"/>
      <c r="S127" s="1019"/>
      <c r="T127" s="1019"/>
      <c r="U127" s="1019"/>
      <c r="V127" s="1019"/>
      <c r="W127" s="1019"/>
      <c r="X127" s="1019"/>
      <c r="Y127" s="1019"/>
      <c r="Z127" s="1019"/>
      <c r="AA127" s="1019"/>
      <c r="AB127" s="1019"/>
      <c r="AC127" s="1019"/>
      <c r="AD127" s="1019"/>
      <c r="AE127" s="1019"/>
      <c r="AF127" s="1019"/>
      <c r="AG127" s="1019"/>
      <c r="AH127" s="1019"/>
      <c r="AI127" s="1019"/>
      <c r="AJ127" s="1019"/>
      <c r="AK127" s="1019"/>
      <c r="AL127" s="1019"/>
      <c r="AM127" s="1019"/>
      <c r="AN127" s="1019"/>
      <c r="AO127" s="1019"/>
      <c r="AP127" s="1020"/>
      <c r="AQ127" s="1020"/>
      <c r="AR127" s="1020"/>
      <c r="AS127" s="1020"/>
      <c r="AT127" s="1020"/>
      <c r="AU127" s="1020"/>
      <c r="AV127" s="1020"/>
      <c r="AW127" s="1020"/>
      <c r="AX127" s="1020"/>
      <c r="AY127" s="1020"/>
      <c r="AZ127" s="1018"/>
      <c r="BA127" s="1018"/>
      <c r="BB127" s="1018"/>
      <c r="BC127" s="1018"/>
      <c r="BD127" s="1018"/>
      <c r="BE127" s="59"/>
      <c r="BF127" s="59"/>
      <c r="BJ127" s="247"/>
      <c r="BK127" s="247"/>
      <c r="BL127" s="247"/>
      <c r="BM127" s="247"/>
      <c r="BN127" s="247"/>
      <c r="BO127" s="247"/>
      <c r="BP127" s="142"/>
      <c r="BQ127" s="142"/>
      <c r="BR127" s="248"/>
    </row>
    <row r="128" spans="1:89" ht="3.75" customHeight="1">
      <c r="A128" s="51"/>
      <c r="B128" s="59"/>
      <c r="C128" s="244"/>
      <c r="D128" s="59"/>
      <c r="E128" s="244"/>
      <c r="F128" s="59"/>
      <c r="G128" s="244"/>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59"/>
      <c r="BF128" s="59"/>
      <c r="BK128" s="60"/>
      <c r="BL128" s="60"/>
      <c r="BP128" s="142"/>
      <c r="BQ128" s="142"/>
      <c r="BR128" s="142"/>
    </row>
    <row r="129" spans="1:89">
      <c r="A129" s="51"/>
      <c r="B129" s="59"/>
      <c r="C129" s="244"/>
      <c r="D129" s="59"/>
      <c r="E129" s="244"/>
      <c r="F129" s="59"/>
      <c r="G129" s="24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250"/>
      <c r="AX129" s="59"/>
      <c r="AY129" s="59"/>
      <c r="AZ129" s="59"/>
      <c r="BA129" s="1017"/>
      <c r="BB129" s="1017"/>
      <c r="BC129" s="1017"/>
      <c r="BD129" s="59"/>
      <c r="BE129" s="59"/>
      <c r="BF129" s="59"/>
      <c r="BJ129" s="60"/>
      <c r="BK129" s="60"/>
      <c r="BL129" s="60"/>
      <c r="BP129" s="251"/>
      <c r="BQ129" s="142"/>
      <c r="BR129" s="225"/>
    </row>
    <row r="130" spans="1:89" ht="3.75" customHeight="1">
      <c r="A130" s="51"/>
      <c r="B130" s="59"/>
      <c r="C130" s="244"/>
      <c r="D130" s="59"/>
      <c r="E130" s="244"/>
      <c r="F130" s="59"/>
      <c r="G130" s="244"/>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59"/>
      <c r="BF130" s="59"/>
      <c r="BJ130" s="225"/>
      <c r="BK130" s="225"/>
      <c r="BL130" s="225"/>
      <c r="BM130" s="225"/>
      <c r="BN130" s="225"/>
      <c r="BO130" s="225"/>
      <c r="BP130" s="142"/>
      <c r="BQ130" s="142"/>
      <c r="BR130" s="142"/>
    </row>
    <row r="131" spans="1:89">
      <c r="A131" s="51"/>
      <c r="B131" s="59"/>
      <c r="C131" s="244"/>
      <c r="D131" s="59"/>
      <c r="E131" s="244"/>
      <c r="F131" s="59"/>
      <c r="G131" s="244"/>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1017"/>
      <c r="BB131" s="1017"/>
      <c r="BC131" s="1017"/>
      <c r="BD131" s="59"/>
      <c r="BE131" s="59"/>
      <c r="BF131" s="59"/>
      <c r="BJ131" s="159"/>
      <c r="BK131" s="160"/>
      <c r="BL131" s="160"/>
      <c r="BM131" s="160"/>
      <c r="BN131" s="160"/>
      <c r="BO131" s="160"/>
      <c r="BP131" s="251"/>
      <c r="BQ131" s="142"/>
      <c r="BR131" s="161"/>
    </row>
    <row r="132" spans="1:89" s="151" customFormat="1">
      <c r="A132" s="51"/>
      <c r="B132" s="159"/>
      <c r="C132" s="252"/>
      <c r="D132" s="159"/>
      <c r="E132" s="252"/>
      <c r="F132" s="159"/>
      <c r="G132" s="252"/>
      <c r="H132" s="159"/>
      <c r="I132" s="253"/>
      <c r="J132" s="159"/>
      <c r="K132" s="159"/>
      <c r="L132" s="159"/>
      <c r="M132" s="159"/>
      <c r="N132" s="159"/>
      <c r="O132" s="159"/>
      <c r="P132" s="159"/>
      <c r="Q132" s="159"/>
      <c r="R132" s="159"/>
      <c r="S132" s="159"/>
      <c r="T132" s="159"/>
      <c r="U132" s="159"/>
      <c r="V132" s="159"/>
      <c r="W132" s="159"/>
      <c r="X132" s="159"/>
      <c r="Y132" s="159"/>
      <c r="Z132" s="159"/>
      <c r="AA132" s="159"/>
      <c r="AB132" s="159"/>
      <c r="AC132" s="159"/>
      <c r="AD132" s="159"/>
      <c r="AE132" s="159"/>
      <c r="AF132" s="159"/>
      <c r="AG132" s="159"/>
      <c r="AH132" s="159"/>
      <c r="AI132" s="159"/>
      <c r="AJ132" s="159"/>
      <c r="AK132" s="159"/>
      <c r="AL132" s="159"/>
      <c r="AM132" s="159"/>
      <c r="AN132" s="159"/>
      <c r="AO132" s="159"/>
      <c r="AP132" s="159"/>
      <c r="AQ132" s="159"/>
      <c r="AR132" s="159"/>
      <c r="AS132" s="159"/>
      <c r="AT132" s="159"/>
      <c r="AU132" s="159"/>
      <c r="AV132" s="159"/>
      <c r="AW132" s="159"/>
      <c r="AX132" s="159"/>
      <c r="AY132" s="159"/>
      <c r="AZ132" s="159"/>
      <c r="BA132" s="159"/>
      <c r="BB132" s="159"/>
      <c r="BC132" s="159"/>
      <c r="BD132" s="159"/>
      <c r="BE132" s="159"/>
      <c r="BF132" s="159"/>
      <c r="BG132" s="159"/>
      <c r="BH132" s="159"/>
      <c r="BI132" s="159"/>
      <c r="BJ132" s="159"/>
      <c r="BK132" s="160"/>
      <c r="BL132" s="160"/>
      <c r="BM132" s="160"/>
      <c r="BN132" s="160"/>
      <c r="BO132" s="160"/>
      <c r="BP132" s="161"/>
      <c r="BQ132" s="161"/>
      <c r="BR132" s="161"/>
      <c r="BS132" s="159"/>
      <c r="BT132" s="159"/>
      <c r="BU132" s="159"/>
      <c r="BV132" s="159"/>
      <c r="BW132" s="159"/>
      <c r="BX132" s="159"/>
      <c r="BY132" s="159"/>
      <c r="BZ132" s="159"/>
      <c r="CA132" s="159"/>
      <c r="CB132" s="159"/>
      <c r="CC132" s="159"/>
      <c r="CD132" s="159"/>
      <c r="CE132" s="159"/>
      <c r="CF132" s="159"/>
      <c r="CG132" s="159"/>
      <c r="CH132" s="159"/>
      <c r="CI132" s="159"/>
      <c r="CJ132" s="159"/>
      <c r="CK132" s="159"/>
    </row>
    <row r="133" spans="1:89" s="151" customFormat="1">
      <c r="A133" s="51"/>
      <c r="B133" s="159"/>
      <c r="C133" s="252"/>
      <c r="D133" s="159"/>
      <c r="E133" s="252"/>
      <c r="F133" s="159"/>
      <c r="G133" s="252"/>
      <c r="H133" s="159"/>
      <c r="I133" s="253"/>
      <c r="J133" s="159"/>
      <c r="K133" s="159"/>
      <c r="L133" s="159"/>
      <c r="M133" s="159"/>
      <c r="N133" s="159"/>
      <c r="O133" s="159"/>
      <c r="P133" s="159"/>
      <c r="Q133" s="159"/>
      <c r="R133" s="159"/>
      <c r="S133" s="159"/>
      <c r="T133" s="159"/>
      <c r="U133" s="159"/>
      <c r="V133" s="159"/>
      <c r="W133" s="159"/>
      <c r="X133" s="159"/>
      <c r="Y133" s="159"/>
      <c r="Z133" s="159"/>
      <c r="AA133" s="159"/>
      <c r="AB133" s="159"/>
      <c r="AC133" s="159"/>
      <c r="AD133" s="159"/>
      <c r="AE133" s="159"/>
      <c r="AF133" s="159"/>
      <c r="AG133" s="159"/>
      <c r="AH133" s="159"/>
      <c r="AI133" s="159"/>
      <c r="AJ133" s="159"/>
      <c r="AK133" s="159"/>
      <c r="AL133" s="159"/>
      <c r="AM133" s="159"/>
      <c r="AN133" s="159"/>
      <c r="AO133" s="159"/>
      <c r="AP133" s="159"/>
      <c r="AQ133" s="159"/>
      <c r="AR133" s="159"/>
      <c r="AS133" s="159"/>
      <c r="AT133" s="159"/>
      <c r="AU133" s="159"/>
      <c r="AV133" s="159"/>
      <c r="AW133" s="159"/>
      <c r="AX133" s="159"/>
      <c r="AY133" s="159"/>
      <c r="AZ133" s="159"/>
      <c r="BA133" s="159"/>
      <c r="BB133" s="159"/>
      <c r="BC133" s="159"/>
      <c r="BD133" s="159"/>
      <c r="BE133" s="159"/>
      <c r="BF133" s="159"/>
      <c r="BG133" s="159"/>
      <c r="BH133" s="159"/>
      <c r="BI133" s="159"/>
      <c r="BJ133" s="159"/>
      <c r="BK133" s="160"/>
      <c r="BL133" s="160"/>
      <c r="BM133" s="160"/>
      <c r="BN133" s="160"/>
      <c r="BO133" s="160"/>
      <c r="BP133" s="161"/>
      <c r="BQ133" s="161"/>
      <c r="BR133" s="161"/>
      <c r="BS133" s="159"/>
      <c r="BT133" s="159"/>
      <c r="BU133" s="159"/>
      <c r="BV133" s="159"/>
      <c r="BW133" s="159"/>
      <c r="BX133" s="159"/>
      <c r="BY133" s="159"/>
      <c r="BZ133" s="159"/>
      <c r="CA133" s="159"/>
      <c r="CB133" s="159"/>
      <c r="CC133" s="159"/>
      <c r="CD133" s="159"/>
      <c r="CE133" s="159"/>
      <c r="CF133" s="159"/>
      <c r="CG133" s="159"/>
      <c r="CH133" s="159"/>
      <c r="CI133" s="159"/>
      <c r="CJ133" s="159"/>
      <c r="CK133" s="159"/>
    </row>
    <row r="134" spans="1:89" s="151" customFormat="1">
      <c r="A134" s="51"/>
      <c r="B134" s="159"/>
      <c r="C134" s="252"/>
      <c r="D134" s="159"/>
      <c r="E134" s="252"/>
      <c r="F134" s="159"/>
      <c r="G134" s="252"/>
      <c r="H134" s="159"/>
      <c r="I134" s="253"/>
      <c r="J134" s="159"/>
      <c r="K134" s="159"/>
      <c r="L134" s="159"/>
      <c r="M134" s="159"/>
      <c r="N134" s="159"/>
      <c r="O134" s="159"/>
      <c r="P134" s="159"/>
      <c r="Q134" s="159"/>
      <c r="R134" s="159"/>
      <c r="S134" s="159"/>
      <c r="T134" s="159"/>
      <c r="U134" s="159"/>
      <c r="V134" s="159"/>
      <c r="W134" s="159"/>
      <c r="X134" s="159"/>
      <c r="Y134" s="159"/>
      <c r="Z134" s="159"/>
      <c r="AA134" s="159"/>
      <c r="AB134" s="159"/>
      <c r="AC134" s="159"/>
      <c r="AD134" s="159"/>
      <c r="AE134" s="159"/>
      <c r="AF134" s="159"/>
      <c r="AG134" s="159"/>
      <c r="AH134" s="159"/>
      <c r="AI134" s="159"/>
      <c r="AJ134" s="159"/>
      <c r="AK134" s="159"/>
      <c r="AL134" s="159"/>
      <c r="AM134" s="159"/>
      <c r="AN134" s="159"/>
      <c r="AO134" s="159"/>
      <c r="AP134" s="159"/>
      <c r="AQ134" s="159"/>
      <c r="AR134" s="159"/>
      <c r="AS134" s="159"/>
      <c r="AT134" s="159"/>
      <c r="AU134" s="159"/>
      <c r="AV134" s="159"/>
      <c r="AW134" s="159"/>
      <c r="AX134" s="159"/>
      <c r="AY134" s="159"/>
      <c r="AZ134" s="159"/>
      <c r="BA134" s="159"/>
      <c r="BB134" s="159"/>
      <c r="BC134" s="159"/>
      <c r="BD134" s="159"/>
      <c r="BE134" s="159"/>
      <c r="BF134" s="159"/>
      <c r="BG134" s="159"/>
      <c r="BH134" s="159"/>
      <c r="BI134" s="159"/>
      <c r="BJ134" s="159"/>
      <c r="BK134" s="160"/>
      <c r="BL134" s="160"/>
      <c r="BM134" s="160"/>
      <c r="BN134" s="160"/>
      <c r="BO134" s="160"/>
      <c r="BP134" s="161"/>
      <c r="BQ134" s="161"/>
      <c r="BR134" s="161"/>
      <c r="BS134" s="159"/>
      <c r="BT134" s="159"/>
      <c r="BU134" s="159"/>
      <c r="BV134" s="159"/>
      <c r="BW134" s="159"/>
      <c r="BX134" s="159"/>
      <c r="BY134" s="159"/>
      <c r="BZ134" s="159"/>
      <c r="CA134" s="159"/>
      <c r="CB134" s="159"/>
      <c r="CC134" s="159"/>
      <c r="CD134" s="159"/>
      <c r="CE134" s="159"/>
      <c r="CF134" s="159"/>
      <c r="CG134" s="159"/>
      <c r="CH134" s="159"/>
      <c r="CI134" s="159"/>
      <c r="CJ134" s="159"/>
      <c r="CK134" s="159"/>
    </row>
    <row r="135" spans="1:89" s="151" customFormat="1">
      <c r="A135" s="51"/>
      <c r="B135" s="159"/>
      <c r="C135" s="252"/>
      <c r="D135" s="159"/>
      <c r="E135" s="252"/>
      <c r="F135" s="159"/>
      <c r="G135" s="252"/>
      <c r="H135" s="159"/>
      <c r="I135" s="253"/>
      <c r="J135" s="159"/>
      <c r="K135" s="159"/>
      <c r="L135" s="159"/>
      <c r="M135" s="159"/>
      <c r="N135" s="159"/>
      <c r="O135" s="159"/>
      <c r="P135" s="159"/>
      <c r="Q135" s="159"/>
      <c r="R135" s="159"/>
      <c r="S135" s="159"/>
      <c r="T135" s="159"/>
      <c r="U135" s="159"/>
      <c r="V135" s="159"/>
      <c r="W135" s="159"/>
      <c r="X135" s="159"/>
      <c r="Y135" s="159"/>
      <c r="Z135" s="159"/>
      <c r="AA135" s="159"/>
      <c r="AB135" s="159"/>
      <c r="AC135" s="159"/>
      <c r="AD135" s="159"/>
      <c r="AE135" s="159"/>
      <c r="AF135" s="159"/>
      <c r="AG135" s="159"/>
      <c r="AH135" s="159"/>
      <c r="AI135" s="159"/>
      <c r="AJ135" s="159"/>
      <c r="AK135" s="159"/>
      <c r="AL135" s="159"/>
      <c r="AM135" s="159"/>
      <c r="AN135" s="159"/>
      <c r="AO135" s="159"/>
      <c r="AP135" s="159"/>
      <c r="AQ135" s="159"/>
      <c r="AR135" s="159"/>
      <c r="AS135" s="159"/>
      <c r="AT135" s="159"/>
      <c r="AU135" s="159"/>
      <c r="AV135" s="159"/>
      <c r="AW135" s="159"/>
      <c r="AX135" s="159"/>
      <c r="AY135" s="159"/>
      <c r="AZ135" s="159"/>
      <c r="BA135" s="159"/>
      <c r="BB135" s="159"/>
      <c r="BC135" s="159"/>
      <c r="BD135" s="159"/>
      <c r="BE135" s="159"/>
      <c r="BF135" s="159"/>
      <c r="BG135" s="159"/>
      <c r="BH135" s="159"/>
      <c r="BI135" s="159"/>
      <c r="BJ135" s="159"/>
      <c r="BK135" s="160"/>
      <c r="BL135" s="160"/>
      <c r="BM135" s="160"/>
      <c r="BN135" s="160"/>
      <c r="BO135" s="160"/>
      <c r="BP135" s="161"/>
      <c r="BQ135" s="161"/>
      <c r="BR135" s="161"/>
      <c r="BS135" s="159"/>
      <c r="BT135" s="159"/>
      <c r="BU135" s="159"/>
      <c r="BV135" s="159"/>
      <c r="BW135" s="159"/>
      <c r="BX135" s="159"/>
      <c r="BY135" s="159"/>
      <c r="BZ135" s="159"/>
      <c r="CA135" s="159"/>
      <c r="CB135" s="159"/>
      <c r="CC135" s="159"/>
      <c r="CD135" s="159"/>
      <c r="CE135" s="159"/>
      <c r="CF135" s="159"/>
      <c r="CG135" s="159"/>
      <c r="CH135" s="159"/>
      <c r="CI135" s="159"/>
      <c r="CJ135" s="159"/>
      <c r="CK135" s="159"/>
    </row>
    <row r="136" spans="1:89" s="151" customFormat="1">
      <c r="A136" s="51"/>
      <c r="B136" s="159"/>
      <c r="C136" s="252"/>
      <c r="D136" s="159"/>
      <c r="E136" s="252"/>
      <c r="F136" s="159"/>
      <c r="G136" s="252"/>
      <c r="H136" s="159"/>
      <c r="I136" s="253"/>
      <c r="J136" s="159"/>
      <c r="K136" s="159"/>
      <c r="L136" s="159"/>
      <c r="M136" s="159"/>
      <c r="N136" s="159"/>
      <c r="O136" s="159"/>
      <c r="P136" s="159"/>
      <c r="Q136" s="159"/>
      <c r="R136" s="159"/>
      <c r="S136" s="159"/>
      <c r="T136" s="159"/>
      <c r="U136" s="159"/>
      <c r="V136" s="159"/>
      <c r="W136" s="159"/>
      <c r="X136" s="159"/>
      <c r="Y136" s="159"/>
      <c r="Z136" s="159"/>
      <c r="AA136" s="159"/>
      <c r="AB136" s="159"/>
      <c r="AC136" s="159"/>
      <c r="AD136" s="159"/>
      <c r="AE136" s="159"/>
      <c r="AF136" s="159"/>
      <c r="AG136" s="159"/>
      <c r="AH136" s="159"/>
      <c r="AI136" s="159"/>
      <c r="AJ136" s="159"/>
      <c r="AK136" s="159"/>
      <c r="AL136" s="159"/>
      <c r="AM136" s="159"/>
      <c r="AN136" s="159"/>
      <c r="AO136" s="159"/>
      <c r="AP136" s="159"/>
      <c r="AQ136" s="159"/>
      <c r="AR136" s="159"/>
      <c r="AS136" s="159"/>
      <c r="AT136" s="159"/>
      <c r="AU136" s="159"/>
      <c r="AV136" s="159"/>
      <c r="AW136" s="159"/>
      <c r="AX136" s="159"/>
      <c r="AY136" s="159"/>
      <c r="AZ136" s="159"/>
      <c r="BA136" s="159"/>
      <c r="BB136" s="159"/>
      <c r="BC136" s="159"/>
      <c r="BD136" s="159"/>
      <c r="BE136" s="159"/>
      <c r="BF136" s="159"/>
      <c r="BG136" s="159"/>
      <c r="BH136" s="159"/>
      <c r="BI136" s="159"/>
      <c r="BJ136" s="159"/>
      <c r="BK136" s="160"/>
      <c r="BL136" s="160"/>
      <c r="BM136" s="160"/>
      <c r="BN136" s="160"/>
      <c r="BO136" s="160"/>
      <c r="BP136" s="161"/>
      <c r="BQ136" s="161"/>
      <c r="BR136" s="161"/>
      <c r="BS136" s="159"/>
      <c r="BT136" s="159"/>
      <c r="BU136" s="159"/>
      <c r="BV136" s="159"/>
      <c r="BW136" s="159"/>
      <c r="BX136" s="159"/>
      <c r="BY136" s="159"/>
      <c r="BZ136" s="159"/>
      <c r="CA136" s="159"/>
      <c r="CB136" s="159"/>
      <c r="CC136" s="159"/>
      <c r="CD136" s="159"/>
      <c r="CE136" s="159"/>
      <c r="CF136" s="159"/>
      <c r="CG136" s="159"/>
      <c r="CH136" s="159"/>
      <c r="CI136" s="159"/>
      <c r="CJ136" s="159"/>
      <c r="CK136" s="159"/>
    </row>
    <row r="137" spans="1:89" ht="3.75" customHeight="1">
      <c r="A137" s="51"/>
      <c r="B137" s="59"/>
      <c r="C137" s="244"/>
      <c r="D137" s="59"/>
      <c r="E137" s="244"/>
      <c r="F137" s="59"/>
      <c r="G137" s="244"/>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c r="BD137" s="59"/>
      <c r="BE137" s="59"/>
      <c r="BF137" s="59"/>
      <c r="BK137" s="60"/>
      <c r="BL137" s="60"/>
      <c r="BP137" s="142"/>
      <c r="BQ137" s="142"/>
      <c r="BR137" s="142"/>
    </row>
    <row r="138" spans="1:89">
      <c r="A138" s="51"/>
      <c r="B138" s="59"/>
      <c r="C138" s="244"/>
      <c r="D138" s="59"/>
      <c r="E138" s="244"/>
      <c r="F138" s="59"/>
      <c r="G138" s="244"/>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1017"/>
      <c r="BB138" s="1017"/>
      <c r="BC138" s="1017"/>
      <c r="BD138" s="59"/>
      <c r="BE138" s="59"/>
      <c r="BF138" s="59"/>
      <c r="BJ138" s="159"/>
      <c r="BK138" s="160"/>
      <c r="BL138" s="160"/>
      <c r="BM138" s="160"/>
      <c r="BN138" s="160"/>
      <c r="BO138" s="160"/>
      <c r="BP138" s="251"/>
      <c r="BQ138" s="142"/>
      <c r="BR138" s="161"/>
    </row>
    <row r="139" spans="1:89" ht="3.75" customHeight="1">
      <c r="A139" s="51"/>
      <c r="B139" s="59"/>
      <c r="C139" s="244"/>
      <c r="D139" s="59"/>
      <c r="E139" s="244"/>
      <c r="F139" s="59"/>
      <c r="G139" s="244"/>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J139" s="159"/>
      <c r="BK139" s="160"/>
      <c r="BL139" s="160"/>
      <c r="BM139" s="160"/>
      <c r="BN139" s="160"/>
      <c r="BO139" s="160"/>
      <c r="BP139" s="142"/>
      <c r="BQ139" s="142"/>
      <c r="BR139" s="142"/>
    </row>
    <row r="140" spans="1:89">
      <c r="A140" s="51"/>
      <c r="B140" s="59"/>
      <c r="C140" s="244"/>
      <c r="D140" s="59"/>
      <c r="E140" s="244"/>
      <c r="F140" s="59"/>
      <c r="G140" s="244"/>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1017"/>
      <c r="BB140" s="1017"/>
      <c r="BC140" s="1017"/>
      <c r="BD140" s="59"/>
      <c r="BE140" s="59"/>
      <c r="BF140" s="59"/>
      <c r="BJ140" s="159"/>
      <c r="BK140" s="160"/>
      <c r="BL140" s="160"/>
      <c r="BM140" s="160"/>
      <c r="BN140" s="160"/>
      <c r="BO140" s="160"/>
      <c r="BP140" s="251"/>
      <c r="BQ140" s="142"/>
      <c r="BR140" s="161"/>
    </row>
    <row r="141" spans="1:89" ht="3.75" customHeight="1">
      <c r="A141" s="51"/>
      <c r="B141" s="59"/>
      <c r="C141" s="244"/>
      <c r="D141" s="59"/>
      <c r="E141" s="244"/>
      <c r="F141" s="59"/>
      <c r="G141" s="244"/>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59"/>
      <c r="BJ141" s="159"/>
      <c r="BK141" s="160"/>
      <c r="BL141" s="160"/>
      <c r="BM141" s="160"/>
      <c r="BN141" s="160"/>
      <c r="BO141" s="160"/>
      <c r="BP141" s="142"/>
      <c r="BQ141" s="142"/>
      <c r="BR141" s="142"/>
    </row>
    <row r="142" spans="1:89">
      <c r="A142" s="51"/>
      <c r="B142" s="59"/>
      <c r="C142" s="244"/>
      <c r="D142" s="59"/>
      <c r="E142" s="244"/>
      <c r="F142" s="59"/>
      <c r="G142" s="244"/>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9"/>
      <c r="BB142" s="59"/>
      <c r="BC142" s="59"/>
      <c r="BD142" s="59"/>
      <c r="BE142" s="59"/>
      <c r="BF142" s="59"/>
      <c r="BK142" s="60"/>
      <c r="BL142" s="60"/>
      <c r="BP142" s="142"/>
      <c r="BQ142" s="142"/>
      <c r="BR142" s="142"/>
    </row>
    <row r="143" spans="1:89">
      <c r="A143" s="51"/>
      <c r="B143" s="59"/>
      <c r="C143" s="244"/>
      <c r="D143" s="59"/>
      <c r="E143" s="245"/>
      <c r="F143" s="246"/>
      <c r="G143" s="1019"/>
      <c r="H143" s="1019"/>
      <c r="I143" s="1019"/>
      <c r="J143" s="1019"/>
      <c r="K143" s="1019"/>
      <c r="L143" s="1019"/>
      <c r="M143" s="1019"/>
      <c r="N143" s="1019"/>
      <c r="O143" s="1019"/>
      <c r="P143" s="1019"/>
      <c r="Q143" s="1019"/>
      <c r="R143" s="1019"/>
      <c r="S143" s="1019"/>
      <c r="T143" s="1019"/>
      <c r="U143" s="1019"/>
      <c r="V143" s="1019"/>
      <c r="W143" s="1019"/>
      <c r="X143" s="1019"/>
      <c r="Y143" s="1019"/>
      <c r="Z143" s="1019"/>
      <c r="AA143" s="1019"/>
      <c r="AB143" s="1019"/>
      <c r="AC143" s="1019"/>
      <c r="AD143" s="1019"/>
      <c r="AE143" s="1019"/>
      <c r="AF143" s="1019"/>
      <c r="AG143" s="1019"/>
      <c r="AH143" s="1019"/>
      <c r="AI143" s="1019"/>
      <c r="AJ143" s="1019"/>
      <c r="AK143" s="1019"/>
      <c r="AL143" s="1019"/>
      <c r="AM143" s="1019"/>
      <c r="AN143" s="1019"/>
      <c r="AO143" s="1019"/>
      <c r="AP143" s="1020"/>
      <c r="AQ143" s="1020"/>
      <c r="AR143" s="1020"/>
      <c r="AS143" s="1020"/>
      <c r="AT143" s="1020"/>
      <c r="AU143" s="1020"/>
      <c r="AV143" s="1020"/>
      <c r="AW143" s="1020"/>
      <c r="AX143" s="1020"/>
      <c r="AY143" s="1020"/>
      <c r="AZ143" s="1018"/>
      <c r="BA143" s="1018"/>
      <c r="BB143" s="1018"/>
      <c r="BC143" s="1018"/>
      <c r="BD143" s="1018"/>
      <c r="BE143" s="59"/>
      <c r="BF143" s="59"/>
      <c r="BJ143" s="247"/>
      <c r="BK143" s="247"/>
      <c r="BL143" s="247"/>
      <c r="BM143" s="247"/>
      <c r="BN143" s="247"/>
      <c r="BO143" s="247"/>
      <c r="BP143" s="142"/>
      <c r="BQ143" s="142"/>
      <c r="BR143" s="248"/>
    </row>
    <row r="144" spans="1:89" ht="3.75" customHeight="1">
      <c r="A144" s="51"/>
      <c r="B144" s="59"/>
      <c r="C144" s="244"/>
      <c r="D144" s="59"/>
      <c r="E144" s="244"/>
      <c r="F144" s="59"/>
      <c r="G144" s="244"/>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c r="BF144" s="59"/>
      <c r="BK144" s="60"/>
      <c r="BL144" s="60"/>
      <c r="BP144" s="142"/>
      <c r="BQ144" s="142"/>
      <c r="BR144" s="142"/>
    </row>
    <row r="145" spans="1:89">
      <c r="A145" s="51"/>
      <c r="B145" s="59"/>
      <c r="C145" s="244"/>
      <c r="D145" s="59"/>
      <c r="E145" s="244"/>
      <c r="F145" s="59"/>
      <c r="G145" s="24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250"/>
      <c r="AX145" s="59"/>
      <c r="AY145" s="59"/>
      <c r="AZ145" s="59"/>
      <c r="BA145" s="1017"/>
      <c r="BB145" s="1017"/>
      <c r="BC145" s="1017"/>
      <c r="BD145" s="59"/>
      <c r="BE145" s="59"/>
      <c r="BF145" s="59"/>
      <c r="BJ145" s="60"/>
      <c r="BK145" s="247"/>
      <c r="BL145" s="247"/>
      <c r="BM145" s="247"/>
      <c r="BN145" s="247"/>
      <c r="BO145" s="247"/>
      <c r="BP145" s="251"/>
      <c r="BQ145" s="142"/>
      <c r="BR145" s="225"/>
    </row>
    <row r="146" spans="1:89" ht="3.75" customHeight="1">
      <c r="A146" s="51"/>
      <c r="B146" s="59"/>
      <c r="C146" s="244"/>
      <c r="D146" s="59"/>
      <c r="E146" s="244"/>
      <c r="F146" s="59"/>
      <c r="G146" s="244"/>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9"/>
      <c r="BB146" s="59"/>
      <c r="BC146" s="59"/>
      <c r="BD146" s="59"/>
      <c r="BE146" s="59"/>
      <c r="BF146" s="59"/>
      <c r="BJ146" s="225"/>
      <c r="BK146" s="60"/>
      <c r="BL146" s="60"/>
      <c r="BP146" s="142"/>
      <c r="BQ146" s="142"/>
      <c r="BR146" s="142"/>
    </row>
    <row r="147" spans="1:89">
      <c r="A147" s="51"/>
      <c r="B147" s="59"/>
      <c r="C147" s="244"/>
      <c r="D147" s="59"/>
      <c r="E147" s="244"/>
      <c r="F147" s="59"/>
      <c r="G147" s="244"/>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1017"/>
      <c r="BB147" s="1017"/>
      <c r="BC147" s="1017"/>
      <c r="BD147" s="59"/>
      <c r="BE147" s="59"/>
      <c r="BF147" s="59"/>
      <c r="BJ147" s="159"/>
      <c r="BK147" s="160"/>
      <c r="BL147" s="160"/>
      <c r="BM147" s="160"/>
      <c r="BN147" s="160"/>
      <c r="BO147" s="160"/>
      <c r="BP147" s="251"/>
      <c r="BQ147" s="142"/>
      <c r="BR147" s="161"/>
    </row>
    <row r="148" spans="1:89" s="151" customFormat="1">
      <c r="A148" s="51"/>
      <c r="B148" s="159"/>
      <c r="C148" s="252"/>
      <c r="D148" s="159"/>
      <c r="E148" s="252"/>
      <c r="F148" s="159"/>
      <c r="G148" s="252"/>
      <c r="H148" s="159"/>
      <c r="I148" s="253"/>
      <c r="J148" s="159"/>
      <c r="K148" s="159"/>
      <c r="L148" s="159"/>
      <c r="M148" s="159"/>
      <c r="N148" s="159"/>
      <c r="O148" s="159"/>
      <c r="P148" s="159"/>
      <c r="Q148" s="159"/>
      <c r="R148" s="159"/>
      <c r="S148" s="159"/>
      <c r="T148" s="159"/>
      <c r="U148" s="159"/>
      <c r="V148" s="159"/>
      <c r="W148" s="159"/>
      <c r="X148" s="159"/>
      <c r="Y148" s="159"/>
      <c r="Z148" s="159"/>
      <c r="AA148" s="159"/>
      <c r="AB148" s="159"/>
      <c r="AC148" s="159"/>
      <c r="AD148" s="159"/>
      <c r="AE148" s="159"/>
      <c r="AF148" s="159"/>
      <c r="AG148" s="159"/>
      <c r="AH148" s="159"/>
      <c r="AI148" s="159"/>
      <c r="AJ148" s="159"/>
      <c r="AK148" s="159"/>
      <c r="AL148" s="159"/>
      <c r="AM148" s="159"/>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60"/>
      <c r="BL148" s="160"/>
      <c r="BM148" s="160"/>
      <c r="BN148" s="160"/>
      <c r="BO148" s="160"/>
      <c r="BP148" s="161"/>
      <c r="BQ148" s="161"/>
      <c r="BR148" s="161"/>
      <c r="BS148" s="159"/>
      <c r="BT148" s="159"/>
      <c r="BU148" s="159"/>
      <c r="BV148" s="159"/>
      <c r="BW148" s="159"/>
      <c r="BX148" s="159"/>
      <c r="BY148" s="159"/>
      <c r="BZ148" s="159"/>
      <c r="CA148" s="159"/>
      <c r="CB148" s="159"/>
      <c r="CC148" s="159"/>
      <c r="CD148" s="159"/>
      <c r="CE148" s="159"/>
      <c r="CF148" s="159"/>
      <c r="CG148" s="159"/>
      <c r="CH148" s="159"/>
      <c r="CI148" s="159"/>
      <c r="CJ148" s="159"/>
      <c r="CK148" s="159"/>
    </row>
    <row r="149" spans="1:89" s="151" customFormat="1">
      <c r="A149" s="51"/>
      <c r="B149" s="159"/>
      <c r="C149" s="252"/>
      <c r="D149" s="159"/>
      <c r="E149" s="252"/>
      <c r="F149" s="159"/>
      <c r="G149" s="252"/>
      <c r="H149" s="159"/>
      <c r="I149" s="253"/>
      <c r="J149" s="159"/>
      <c r="K149" s="159"/>
      <c r="L149" s="159"/>
      <c r="M149" s="159"/>
      <c r="N149" s="159"/>
      <c r="O149" s="159"/>
      <c r="P149" s="159"/>
      <c r="Q149" s="159"/>
      <c r="R149" s="159"/>
      <c r="S149" s="159"/>
      <c r="T149" s="159"/>
      <c r="U149" s="159"/>
      <c r="V149" s="159"/>
      <c r="W149" s="159"/>
      <c r="X149" s="159"/>
      <c r="Y149" s="159"/>
      <c r="Z149" s="159"/>
      <c r="AA149" s="159"/>
      <c r="AB149" s="159"/>
      <c r="AC149" s="159"/>
      <c r="AD149" s="159"/>
      <c r="AE149" s="159"/>
      <c r="AF149" s="159"/>
      <c r="AG149" s="159"/>
      <c r="AH149" s="159"/>
      <c r="AI149" s="159"/>
      <c r="AJ149" s="159"/>
      <c r="AK149" s="159"/>
      <c r="AL149" s="159"/>
      <c r="AM149" s="159"/>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60"/>
      <c r="BL149" s="160"/>
      <c r="BM149" s="160"/>
      <c r="BN149" s="160"/>
      <c r="BO149" s="160"/>
      <c r="BP149" s="161"/>
      <c r="BQ149" s="161"/>
      <c r="BR149" s="161"/>
      <c r="BS149" s="159"/>
      <c r="BT149" s="159"/>
      <c r="BU149" s="159"/>
      <c r="BV149" s="159"/>
      <c r="BW149" s="159"/>
      <c r="BX149" s="159"/>
      <c r="BY149" s="159"/>
      <c r="BZ149" s="159"/>
      <c r="CA149" s="159"/>
      <c r="CB149" s="159"/>
      <c r="CC149" s="159"/>
      <c r="CD149" s="159"/>
      <c r="CE149" s="159"/>
      <c r="CF149" s="159"/>
      <c r="CG149" s="159"/>
      <c r="CH149" s="159"/>
      <c r="CI149" s="159"/>
      <c r="CJ149" s="159"/>
      <c r="CK149" s="159"/>
    </row>
    <row r="150" spans="1:89" s="151" customFormat="1">
      <c r="A150" s="51"/>
      <c r="B150" s="159"/>
      <c r="C150" s="252"/>
      <c r="D150" s="159"/>
      <c r="E150" s="252"/>
      <c r="F150" s="159"/>
      <c r="G150" s="252"/>
      <c r="H150" s="159"/>
      <c r="I150" s="253"/>
      <c r="J150" s="159"/>
      <c r="K150" s="159"/>
      <c r="L150" s="159"/>
      <c r="M150" s="159"/>
      <c r="N150" s="159"/>
      <c r="O150" s="159"/>
      <c r="P150" s="159"/>
      <c r="Q150" s="159"/>
      <c r="R150" s="159"/>
      <c r="S150" s="159"/>
      <c r="T150" s="159"/>
      <c r="U150" s="159"/>
      <c r="V150" s="159"/>
      <c r="W150" s="159"/>
      <c r="X150" s="159"/>
      <c r="Y150" s="159"/>
      <c r="Z150" s="159"/>
      <c r="AA150" s="159"/>
      <c r="AB150" s="159"/>
      <c r="AC150" s="159"/>
      <c r="AD150" s="159"/>
      <c r="AE150" s="159"/>
      <c r="AF150" s="159"/>
      <c r="AG150" s="159"/>
      <c r="AH150" s="159"/>
      <c r="AI150" s="159"/>
      <c r="AJ150" s="159"/>
      <c r="AK150" s="159"/>
      <c r="AL150" s="159"/>
      <c r="AM150" s="159"/>
      <c r="AN150" s="159"/>
      <c r="AO150" s="159"/>
      <c r="AP150" s="159"/>
      <c r="AQ150" s="159"/>
      <c r="AR150" s="159"/>
      <c r="AS150" s="159"/>
      <c r="AT150" s="159"/>
      <c r="AU150" s="159"/>
      <c r="AV150" s="159"/>
      <c r="AW150" s="159"/>
      <c r="AX150" s="159"/>
      <c r="AY150" s="159"/>
      <c r="AZ150" s="159"/>
      <c r="BA150" s="159"/>
      <c r="BB150" s="159"/>
      <c r="BC150" s="159"/>
      <c r="BD150" s="159"/>
      <c r="BE150" s="159"/>
      <c r="BF150" s="159"/>
      <c r="BG150" s="159"/>
      <c r="BH150" s="159"/>
      <c r="BI150" s="159"/>
      <c r="BJ150" s="159"/>
      <c r="BK150" s="160"/>
      <c r="BL150" s="160"/>
      <c r="BM150" s="160"/>
      <c r="BN150" s="160"/>
      <c r="BO150" s="160"/>
      <c r="BP150" s="161"/>
      <c r="BQ150" s="161"/>
      <c r="BR150" s="161"/>
      <c r="BS150" s="159"/>
      <c r="BT150" s="159"/>
      <c r="BU150" s="159"/>
      <c r="BV150" s="159"/>
      <c r="BW150" s="159"/>
      <c r="BX150" s="159"/>
      <c r="BY150" s="159"/>
      <c r="BZ150" s="159"/>
      <c r="CA150" s="159"/>
      <c r="CB150" s="159"/>
      <c r="CC150" s="159"/>
      <c r="CD150" s="159"/>
      <c r="CE150" s="159"/>
      <c r="CF150" s="159"/>
      <c r="CG150" s="159"/>
      <c r="CH150" s="159"/>
      <c r="CI150" s="159"/>
      <c r="CJ150" s="159"/>
      <c r="CK150" s="159"/>
    </row>
    <row r="151" spans="1:89" s="151" customFormat="1">
      <c r="A151" s="51"/>
      <c r="B151" s="159"/>
      <c r="C151" s="252"/>
      <c r="D151" s="159"/>
      <c r="E151" s="252"/>
      <c r="F151" s="159"/>
      <c r="G151" s="252"/>
      <c r="H151" s="159"/>
      <c r="I151" s="253"/>
      <c r="J151" s="159"/>
      <c r="K151" s="159"/>
      <c r="L151" s="159"/>
      <c r="M151" s="159"/>
      <c r="N151" s="159"/>
      <c r="O151" s="159"/>
      <c r="P151" s="159"/>
      <c r="Q151" s="159"/>
      <c r="R151" s="159"/>
      <c r="S151" s="159"/>
      <c r="T151" s="159"/>
      <c r="U151" s="159"/>
      <c r="V151" s="159"/>
      <c r="W151" s="159"/>
      <c r="X151" s="159"/>
      <c r="Y151" s="159"/>
      <c r="Z151" s="159"/>
      <c r="AA151" s="159"/>
      <c r="AB151" s="159"/>
      <c r="AC151" s="159"/>
      <c r="AD151" s="159"/>
      <c r="AE151" s="159"/>
      <c r="AF151" s="159"/>
      <c r="AG151" s="159"/>
      <c r="AH151" s="159"/>
      <c r="AI151" s="159"/>
      <c r="AJ151" s="159"/>
      <c r="AK151" s="159"/>
      <c r="AL151" s="159"/>
      <c r="AM151" s="159"/>
      <c r="AN151" s="159"/>
      <c r="AO151" s="159"/>
      <c r="AP151" s="159"/>
      <c r="AQ151" s="159"/>
      <c r="AR151" s="159"/>
      <c r="AS151" s="159"/>
      <c r="AT151" s="159"/>
      <c r="AU151" s="159"/>
      <c r="AV151" s="159"/>
      <c r="AW151" s="159"/>
      <c r="AX151" s="159"/>
      <c r="AY151" s="159"/>
      <c r="AZ151" s="159"/>
      <c r="BA151" s="159"/>
      <c r="BB151" s="159"/>
      <c r="BC151" s="159"/>
      <c r="BD151" s="159"/>
      <c r="BE151" s="159"/>
      <c r="BF151" s="159"/>
      <c r="BG151" s="159"/>
      <c r="BH151" s="159"/>
      <c r="BI151" s="159"/>
      <c r="BJ151" s="159"/>
      <c r="BK151" s="160"/>
      <c r="BL151" s="160"/>
      <c r="BM151" s="160"/>
      <c r="BN151" s="160"/>
      <c r="BO151" s="160"/>
      <c r="BP151" s="161"/>
      <c r="BQ151" s="161"/>
      <c r="BR151" s="161"/>
      <c r="BS151" s="159"/>
      <c r="BT151" s="159"/>
      <c r="BU151" s="159"/>
      <c r="BV151" s="159"/>
      <c r="BW151" s="159"/>
      <c r="BX151" s="159"/>
      <c r="BY151" s="159"/>
      <c r="BZ151" s="159"/>
      <c r="CA151" s="159"/>
      <c r="CB151" s="159"/>
      <c r="CC151" s="159"/>
      <c r="CD151" s="159"/>
      <c r="CE151" s="159"/>
      <c r="CF151" s="159"/>
      <c r="CG151" s="159"/>
      <c r="CH151" s="159"/>
      <c r="CI151" s="159"/>
      <c r="CJ151" s="159"/>
      <c r="CK151" s="159"/>
    </row>
    <row r="152" spans="1:89" s="151" customFormat="1">
      <c r="A152" s="51"/>
      <c r="B152" s="159"/>
      <c r="C152" s="252"/>
      <c r="D152" s="159"/>
      <c r="E152" s="252"/>
      <c r="F152" s="159"/>
      <c r="G152" s="252"/>
      <c r="H152" s="159"/>
      <c r="I152" s="253"/>
      <c r="J152" s="159"/>
      <c r="K152" s="159"/>
      <c r="L152" s="159"/>
      <c r="M152" s="159"/>
      <c r="N152" s="159"/>
      <c r="O152" s="159"/>
      <c r="P152" s="159"/>
      <c r="Q152" s="159"/>
      <c r="R152" s="159"/>
      <c r="S152" s="159"/>
      <c r="T152" s="159"/>
      <c r="U152" s="159"/>
      <c r="V152" s="159"/>
      <c r="W152" s="159"/>
      <c r="X152" s="159"/>
      <c r="Y152" s="159"/>
      <c r="Z152" s="159"/>
      <c r="AA152" s="159"/>
      <c r="AB152" s="159"/>
      <c r="AC152" s="159"/>
      <c r="AD152" s="159"/>
      <c r="AE152" s="159"/>
      <c r="AF152" s="159"/>
      <c r="AG152" s="159"/>
      <c r="AH152" s="159"/>
      <c r="AI152" s="159"/>
      <c r="AJ152" s="159"/>
      <c r="AK152" s="159"/>
      <c r="AL152" s="159"/>
      <c r="AM152" s="159"/>
      <c r="AN152" s="159"/>
      <c r="AO152" s="159"/>
      <c r="AP152" s="159"/>
      <c r="AQ152" s="159"/>
      <c r="AR152" s="159"/>
      <c r="AS152" s="159"/>
      <c r="AT152" s="159"/>
      <c r="AU152" s="159"/>
      <c r="AV152" s="159"/>
      <c r="AW152" s="159"/>
      <c r="AX152" s="159"/>
      <c r="AY152" s="159"/>
      <c r="AZ152" s="159"/>
      <c r="BA152" s="159"/>
      <c r="BB152" s="159"/>
      <c r="BC152" s="159"/>
      <c r="BD152" s="159"/>
      <c r="BE152" s="159"/>
      <c r="BF152" s="159"/>
      <c r="BG152" s="159"/>
      <c r="BH152" s="159"/>
      <c r="BI152" s="159"/>
      <c r="BJ152" s="159"/>
      <c r="BK152" s="160"/>
      <c r="BL152" s="160"/>
      <c r="BM152" s="160"/>
      <c r="BN152" s="160"/>
      <c r="BO152" s="160"/>
      <c r="BP152" s="161"/>
      <c r="BQ152" s="161"/>
      <c r="BR152" s="161"/>
      <c r="BS152" s="159"/>
      <c r="BT152" s="159"/>
      <c r="BU152" s="159"/>
      <c r="BV152" s="159"/>
      <c r="BW152" s="159"/>
      <c r="BX152" s="159"/>
      <c r="BY152" s="159"/>
      <c r="BZ152" s="159"/>
      <c r="CA152" s="159"/>
      <c r="CB152" s="159"/>
      <c r="CC152" s="159"/>
      <c r="CD152" s="159"/>
      <c r="CE152" s="159"/>
      <c r="CF152" s="159"/>
      <c r="CG152" s="159"/>
      <c r="CH152" s="159"/>
      <c r="CI152" s="159"/>
      <c r="CJ152" s="159"/>
      <c r="CK152" s="159"/>
    </row>
    <row r="153" spans="1:89" ht="3.75" customHeight="1">
      <c r="A153" s="51"/>
      <c r="B153" s="59"/>
      <c r="C153" s="244"/>
      <c r="D153" s="59"/>
      <c r="E153" s="244"/>
      <c r="F153" s="59"/>
      <c r="G153" s="244"/>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c r="BF153" s="59"/>
      <c r="BK153" s="60"/>
      <c r="BL153" s="60"/>
      <c r="BP153" s="142"/>
      <c r="BQ153" s="142"/>
      <c r="BR153" s="142"/>
    </row>
    <row r="154" spans="1:89">
      <c r="A154" s="51"/>
      <c r="B154" s="59"/>
      <c r="C154" s="244"/>
      <c r="D154" s="59"/>
      <c r="E154" s="244"/>
      <c r="F154" s="59"/>
      <c r="G154" s="244"/>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1017"/>
      <c r="BB154" s="1017"/>
      <c r="BC154" s="1017"/>
      <c r="BD154" s="59"/>
      <c r="BE154" s="59"/>
      <c r="BF154" s="59"/>
      <c r="BJ154" s="159"/>
      <c r="BK154" s="160"/>
      <c r="BL154" s="160"/>
      <c r="BM154" s="160"/>
      <c r="BN154" s="160"/>
      <c r="BO154" s="160"/>
      <c r="BP154" s="251"/>
      <c r="BQ154" s="142"/>
      <c r="BR154" s="161"/>
    </row>
    <row r="155" spans="1:89" ht="3.75" customHeight="1">
      <c r="A155" s="51"/>
      <c r="B155" s="59"/>
      <c r="C155" s="244"/>
      <c r="D155" s="59"/>
      <c r="E155" s="244"/>
      <c r="F155" s="59"/>
      <c r="G155" s="244"/>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J155" s="159"/>
      <c r="BK155" s="160"/>
      <c r="BL155" s="160"/>
      <c r="BM155" s="160"/>
      <c r="BN155" s="160"/>
      <c r="BO155" s="160"/>
      <c r="BP155" s="161"/>
      <c r="BQ155" s="161"/>
      <c r="BR155" s="161"/>
    </row>
    <row r="156" spans="1:89">
      <c r="A156" s="51"/>
      <c r="B156" s="59"/>
      <c r="C156" s="244"/>
      <c r="D156" s="59"/>
      <c r="E156" s="244"/>
      <c r="F156" s="59"/>
      <c r="G156" s="244"/>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1017"/>
      <c r="BB156" s="1017"/>
      <c r="BC156" s="1017"/>
      <c r="BD156" s="59"/>
      <c r="BE156" s="59"/>
      <c r="BF156" s="59"/>
      <c r="BK156" s="60"/>
      <c r="BL156" s="60"/>
      <c r="BP156" s="142"/>
      <c r="BQ156" s="142"/>
      <c r="BR156" s="142"/>
    </row>
    <row r="157" spans="1:89" ht="3.75" customHeight="1">
      <c r="A157" s="51"/>
      <c r="B157" s="59"/>
      <c r="C157" s="244"/>
      <c r="D157" s="59"/>
      <c r="E157" s="244"/>
      <c r="F157" s="59"/>
      <c r="G157" s="244"/>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J157" s="159"/>
      <c r="BK157" s="160"/>
      <c r="BL157" s="160"/>
      <c r="BM157" s="160"/>
      <c r="BN157" s="160"/>
      <c r="BO157" s="160"/>
      <c r="BP157" s="251"/>
      <c r="BQ157" s="142"/>
      <c r="BR157" s="161"/>
    </row>
    <row r="158" spans="1:89">
      <c r="A158" s="51"/>
      <c r="B158" s="59"/>
      <c r="C158" s="244"/>
      <c r="D158" s="59"/>
      <c r="E158" s="244"/>
      <c r="F158" s="59"/>
      <c r="G158" s="244"/>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c r="BD158" s="59"/>
      <c r="BE158" s="59"/>
      <c r="BF158" s="59"/>
      <c r="BJ158" s="159"/>
      <c r="BK158" s="160"/>
      <c r="BL158" s="160"/>
      <c r="BM158" s="160"/>
      <c r="BN158" s="160"/>
      <c r="BO158" s="160"/>
      <c r="BP158" s="161"/>
      <c r="BQ158" s="161"/>
      <c r="BR158" s="161"/>
    </row>
    <row r="159" spans="1:89">
      <c r="A159" s="51"/>
      <c r="B159" s="59"/>
      <c r="C159" s="244"/>
      <c r="D159" s="59"/>
      <c r="E159" s="245"/>
      <c r="F159" s="246"/>
      <c r="G159" s="1019"/>
      <c r="H159" s="1019"/>
      <c r="I159" s="1019"/>
      <c r="J159" s="1019"/>
      <c r="K159" s="1019"/>
      <c r="L159" s="1019"/>
      <c r="M159" s="1019"/>
      <c r="N159" s="1019"/>
      <c r="O159" s="1019"/>
      <c r="P159" s="1019"/>
      <c r="Q159" s="1019"/>
      <c r="R159" s="1019"/>
      <c r="S159" s="1019"/>
      <c r="T159" s="1019"/>
      <c r="U159" s="1019"/>
      <c r="V159" s="1019"/>
      <c r="W159" s="1019"/>
      <c r="X159" s="1019"/>
      <c r="Y159" s="1019"/>
      <c r="Z159" s="1019"/>
      <c r="AA159" s="1019"/>
      <c r="AB159" s="1019"/>
      <c r="AC159" s="1019"/>
      <c r="AD159" s="1019"/>
      <c r="AE159" s="1019"/>
      <c r="AF159" s="1019"/>
      <c r="AG159" s="1019"/>
      <c r="AH159" s="1019"/>
      <c r="AI159" s="1019"/>
      <c r="AJ159" s="1019"/>
      <c r="AK159" s="1019"/>
      <c r="AL159" s="1019"/>
      <c r="AM159" s="1019"/>
      <c r="AN159" s="1019"/>
      <c r="AO159" s="1019"/>
      <c r="AP159" s="1020"/>
      <c r="AQ159" s="1020"/>
      <c r="AR159" s="1020"/>
      <c r="AS159" s="1020"/>
      <c r="AT159" s="1020"/>
      <c r="AU159" s="1020"/>
      <c r="AV159" s="1020"/>
      <c r="AW159" s="1020"/>
      <c r="AX159" s="1020"/>
      <c r="AY159" s="1020"/>
      <c r="AZ159" s="1018"/>
      <c r="BA159" s="1018"/>
      <c r="BB159" s="1018"/>
      <c r="BC159" s="1018"/>
      <c r="BD159" s="1018"/>
      <c r="BE159" s="59"/>
      <c r="BF159" s="59"/>
      <c r="BK159" s="60"/>
      <c r="BL159" s="60"/>
      <c r="BP159" s="142"/>
      <c r="BQ159" s="142"/>
      <c r="BR159" s="142"/>
    </row>
    <row r="160" spans="1:89" ht="3.75" customHeight="1">
      <c r="A160" s="51"/>
      <c r="B160" s="59"/>
      <c r="C160" s="244"/>
      <c r="D160" s="59"/>
      <c r="E160" s="244"/>
      <c r="F160" s="59"/>
      <c r="G160" s="244"/>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9"/>
      <c r="BB160" s="59"/>
      <c r="BC160" s="59"/>
      <c r="BD160" s="59"/>
      <c r="BE160" s="59"/>
      <c r="BF160" s="59"/>
      <c r="BJ160" s="159"/>
      <c r="BK160" s="160"/>
      <c r="BL160" s="160"/>
      <c r="BM160" s="160"/>
      <c r="BN160" s="160"/>
      <c r="BO160" s="160"/>
      <c r="BP160" s="251"/>
      <c r="BQ160" s="142"/>
      <c r="BR160" s="161"/>
    </row>
    <row r="161" spans="1:89">
      <c r="A161" s="51"/>
      <c r="B161" s="59"/>
      <c r="C161" s="244"/>
      <c r="D161" s="59"/>
      <c r="E161" s="244"/>
      <c r="F161" s="59"/>
      <c r="G161" s="24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250"/>
      <c r="AX161" s="59"/>
      <c r="AY161" s="59"/>
      <c r="AZ161" s="59"/>
      <c r="BA161" s="1017"/>
      <c r="BB161" s="1017"/>
      <c r="BC161" s="1017"/>
      <c r="BD161" s="59"/>
      <c r="BE161" s="59"/>
      <c r="BF161" s="59"/>
      <c r="BJ161" s="159"/>
      <c r="BK161" s="160"/>
      <c r="BL161" s="160"/>
      <c r="BM161" s="160"/>
      <c r="BN161" s="160"/>
      <c r="BO161" s="160"/>
      <c r="BP161" s="161"/>
      <c r="BQ161" s="161"/>
      <c r="BR161" s="161"/>
    </row>
    <row r="162" spans="1:89" ht="3.75" customHeight="1">
      <c r="A162" s="51"/>
      <c r="B162" s="59"/>
      <c r="C162" s="244"/>
      <c r="D162" s="59"/>
      <c r="E162" s="244"/>
      <c r="F162" s="59"/>
      <c r="G162" s="244"/>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59"/>
      <c r="BK162" s="60"/>
      <c r="BL162" s="60"/>
      <c r="BP162" s="142"/>
      <c r="BQ162" s="142"/>
      <c r="BR162" s="142"/>
    </row>
    <row r="163" spans="1:89">
      <c r="A163" s="51"/>
      <c r="B163" s="59"/>
      <c r="C163" s="244"/>
      <c r="D163" s="59"/>
      <c r="E163" s="244"/>
      <c r="F163" s="59"/>
      <c r="G163" s="244"/>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1017"/>
      <c r="BB163" s="1017"/>
      <c r="BC163" s="1017"/>
      <c r="BD163" s="59"/>
      <c r="BE163" s="59"/>
      <c r="BF163" s="59"/>
      <c r="BJ163" s="159"/>
      <c r="BK163" s="160"/>
      <c r="BL163" s="160"/>
      <c r="BM163" s="160"/>
      <c r="BN163" s="160"/>
      <c r="BO163" s="160"/>
      <c r="BP163" s="251"/>
      <c r="BQ163" s="142"/>
      <c r="BR163" s="161"/>
    </row>
    <row r="164" spans="1:89" s="151" customFormat="1">
      <c r="A164" s="51"/>
      <c r="B164" s="159"/>
      <c r="C164" s="252"/>
      <c r="D164" s="159"/>
      <c r="E164" s="252"/>
      <c r="F164" s="159"/>
      <c r="G164" s="252"/>
      <c r="H164" s="159"/>
      <c r="I164" s="253"/>
      <c r="J164" s="159"/>
      <c r="K164" s="159"/>
      <c r="L164" s="159"/>
      <c r="M164" s="159"/>
      <c r="N164" s="159"/>
      <c r="O164" s="159"/>
      <c r="P164" s="159"/>
      <c r="Q164" s="159"/>
      <c r="R164" s="159"/>
      <c r="S164" s="159"/>
      <c r="T164" s="159"/>
      <c r="U164" s="159"/>
      <c r="V164" s="159"/>
      <c r="W164" s="159"/>
      <c r="X164" s="159"/>
      <c r="Y164" s="159"/>
      <c r="Z164" s="159"/>
      <c r="AA164" s="159"/>
      <c r="AB164" s="159"/>
      <c r="AC164" s="159"/>
      <c r="AD164" s="159"/>
      <c r="AE164" s="159"/>
      <c r="AF164" s="159"/>
      <c r="AG164" s="159"/>
      <c r="AH164" s="159"/>
      <c r="AI164" s="159"/>
      <c r="AJ164" s="159"/>
      <c r="AK164" s="159"/>
      <c r="AL164" s="159"/>
      <c r="AM164" s="159"/>
      <c r="AN164" s="159"/>
      <c r="AO164" s="159"/>
      <c r="AP164" s="159"/>
      <c r="AQ164" s="159"/>
      <c r="AR164" s="159"/>
      <c r="AS164" s="159"/>
      <c r="AT164" s="159"/>
      <c r="AU164" s="159"/>
      <c r="AV164" s="159"/>
      <c r="AW164" s="159"/>
      <c r="AX164" s="159"/>
      <c r="AY164" s="159"/>
      <c r="AZ164" s="159"/>
      <c r="BA164" s="159"/>
      <c r="BB164" s="159"/>
      <c r="BC164" s="159"/>
      <c r="BD164" s="159"/>
      <c r="BE164" s="159"/>
      <c r="BF164" s="159"/>
      <c r="BG164" s="159"/>
      <c r="BH164" s="159"/>
      <c r="BI164" s="159"/>
      <c r="BJ164" s="159"/>
      <c r="BK164" s="160"/>
      <c r="BL164" s="160"/>
      <c r="BM164" s="160"/>
      <c r="BN164" s="160"/>
      <c r="BO164" s="160"/>
      <c r="BP164" s="161"/>
      <c r="BQ164" s="161"/>
      <c r="BR164" s="161"/>
      <c r="BS164" s="159"/>
      <c r="BT164" s="159"/>
      <c r="BU164" s="159"/>
      <c r="BV164" s="159"/>
      <c r="BW164" s="159"/>
      <c r="BX164" s="159"/>
      <c r="BY164" s="159"/>
      <c r="BZ164" s="159"/>
      <c r="CA164" s="159"/>
      <c r="CB164" s="159"/>
      <c r="CC164" s="159"/>
      <c r="CD164" s="159"/>
      <c r="CE164" s="159"/>
      <c r="CF164" s="159"/>
      <c r="CG164" s="159"/>
      <c r="CH164" s="159"/>
      <c r="CI164" s="159"/>
      <c r="CJ164" s="159"/>
      <c r="CK164" s="159"/>
    </row>
    <row r="165" spans="1:89" s="151" customFormat="1">
      <c r="A165" s="51"/>
      <c r="B165" s="159"/>
      <c r="C165" s="252"/>
      <c r="D165" s="159"/>
      <c r="E165" s="252"/>
      <c r="F165" s="159"/>
      <c r="G165" s="252"/>
      <c r="H165" s="159"/>
      <c r="I165" s="253"/>
      <c r="J165" s="159"/>
      <c r="K165" s="159"/>
      <c r="L165" s="159"/>
      <c r="M165" s="159"/>
      <c r="N165" s="159"/>
      <c r="O165" s="159"/>
      <c r="P165" s="159"/>
      <c r="Q165" s="159"/>
      <c r="R165" s="159"/>
      <c r="S165" s="159"/>
      <c r="T165" s="159"/>
      <c r="U165" s="159"/>
      <c r="V165" s="159"/>
      <c r="W165" s="159"/>
      <c r="X165" s="159"/>
      <c r="Y165" s="159"/>
      <c r="Z165" s="159"/>
      <c r="AA165" s="159"/>
      <c r="AB165" s="159"/>
      <c r="AC165" s="159"/>
      <c r="AD165" s="159"/>
      <c r="AE165" s="159"/>
      <c r="AF165" s="159"/>
      <c r="AG165" s="159"/>
      <c r="AH165" s="159"/>
      <c r="AI165" s="159"/>
      <c r="AJ165" s="159"/>
      <c r="AK165" s="159"/>
      <c r="AL165" s="159"/>
      <c r="AM165" s="159"/>
      <c r="AN165" s="159"/>
      <c r="AO165" s="159"/>
      <c r="AP165" s="159"/>
      <c r="AQ165" s="159"/>
      <c r="AR165" s="159"/>
      <c r="AS165" s="159"/>
      <c r="AT165" s="159"/>
      <c r="AU165" s="159"/>
      <c r="AV165" s="159"/>
      <c r="AW165" s="159"/>
      <c r="AX165" s="159"/>
      <c r="AY165" s="159"/>
      <c r="AZ165" s="159"/>
      <c r="BA165" s="159"/>
      <c r="BB165" s="159"/>
      <c r="BC165" s="159"/>
      <c r="BD165" s="159"/>
      <c r="BE165" s="159"/>
      <c r="BF165" s="159"/>
      <c r="BG165" s="159"/>
      <c r="BH165" s="159"/>
      <c r="BI165" s="159"/>
      <c r="BJ165" s="59"/>
      <c r="BK165" s="60"/>
      <c r="BL165" s="60"/>
      <c r="BM165" s="60"/>
      <c r="BN165" s="60"/>
      <c r="BO165" s="60"/>
      <c r="BP165" s="142"/>
      <c r="BQ165" s="142"/>
      <c r="BR165" s="142"/>
      <c r="BS165" s="159"/>
      <c r="BT165" s="159"/>
      <c r="BU165" s="159"/>
      <c r="BV165" s="159"/>
      <c r="BW165" s="159"/>
      <c r="BX165" s="159"/>
      <c r="BY165" s="159"/>
      <c r="BZ165" s="159"/>
      <c r="CA165" s="159"/>
      <c r="CB165" s="159"/>
      <c r="CC165" s="159"/>
      <c r="CD165" s="159"/>
      <c r="CE165" s="159"/>
      <c r="CF165" s="159"/>
      <c r="CG165" s="159"/>
      <c r="CH165" s="159"/>
      <c r="CI165" s="159"/>
      <c r="CJ165" s="159"/>
      <c r="CK165" s="159"/>
    </row>
    <row r="166" spans="1:89" s="151" customFormat="1">
      <c r="A166" s="51"/>
      <c r="B166" s="159"/>
      <c r="C166" s="252"/>
      <c r="D166" s="159"/>
      <c r="E166" s="252"/>
      <c r="F166" s="159"/>
      <c r="G166" s="252"/>
      <c r="H166" s="159"/>
      <c r="I166" s="253"/>
      <c r="J166" s="159"/>
      <c r="K166" s="159"/>
      <c r="L166" s="159"/>
      <c r="M166" s="159"/>
      <c r="N166" s="159"/>
      <c r="O166" s="159"/>
      <c r="P166" s="159"/>
      <c r="Q166" s="159"/>
      <c r="R166" s="159"/>
      <c r="S166" s="159"/>
      <c r="T166" s="159"/>
      <c r="U166" s="159"/>
      <c r="V166" s="159"/>
      <c r="W166" s="159"/>
      <c r="X166" s="159"/>
      <c r="Y166" s="159"/>
      <c r="Z166" s="159"/>
      <c r="AA166" s="159"/>
      <c r="AB166" s="159"/>
      <c r="AC166" s="159"/>
      <c r="AD166" s="159"/>
      <c r="AE166" s="159"/>
      <c r="AF166" s="159"/>
      <c r="AG166" s="159"/>
      <c r="AH166" s="159"/>
      <c r="AI166" s="159"/>
      <c r="AJ166" s="159"/>
      <c r="AK166" s="159"/>
      <c r="AL166" s="159"/>
      <c r="AM166" s="159"/>
      <c r="AN166" s="159"/>
      <c r="AO166" s="159"/>
      <c r="AP166" s="159"/>
      <c r="AQ166" s="159"/>
      <c r="AR166" s="159"/>
      <c r="AS166" s="159"/>
      <c r="AT166" s="159"/>
      <c r="AU166" s="159"/>
      <c r="AV166" s="159"/>
      <c r="AW166" s="159"/>
      <c r="AX166" s="159"/>
      <c r="AY166" s="159"/>
      <c r="AZ166" s="159"/>
      <c r="BA166" s="159"/>
      <c r="BB166" s="159"/>
      <c r="BC166" s="159"/>
      <c r="BD166" s="159"/>
      <c r="BE166" s="159"/>
      <c r="BF166" s="159"/>
      <c r="BG166" s="159"/>
      <c r="BH166" s="159"/>
      <c r="BI166" s="159"/>
      <c r="BJ166" s="159"/>
      <c r="BK166" s="160"/>
      <c r="BL166" s="160"/>
      <c r="BM166" s="160"/>
      <c r="BN166" s="160"/>
      <c r="BO166" s="160"/>
      <c r="BP166" s="161"/>
      <c r="BQ166" s="161"/>
      <c r="BR166" s="161"/>
      <c r="BS166" s="159"/>
      <c r="BT166" s="159"/>
      <c r="BU166" s="159"/>
      <c r="BV166" s="159"/>
      <c r="BW166" s="159"/>
      <c r="BX166" s="159"/>
      <c r="BY166" s="159"/>
      <c r="BZ166" s="159"/>
      <c r="CA166" s="159"/>
      <c r="CB166" s="159"/>
      <c r="CC166" s="159"/>
      <c r="CD166" s="159"/>
      <c r="CE166" s="159"/>
      <c r="CF166" s="159"/>
      <c r="CG166" s="159"/>
      <c r="CH166" s="159"/>
      <c r="CI166" s="159"/>
      <c r="CJ166" s="159"/>
      <c r="CK166" s="159"/>
    </row>
    <row r="167" spans="1:89" s="151" customFormat="1">
      <c r="A167" s="51"/>
      <c r="B167" s="159"/>
      <c r="C167" s="252"/>
      <c r="D167" s="159"/>
      <c r="E167" s="252"/>
      <c r="F167" s="159"/>
      <c r="G167" s="252"/>
      <c r="H167" s="159"/>
      <c r="I167" s="253"/>
      <c r="J167" s="159"/>
      <c r="K167" s="159"/>
      <c r="L167" s="159"/>
      <c r="M167" s="159"/>
      <c r="N167" s="159"/>
      <c r="O167" s="159"/>
      <c r="P167" s="159"/>
      <c r="Q167" s="159"/>
      <c r="R167" s="159"/>
      <c r="S167" s="159"/>
      <c r="T167" s="159"/>
      <c r="U167" s="159"/>
      <c r="V167" s="159"/>
      <c r="W167" s="159"/>
      <c r="X167" s="159"/>
      <c r="Y167" s="159"/>
      <c r="Z167" s="159"/>
      <c r="AA167" s="159"/>
      <c r="AB167" s="159"/>
      <c r="AC167" s="159"/>
      <c r="AD167" s="159"/>
      <c r="AE167" s="159"/>
      <c r="AF167" s="159"/>
      <c r="AG167" s="159"/>
      <c r="AH167" s="159"/>
      <c r="AI167" s="159"/>
      <c r="AJ167" s="159"/>
      <c r="AK167" s="159"/>
      <c r="AL167" s="159"/>
      <c r="AM167" s="159"/>
      <c r="AN167" s="159"/>
      <c r="AO167" s="159"/>
      <c r="AP167" s="159"/>
      <c r="AQ167" s="159"/>
      <c r="AR167" s="159"/>
      <c r="AS167" s="159"/>
      <c r="AT167" s="159"/>
      <c r="AU167" s="159"/>
      <c r="AV167" s="159"/>
      <c r="AW167" s="159"/>
      <c r="AX167" s="159"/>
      <c r="AY167" s="159"/>
      <c r="AZ167" s="159"/>
      <c r="BA167" s="159"/>
      <c r="BB167" s="159"/>
      <c r="BC167" s="159"/>
      <c r="BD167" s="159"/>
      <c r="BE167" s="159"/>
      <c r="BF167" s="159"/>
      <c r="BG167" s="159"/>
      <c r="BH167" s="159"/>
      <c r="BI167" s="159"/>
      <c r="BJ167" s="159"/>
      <c r="BK167" s="160"/>
      <c r="BL167" s="160"/>
      <c r="BM167" s="160"/>
      <c r="BN167" s="160"/>
      <c r="BO167" s="160"/>
      <c r="BP167" s="161"/>
      <c r="BQ167" s="161"/>
      <c r="BR167" s="161"/>
      <c r="BS167" s="159"/>
      <c r="BT167" s="159"/>
      <c r="BU167" s="159"/>
      <c r="BV167" s="159"/>
      <c r="BW167" s="159"/>
      <c r="BX167" s="159"/>
      <c r="BY167" s="159"/>
      <c r="BZ167" s="159"/>
      <c r="CA167" s="159"/>
      <c r="CB167" s="159"/>
      <c r="CC167" s="159"/>
      <c r="CD167" s="159"/>
      <c r="CE167" s="159"/>
      <c r="CF167" s="159"/>
      <c r="CG167" s="159"/>
      <c r="CH167" s="159"/>
      <c r="CI167" s="159"/>
      <c r="CJ167" s="159"/>
      <c r="CK167" s="159"/>
    </row>
    <row r="168" spans="1:89" s="151" customFormat="1">
      <c r="A168" s="51"/>
      <c r="B168" s="159"/>
      <c r="C168" s="252"/>
      <c r="D168" s="159"/>
      <c r="E168" s="252"/>
      <c r="F168" s="159"/>
      <c r="G168" s="252"/>
      <c r="H168" s="159"/>
      <c r="I168" s="253"/>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c r="AO168" s="159"/>
      <c r="AP168" s="159"/>
      <c r="AQ168" s="159"/>
      <c r="AR168" s="159"/>
      <c r="AS168" s="159"/>
      <c r="AT168" s="159"/>
      <c r="AU168" s="159"/>
      <c r="AV168" s="159"/>
      <c r="AW168" s="159"/>
      <c r="AX168" s="159"/>
      <c r="AY168" s="159"/>
      <c r="AZ168" s="159"/>
      <c r="BA168" s="159"/>
      <c r="BB168" s="159"/>
      <c r="BC168" s="159"/>
      <c r="BD168" s="159"/>
      <c r="BE168" s="159"/>
      <c r="BF168" s="159"/>
      <c r="BG168" s="159"/>
      <c r="BH168" s="159"/>
      <c r="BI168" s="159"/>
      <c r="BJ168" s="159"/>
      <c r="BK168" s="160"/>
      <c r="BL168" s="160"/>
      <c r="BM168" s="160"/>
      <c r="BN168" s="160"/>
      <c r="BO168" s="160"/>
      <c r="BP168" s="161"/>
      <c r="BQ168" s="161"/>
      <c r="BR168" s="161"/>
      <c r="BS168" s="159"/>
      <c r="BT168" s="159"/>
      <c r="BU168" s="159"/>
      <c r="BV168" s="159"/>
      <c r="BW168" s="159"/>
      <c r="BX168" s="159"/>
      <c r="BY168" s="159"/>
      <c r="BZ168" s="159"/>
      <c r="CA168" s="159"/>
      <c r="CB168" s="159"/>
      <c r="CC168" s="159"/>
      <c r="CD168" s="159"/>
      <c r="CE168" s="159"/>
      <c r="CF168" s="159"/>
      <c r="CG168" s="159"/>
      <c r="CH168" s="159"/>
      <c r="CI168" s="159"/>
      <c r="CJ168" s="159"/>
      <c r="CK168" s="159"/>
    </row>
    <row r="169" spans="1:89" ht="3.75" customHeight="1">
      <c r="A169" s="51"/>
      <c r="B169" s="59"/>
      <c r="C169" s="244"/>
      <c r="D169" s="59"/>
      <c r="E169" s="244"/>
      <c r="F169" s="59"/>
      <c r="G169" s="244"/>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59"/>
      <c r="BK169" s="60"/>
      <c r="BL169" s="60"/>
      <c r="BP169" s="142"/>
      <c r="BQ169" s="142"/>
      <c r="BR169" s="142"/>
    </row>
    <row r="170" spans="1:89">
      <c r="A170" s="51"/>
      <c r="B170" s="59"/>
      <c r="C170" s="244"/>
      <c r="D170" s="59"/>
      <c r="E170" s="244"/>
      <c r="F170" s="59"/>
      <c r="G170" s="244"/>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1017"/>
      <c r="BB170" s="1017"/>
      <c r="BC170" s="1017"/>
      <c r="BD170" s="59"/>
      <c r="BE170" s="59"/>
      <c r="BF170" s="59"/>
      <c r="BJ170" s="159"/>
      <c r="BK170" s="160"/>
      <c r="BL170" s="160"/>
      <c r="BM170" s="160"/>
      <c r="BN170" s="160"/>
      <c r="BO170" s="160"/>
      <c r="BP170" s="251"/>
      <c r="BQ170" s="142"/>
      <c r="BR170" s="161"/>
    </row>
    <row r="171" spans="1:89" ht="3.75" customHeight="1">
      <c r="A171" s="51"/>
      <c r="B171" s="59"/>
      <c r="C171" s="244"/>
      <c r="D171" s="59"/>
      <c r="E171" s="244"/>
      <c r="F171" s="59"/>
      <c r="G171" s="244"/>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J171" s="159"/>
      <c r="BK171" s="160"/>
      <c r="BL171" s="160"/>
      <c r="BM171" s="160"/>
      <c r="BN171" s="160"/>
      <c r="BO171" s="160"/>
      <c r="BP171" s="142"/>
      <c r="BQ171" s="142"/>
      <c r="BR171" s="142"/>
    </row>
    <row r="172" spans="1:89">
      <c r="A172" s="51"/>
      <c r="B172" s="59"/>
      <c r="C172" s="244"/>
      <c r="D172" s="59"/>
      <c r="E172" s="244"/>
      <c r="F172" s="59"/>
      <c r="G172" s="244"/>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1017"/>
      <c r="BB172" s="1017"/>
      <c r="BC172" s="1017"/>
      <c r="BD172" s="59"/>
      <c r="BE172" s="59"/>
      <c r="BF172" s="59"/>
      <c r="BJ172" s="159"/>
      <c r="BK172" s="160"/>
      <c r="BL172" s="160"/>
      <c r="BM172" s="160"/>
      <c r="BN172" s="160"/>
      <c r="BO172" s="160"/>
      <c r="BP172" s="251"/>
      <c r="BQ172" s="142"/>
      <c r="BR172" s="161"/>
    </row>
    <row r="173" spans="1:89" ht="3.75" customHeight="1">
      <c r="A173" s="51"/>
      <c r="B173" s="59"/>
      <c r="C173" s="244"/>
      <c r="D173" s="59"/>
      <c r="E173" s="244"/>
      <c r="F173" s="59"/>
      <c r="G173" s="244"/>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c r="BF173" s="59"/>
      <c r="BJ173" s="159"/>
      <c r="BK173" s="160"/>
      <c r="BL173" s="160"/>
      <c r="BM173" s="160"/>
      <c r="BN173" s="160"/>
      <c r="BO173" s="160"/>
      <c r="BP173" s="142"/>
      <c r="BQ173" s="142"/>
      <c r="BR173" s="142"/>
    </row>
    <row r="174" spans="1:89">
      <c r="A174" s="51"/>
      <c r="B174" s="59"/>
      <c r="C174" s="244"/>
      <c r="D174" s="59"/>
      <c r="E174" s="244"/>
      <c r="F174" s="59"/>
      <c r="G174" s="244"/>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c r="BF174" s="59"/>
      <c r="BK174" s="60"/>
      <c r="BL174" s="60"/>
      <c r="BP174" s="142"/>
      <c r="BQ174" s="142"/>
      <c r="BR174" s="142"/>
    </row>
    <row r="175" spans="1:89">
      <c r="A175" s="51"/>
      <c r="B175" s="59"/>
      <c r="C175" s="244"/>
      <c r="D175" s="59"/>
      <c r="E175" s="245"/>
      <c r="F175" s="246"/>
      <c r="G175" s="1019"/>
      <c r="H175" s="1019"/>
      <c r="I175" s="1019"/>
      <c r="J175" s="1019"/>
      <c r="K175" s="1019"/>
      <c r="L175" s="1019"/>
      <c r="M175" s="1019"/>
      <c r="N175" s="1019"/>
      <c r="O175" s="1019"/>
      <c r="P175" s="1019"/>
      <c r="Q175" s="1019"/>
      <c r="R175" s="1019"/>
      <c r="S175" s="1019"/>
      <c r="T175" s="1019"/>
      <c r="U175" s="1019"/>
      <c r="V175" s="1019"/>
      <c r="W175" s="1019"/>
      <c r="X175" s="1019"/>
      <c r="Y175" s="1019"/>
      <c r="Z175" s="1019"/>
      <c r="AA175" s="1019"/>
      <c r="AB175" s="1019"/>
      <c r="AC175" s="1019"/>
      <c r="AD175" s="1019"/>
      <c r="AE175" s="1019"/>
      <c r="AF175" s="1019"/>
      <c r="AG175" s="1019"/>
      <c r="AH175" s="1019"/>
      <c r="AI175" s="1019"/>
      <c r="AJ175" s="1019"/>
      <c r="AK175" s="1019"/>
      <c r="AL175" s="1019"/>
      <c r="AM175" s="1019"/>
      <c r="AN175" s="1019"/>
      <c r="AO175" s="1019"/>
      <c r="AP175" s="1020"/>
      <c r="AQ175" s="1020"/>
      <c r="AR175" s="1020"/>
      <c r="AS175" s="1020"/>
      <c r="AT175" s="1020"/>
      <c r="AU175" s="1020"/>
      <c r="AV175" s="1020"/>
      <c r="AW175" s="1020"/>
      <c r="AX175" s="1020"/>
      <c r="AY175" s="1020"/>
      <c r="AZ175" s="1018"/>
      <c r="BA175" s="1018"/>
      <c r="BB175" s="1018"/>
      <c r="BC175" s="1018"/>
      <c r="BD175" s="1018"/>
      <c r="BE175" s="59"/>
      <c r="BF175" s="59"/>
      <c r="BJ175" s="159"/>
      <c r="BK175" s="160"/>
      <c r="BL175" s="160"/>
      <c r="BM175" s="160"/>
      <c r="BN175" s="160"/>
      <c r="BO175" s="160"/>
      <c r="BP175" s="142"/>
      <c r="BQ175" s="142"/>
      <c r="BR175" s="248"/>
    </row>
    <row r="176" spans="1:89" ht="3.75" customHeight="1">
      <c r="A176" s="51"/>
      <c r="B176" s="59"/>
      <c r="C176" s="244"/>
      <c r="D176" s="59"/>
      <c r="E176" s="244"/>
      <c r="F176" s="59"/>
      <c r="G176" s="244"/>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9"/>
      <c r="BB176" s="59"/>
      <c r="BC176" s="59"/>
      <c r="BD176" s="59"/>
      <c r="BE176" s="59"/>
      <c r="BF176" s="59"/>
      <c r="BK176" s="60"/>
      <c r="BL176" s="60"/>
      <c r="BP176" s="142"/>
      <c r="BQ176" s="142"/>
      <c r="BR176" s="142"/>
    </row>
    <row r="177" spans="1:89">
      <c r="A177" s="51"/>
      <c r="B177" s="59"/>
      <c r="C177" s="244"/>
      <c r="D177" s="59"/>
      <c r="E177" s="244"/>
      <c r="F177" s="59"/>
      <c r="G177" s="24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250"/>
      <c r="AX177" s="59"/>
      <c r="AY177" s="59"/>
      <c r="AZ177" s="59"/>
      <c r="BA177" s="1017"/>
      <c r="BB177" s="1017"/>
      <c r="BC177" s="1017"/>
      <c r="BD177" s="59"/>
      <c r="BE177" s="59"/>
      <c r="BF177" s="59"/>
      <c r="BJ177" s="159"/>
      <c r="BK177" s="160"/>
      <c r="BL177" s="160"/>
      <c r="BM177" s="160"/>
      <c r="BN177" s="160"/>
      <c r="BO177" s="160"/>
      <c r="BP177" s="142"/>
      <c r="BQ177" s="142"/>
      <c r="BR177" s="225"/>
    </row>
    <row r="178" spans="1:89" ht="3.75" customHeight="1">
      <c r="A178" s="51"/>
      <c r="B178" s="59"/>
      <c r="C178" s="244"/>
      <c r="D178" s="59"/>
      <c r="E178" s="244"/>
      <c r="F178" s="59"/>
      <c r="G178" s="244"/>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c r="BF178" s="59"/>
      <c r="BK178" s="60"/>
      <c r="BL178" s="60"/>
      <c r="BP178" s="142"/>
      <c r="BQ178" s="142"/>
      <c r="BR178" s="142"/>
    </row>
    <row r="179" spans="1:89">
      <c r="A179" s="51"/>
      <c r="B179" s="59"/>
      <c r="C179" s="244"/>
      <c r="D179" s="59"/>
      <c r="E179" s="244"/>
      <c r="F179" s="59"/>
      <c r="G179" s="244"/>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1017"/>
      <c r="BB179" s="1017"/>
      <c r="BC179" s="1017"/>
      <c r="BD179" s="59"/>
      <c r="BE179" s="59"/>
      <c r="BF179" s="59"/>
      <c r="BJ179" s="159"/>
      <c r="BK179" s="160"/>
      <c r="BL179" s="160"/>
      <c r="BM179" s="160"/>
      <c r="BN179" s="160"/>
      <c r="BO179" s="160"/>
      <c r="BP179" s="142"/>
      <c r="BQ179" s="142"/>
      <c r="BR179" s="161"/>
    </row>
    <row r="180" spans="1:89" s="151" customFormat="1">
      <c r="A180" s="51"/>
      <c r="B180" s="159"/>
      <c r="C180" s="252"/>
      <c r="D180" s="159"/>
      <c r="E180" s="252"/>
      <c r="F180" s="159"/>
      <c r="G180" s="252"/>
      <c r="H180" s="159"/>
      <c r="I180" s="253"/>
      <c r="J180" s="159"/>
      <c r="K180" s="159"/>
      <c r="L180" s="159"/>
      <c r="M180" s="159"/>
      <c r="N180" s="159"/>
      <c r="O180" s="159"/>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159"/>
      <c r="AL180" s="159"/>
      <c r="AM180" s="159"/>
      <c r="AN180" s="159"/>
      <c r="AO180" s="159"/>
      <c r="AP180" s="159"/>
      <c r="AQ180" s="159"/>
      <c r="AR180" s="159"/>
      <c r="AS180" s="159"/>
      <c r="AT180" s="159"/>
      <c r="AU180" s="159"/>
      <c r="AV180" s="159"/>
      <c r="AW180" s="159"/>
      <c r="AX180" s="159"/>
      <c r="AY180" s="159"/>
      <c r="AZ180" s="159"/>
      <c r="BA180" s="159"/>
      <c r="BB180" s="159"/>
      <c r="BC180" s="159"/>
      <c r="BD180" s="159"/>
      <c r="BE180" s="159"/>
      <c r="BF180" s="159"/>
      <c r="BG180" s="159"/>
      <c r="BH180" s="159"/>
      <c r="BI180" s="159"/>
      <c r="BJ180" s="59"/>
      <c r="BK180" s="60"/>
      <c r="BL180" s="60"/>
      <c r="BM180" s="60"/>
      <c r="BN180" s="60"/>
      <c r="BO180" s="60"/>
      <c r="BP180" s="142"/>
      <c r="BQ180" s="142"/>
      <c r="BR180" s="161"/>
      <c r="BS180" s="159"/>
      <c r="BT180" s="159"/>
      <c r="BU180" s="159"/>
      <c r="BV180" s="159"/>
      <c r="BW180" s="159"/>
      <c r="BX180" s="159"/>
      <c r="BY180" s="159"/>
      <c r="BZ180" s="159"/>
      <c r="CA180" s="159"/>
      <c r="CB180" s="159"/>
      <c r="CC180" s="159"/>
      <c r="CD180" s="159"/>
      <c r="CE180" s="159"/>
      <c r="CF180" s="159"/>
      <c r="CG180" s="159"/>
      <c r="CH180" s="159"/>
      <c r="CI180" s="159"/>
      <c r="CJ180" s="159"/>
      <c r="CK180" s="159"/>
    </row>
    <row r="181" spans="1:89" s="151" customFormat="1">
      <c r="A181" s="51"/>
      <c r="B181" s="159"/>
      <c r="C181" s="252"/>
      <c r="D181" s="159"/>
      <c r="E181" s="252"/>
      <c r="F181" s="159"/>
      <c r="G181" s="252"/>
      <c r="H181" s="159"/>
      <c r="I181" s="253"/>
      <c r="J181" s="159"/>
      <c r="K181" s="159"/>
      <c r="L181" s="159"/>
      <c r="M181" s="159"/>
      <c r="N181" s="159"/>
      <c r="O181" s="159"/>
      <c r="P181" s="159"/>
      <c r="Q181" s="159"/>
      <c r="R181" s="159"/>
      <c r="S181" s="159"/>
      <c r="T181" s="159"/>
      <c r="U181" s="159"/>
      <c r="V181" s="159"/>
      <c r="W181" s="159"/>
      <c r="X181" s="159"/>
      <c r="Y181" s="159"/>
      <c r="Z181" s="159"/>
      <c r="AA181" s="159"/>
      <c r="AB181" s="159"/>
      <c r="AC181" s="159"/>
      <c r="AD181" s="159"/>
      <c r="AE181" s="159"/>
      <c r="AF181" s="159"/>
      <c r="AG181" s="159"/>
      <c r="AH181" s="159"/>
      <c r="AI181" s="159"/>
      <c r="AJ181" s="159"/>
      <c r="AK181" s="159"/>
      <c r="AL181" s="159"/>
      <c r="AM181" s="159"/>
      <c r="AN181" s="159"/>
      <c r="AO181" s="159"/>
      <c r="AP181" s="159"/>
      <c r="AQ181" s="159"/>
      <c r="AR181" s="159"/>
      <c r="AS181" s="159"/>
      <c r="AT181" s="159"/>
      <c r="AU181" s="159"/>
      <c r="AV181" s="159"/>
      <c r="AW181" s="159"/>
      <c r="AX181" s="159"/>
      <c r="AY181" s="159"/>
      <c r="AZ181" s="159"/>
      <c r="BA181" s="159"/>
      <c r="BB181" s="159"/>
      <c r="BC181" s="159"/>
      <c r="BD181" s="159"/>
      <c r="BE181" s="159"/>
      <c r="BF181" s="159"/>
      <c r="BG181" s="159"/>
      <c r="BH181" s="159"/>
      <c r="BI181" s="159"/>
      <c r="BJ181" s="159"/>
      <c r="BK181" s="160"/>
      <c r="BL181" s="160"/>
      <c r="BM181" s="160"/>
      <c r="BN181" s="160"/>
      <c r="BO181" s="160"/>
      <c r="BP181" s="142"/>
      <c r="BQ181" s="142"/>
      <c r="BR181" s="161"/>
      <c r="BS181" s="159"/>
      <c r="BT181" s="159"/>
      <c r="BU181" s="159"/>
      <c r="BV181" s="159"/>
      <c r="BW181" s="159"/>
      <c r="BX181" s="159"/>
      <c r="BY181" s="159"/>
      <c r="BZ181" s="159"/>
      <c r="CA181" s="159"/>
      <c r="CB181" s="159"/>
      <c r="CC181" s="159"/>
      <c r="CD181" s="159"/>
      <c r="CE181" s="159"/>
      <c r="CF181" s="159"/>
      <c r="CG181" s="159"/>
      <c r="CH181" s="159"/>
      <c r="CI181" s="159"/>
      <c r="CJ181" s="159"/>
      <c r="CK181" s="159"/>
    </row>
    <row r="182" spans="1:89" s="151" customFormat="1">
      <c r="A182" s="51"/>
      <c r="B182" s="159"/>
      <c r="C182" s="252"/>
      <c r="D182" s="159"/>
      <c r="E182" s="252"/>
      <c r="F182" s="159"/>
      <c r="G182" s="252"/>
      <c r="H182" s="159"/>
      <c r="I182" s="253"/>
      <c r="J182" s="159"/>
      <c r="K182" s="159"/>
      <c r="L182" s="159"/>
      <c r="M182" s="159"/>
      <c r="N182" s="159"/>
      <c r="O182" s="159"/>
      <c r="P182" s="159"/>
      <c r="Q182" s="159"/>
      <c r="R182" s="159"/>
      <c r="S182" s="159"/>
      <c r="T182" s="159"/>
      <c r="U182" s="159"/>
      <c r="V182" s="159"/>
      <c r="W182" s="159"/>
      <c r="X182" s="159"/>
      <c r="Y182" s="159"/>
      <c r="Z182" s="159"/>
      <c r="AA182" s="159"/>
      <c r="AB182" s="159"/>
      <c r="AC182" s="159"/>
      <c r="AD182" s="159"/>
      <c r="AE182" s="159"/>
      <c r="AF182" s="159"/>
      <c r="AG182" s="159"/>
      <c r="AH182" s="159"/>
      <c r="AI182" s="159"/>
      <c r="AJ182" s="159"/>
      <c r="AK182" s="159"/>
      <c r="AL182" s="159"/>
      <c r="AM182" s="159"/>
      <c r="AN182" s="159"/>
      <c r="AO182" s="159"/>
      <c r="AP182" s="159"/>
      <c r="AQ182" s="159"/>
      <c r="AR182" s="159"/>
      <c r="AS182" s="159"/>
      <c r="AT182" s="159"/>
      <c r="AU182" s="159"/>
      <c r="AV182" s="159"/>
      <c r="AW182" s="159"/>
      <c r="AX182" s="159"/>
      <c r="AY182" s="159"/>
      <c r="AZ182" s="159"/>
      <c r="BA182" s="159"/>
      <c r="BB182" s="159"/>
      <c r="BC182" s="159"/>
      <c r="BD182" s="159"/>
      <c r="BE182" s="159"/>
      <c r="BF182" s="159"/>
      <c r="BG182" s="159"/>
      <c r="BH182" s="159"/>
      <c r="BI182" s="159"/>
      <c r="BJ182" s="59"/>
      <c r="BK182" s="60"/>
      <c r="BL182" s="60"/>
      <c r="BM182" s="60"/>
      <c r="BN182" s="60"/>
      <c r="BO182" s="60"/>
      <c r="BP182" s="142"/>
      <c r="BQ182" s="142"/>
      <c r="BR182" s="161"/>
      <c r="BS182" s="159"/>
      <c r="BT182" s="159"/>
      <c r="BU182" s="159"/>
      <c r="BV182" s="159"/>
      <c r="BW182" s="159"/>
      <c r="BX182" s="159"/>
      <c r="BY182" s="159"/>
      <c r="BZ182" s="159"/>
      <c r="CA182" s="159"/>
      <c r="CB182" s="159"/>
      <c r="CC182" s="159"/>
      <c r="CD182" s="159"/>
      <c r="CE182" s="159"/>
      <c r="CF182" s="159"/>
      <c r="CG182" s="159"/>
      <c r="CH182" s="159"/>
      <c r="CI182" s="159"/>
      <c r="CJ182" s="159"/>
      <c r="CK182" s="159"/>
    </row>
    <row r="183" spans="1:89" s="151" customFormat="1">
      <c r="A183" s="51"/>
      <c r="B183" s="159"/>
      <c r="C183" s="252"/>
      <c r="D183" s="159"/>
      <c r="E183" s="252"/>
      <c r="F183" s="159"/>
      <c r="G183" s="252"/>
      <c r="H183" s="159"/>
      <c r="I183" s="253"/>
      <c r="J183" s="159"/>
      <c r="K183" s="159"/>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9"/>
      <c r="AM183" s="159"/>
      <c r="AN183" s="159"/>
      <c r="AO183" s="159"/>
      <c r="AP183" s="159"/>
      <c r="AQ183" s="159"/>
      <c r="AR183" s="159"/>
      <c r="AS183" s="159"/>
      <c r="AT183" s="159"/>
      <c r="AU183" s="159"/>
      <c r="AV183" s="159"/>
      <c r="AW183" s="159"/>
      <c r="AX183" s="159"/>
      <c r="AY183" s="159"/>
      <c r="AZ183" s="159"/>
      <c r="BA183" s="159"/>
      <c r="BB183" s="159"/>
      <c r="BC183" s="159"/>
      <c r="BD183" s="159"/>
      <c r="BE183" s="159"/>
      <c r="BF183" s="159"/>
      <c r="BG183" s="159"/>
      <c r="BH183" s="159"/>
      <c r="BI183" s="159"/>
      <c r="BJ183" s="159"/>
      <c r="BK183" s="160"/>
      <c r="BL183" s="160"/>
      <c r="BM183" s="160"/>
      <c r="BN183" s="160"/>
      <c r="BO183" s="160"/>
      <c r="BP183" s="161"/>
      <c r="BQ183" s="161"/>
      <c r="BR183" s="161"/>
      <c r="BS183" s="159"/>
      <c r="BT183" s="159"/>
      <c r="BU183" s="159"/>
      <c r="BV183" s="159"/>
      <c r="BW183" s="159"/>
      <c r="BX183" s="159"/>
      <c r="BY183" s="159"/>
      <c r="BZ183" s="159"/>
      <c r="CA183" s="159"/>
      <c r="CB183" s="159"/>
      <c r="CC183" s="159"/>
      <c r="CD183" s="159"/>
      <c r="CE183" s="159"/>
      <c r="CF183" s="159"/>
      <c r="CG183" s="159"/>
      <c r="CH183" s="159"/>
      <c r="CI183" s="159"/>
      <c r="CJ183" s="159"/>
      <c r="CK183" s="159"/>
    </row>
    <row r="184" spans="1:89" s="151" customFormat="1">
      <c r="A184" s="51"/>
      <c r="B184" s="159"/>
      <c r="C184" s="252"/>
      <c r="D184" s="159"/>
      <c r="E184" s="252"/>
      <c r="F184" s="159"/>
      <c r="G184" s="252"/>
      <c r="H184" s="159"/>
      <c r="I184" s="253"/>
      <c r="J184" s="159"/>
      <c r="K184" s="159"/>
      <c r="L184" s="159"/>
      <c r="M184" s="159"/>
      <c r="N184" s="159"/>
      <c r="O184" s="159"/>
      <c r="P184" s="159"/>
      <c r="Q184" s="159"/>
      <c r="R184" s="159"/>
      <c r="S184" s="159"/>
      <c r="T184" s="159"/>
      <c r="U184" s="159"/>
      <c r="V184" s="159"/>
      <c r="W184" s="159"/>
      <c r="X184" s="159"/>
      <c r="Y184" s="159"/>
      <c r="Z184" s="159"/>
      <c r="AA184" s="159"/>
      <c r="AB184" s="159"/>
      <c r="AC184" s="159"/>
      <c r="AD184" s="159"/>
      <c r="AE184" s="159"/>
      <c r="AF184" s="159"/>
      <c r="AG184" s="159"/>
      <c r="AH184" s="159"/>
      <c r="AI184" s="159"/>
      <c r="AJ184" s="159"/>
      <c r="AK184" s="159"/>
      <c r="AL184" s="159"/>
      <c r="AM184" s="159"/>
      <c r="AN184" s="159"/>
      <c r="AO184" s="159"/>
      <c r="AP184" s="159"/>
      <c r="AQ184" s="159"/>
      <c r="AR184" s="159"/>
      <c r="AS184" s="159"/>
      <c r="AT184" s="159"/>
      <c r="AU184" s="159"/>
      <c r="AV184" s="159"/>
      <c r="AW184" s="159"/>
      <c r="AX184" s="159"/>
      <c r="AY184" s="159"/>
      <c r="AZ184" s="159"/>
      <c r="BA184" s="159"/>
      <c r="BB184" s="159"/>
      <c r="BC184" s="159"/>
      <c r="BD184" s="159"/>
      <c r="BE184" s="159"/>
      <c r="BF184" s="159"/>
      <c r="BG184" s="159"/>
      <c r="BH184" s="159"/>
      <c r="BI184" s="159"/>
      <c r="BJ184" s="159"/>
      <c r="BK184" s="160"/>
      <c r="BL184" s="160"/>
      <c r="BM184" s="160"/>
      <c r="BN184" s="160"/>
      <c r="BO184" s="160"/>
      <c r="BP184" s="161"/>
      <c r="BQ184" s="161"/>
      <c r="BR184" s="161"/>
      <c r="BS184" s="159"/>
      <c r="BT184" s="159"/>
      <c r="BU184" s="159"/>
      <c r="BV184" s="159"/>
      <c r="BW184" s="159"/>
      <c r="BX184" s="159"/>
      <c r="BY184" s="159"/>
      <c r="BZ184" s="159"/>
      <c r="CA184" s="159"/>
      <c r="CB184" s="159"/>
      <c r="CC184" s="159"/>
      <c r="CD184" s="159"/>
      <c r="CE184" s="159"/>
      <c r="CF184" s="159"/>
      <c r="CG184" s="159"/>
      <c r="CH184" s="159"/>
      <c r="CI184" s="159"/>
      <c r="CJ184" s="159"/>
      <c r="CK184" s="159"/>
    </row>
    <row r="185" spans="1:89" ht="3.75" customHeight="1">
      <c r="A185" s="51"/>
      <c r="B185" s="59"/>
      <c r="C185" s="244"/>
      <c r="D185" s="59"/>
      <c r="E185" s="244"/>
      <c r="F185" s="59"/>
      <c r="G185" s="244"/>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59"/>
      <c r="AZ185" s="59"/>
      <c r="BA185" s="59"/>
      <c r="BB185" s="59"/>
      <c r="BC185" s="59"/>
      <c r="BD185" s="59"/>
      <c r="BE185" s="59"/>
      <c r="BF185" s="59"/>
      <c r="BK185" s="60"/>
      <c r="BL185" s="60"/>
      <c r="BP185" s="142"/>
      <c r="BQ185" s="142"/>
      <c r="BR185" s="142"/>
    </row>
    <row r="186" spans="1:89">
      <c r="A186" s="51"/>
      <c r="B186" s="59"/>
      <c r="C186" s="244"/>
      <c r="D186" s="59"/>
      <c r="E186" s="244"/>
      <c r="F186" s="59"/>
      <c r="G186" s="244"/>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c r="AW186" s="59"/>
      <c r="AX186" s="59"/>
      <c r="AY186" s="59"/>
      <c r="AZ186" s="59"/>
      <c r="BA186" s="1017"/>
      <c r="BB186" s="1017"/>
      <c r="BC186" s="1017"/>
      <c r="BD186" s="59"/>
      <c r="BE186" s="59"/>
      <c r="BF186" s="59"/>
      <c r="BJ186" s="159"/>
      <c r="BK186" s="160"/>
      <c r="BL186" s="160"/>
      <c r="BM186" s="160"/>
      <c r="BN186" s="160"/>
      <c r="BO186" s="160"/>
      <c r="BP186" s="251"/>
      <c r="BQ186" s="142"/>
      <c r="BR186" s="161"/>
    </row>
    <row r="187" spans="1:89" ht="3.75" customHeight="1">
      <c r="A187" s="51"/>
      <c r="B187" s="59"/>
      <c r="C187" s="244"/>
      <c r="D187" s="59"/>
      <c r="E187" s="244"/>
      <c r="F187" s="59"/>
      <c r="G187" s="244"/>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9"/>
      <c r="BB187" s="59"/>
      <c r="BC187" s="59"/>
      <c r="BD187" s="59"/>
      <c r="BE187" s="59"/>
      <c r="BF187" s="59"/>
      <c r="BJ187" s="159"/>
      <c r="BK187" s="160"/>
      <c r="BL187" s="160"/>
      <c r="BM187" s="160"/>
      <c r="BN187" s="160"/>
      <c r="BO187" s="160"/>
      <c r="BP187" s="142"/>
      <c r="BQ187" s="142"/>
      <c r="BR187" s="142"/>
    </row>
    <row r="188" spans="1:89">
      <c r="A188" s="51"/>
      <c r="B188" s="59"/>
      <c r="C188" s="244"/>
      <c r="D188" s="59"/>
      <c r="E188" s="244"/>
      <c r="F188" s="59"/>
      <c r="G188" s="244"/>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1017"/>
      <c r="BB188" s="1017"/>
      <c r="BC188" s="1017"/>
      <c r="BD188" s="59"/>
      <c r="BE188" s="59"/>
      <c r="BF188" s="59"/>
      <c r="BJ188" s="159"/>
      <c r="BK188" s="160"/>
      <c r="BL188" s="160"/>
      <c r="BM188" s="160"/>
      <c r="BN188" s="160"/>
      <c r="BO188" s="160"/>
      <c r="BP188" s="251"/>
      <c r="BQ188" s="142"/>
      <c r="BR188" s="161"/>
    </row>
    <row r="189" spans="1:89" ht="3.75" customHeight="1">
      <c r="A189" s="51"/>
      <c r="B189" s="59"/>
      <c r="C189" s="244"/>
      <c r="D189" s="59"/>
      <c r="E189" s="244"/>
      <c r="F189" s="59"/>
      <c r="G189" s="244"/>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9"/>
      <c r="BB189" s="59"/>
      <c r="BC189" s="59"/>
      <c r="BD189" s="59"/>
      <c r="BE189" s="59"/>
      <c r="BF189" s="59"/>
      <c r="BJ189" s="159"/>
      <c r="BK189" s="160"/>
      <c r="BL189" s="160"/>
      <c r="BM189" s="160"/>
      <c r="BN189" s="160"/>
    </row>
    <row r="190" spans="1:89">
      <c r="A190" s="51"/>
      <c r="B190" s="59"/>
      <c r="C190" s="244"/>
      <c r="D190" s="59"/>
      <c r="E190" s="244"/>
      <c r="F190" s="59"/>
      <c r="G190" s="244"/>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59"/>
      <c r="BB190" s="59"/>
      <c r="BC190" s="59"/>
      <c r="BD190" s="59"/>
      <c r="BE190" s="59"/>
      <c r="BF190" s="59"/>
      <c r="BK190" s="60"/>
      <c r="BL190" s="60"/>
    </row>
    <row r="191" spans="1:89">
      <c r="A191" s="51"/>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59"/>
      <c r="BB191" s="59"/>
      <c r="BC191" s="59"/>
      <c r="BD191" s="59"/>
      <c r="BE191" s="59"/>
      <c r="BF191" s="59"/>
    </row>
    <row r="192" spans="1:89">
      <c r="A192" s="51"/>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59"/>
      <c r="BE192" s="59"/>
      <c r="BF192" s="59"/>
    </row>
    <row r="193" spans="1:58">
      <c r="A193" s="51"/>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9"/>
      <c r="BB193" s="59"/>
      <c r="BC193" s="59"/>
      <c r="BD193" s="59"/>
      <c r="BE193" s="59"/>
      <c r="BF193" s="59"/>
    </row>
    <row r="194" spans="1:58">
      <c r="A194" s="51"/>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9"/>
      <c r="BB194" s="59"/>
      <c r="BC194" s="59"/>
      <c r="BD194" s="59"/>
      <c r="BE194" s="59"/>
      <c r="BF194" s="59"/>
    </row>
    <row r="195" spans="1:58">
      <c r="A195" s="51"/>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c r="BC195" s="59"/>
      <c r="BD195" s="59"/>
      <c r="BE195" s="59"/>
      <c r="BF195" s="59"/>
    </row>
    <row r="196" spans="1:58">
      <c r="A196" s="51"/>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59"/>
      <c r="BE196" s="59"/>
      <c r="BF196" s="59"/>
    </row>
    <row r="197" spans="1:58">
      <c r="A197" s="51"/>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row>
    <row r="198" spans="1:58">
      <c r="A198" s="51"/>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c r="BF198" s="59"/>
    </row>
    <row r="199" spans="1:58">
      <c r="A199" s="51"/>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row>
    <row r="200" spans="1:58">
      <c r="A200" s="51"/>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59"/>
      <c r="BB200" s="59"/>
      <c r="BC200" s="59"/>
      <c r="BD200" s="59"/>
      <c r="BE200" s="59"/>
      <c r="BF200" s="59"/>
    </row>
    <row r="201" spans="1:58">
      <c r="A201" s="51"/>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9"/>
      <c r="BB201" s="59"/>
      <c r="BC201" s="59"/>
      <c r="BD201" s="59"/>
      <c r="BE201" s="59"/>
      <c r="BF201" s="59"/>
    </row>
    <row r="202" spans="1:58">
      <c r="A202" s="51"/>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c r="AW202" s="59"/>
      <c r="AX202" s="59"/>
      <c r="AY202" s="59"/>
      <c r="AZ202" s="59"/>
      <c r="BA202" s="59"/>
      <c r="BB202" s="59"/>
      <c r="BC202" s="59"/>
      <c r="BD202" s="59"/>
      <c r="BE202" s="59"/>
      <c r="BF202" s="59"/>
    </row>
    <row r="203" spans="1:58">
      <c r="A203" s="51"/>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9"/>
      <c r="BB203" s="59"/>
      <c r="BC203" s="59"/>
      <c r="BD203" s="59"/>
      <c r="BE203" s="59"/>
      <c r="BF203" s="59"/>
    </row>
    <row r="204" spans="1:58">
      <c r="A204" s="51"/>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c r="AW204" s="59"/>
      <c r="AX204" s="59"/>
      <c r="AY204" s="59"/>
      <c r="AZ204" s="59"/>
      <c r="BA204" s="59"/>
      <c r="BB204" s="59"/>
      <c r="BC204" s="59"/>
      <c r="BD204" s="59"/>
      <c r="BE204" s="59"/>
      <c r="BF204" s="59"/>
    </row>
    <row r="205" spans="1:58">
      <c r="A205" s="51"/>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9"/>
      <c r="AL205" s="59"/>
      <c r="AM205" s="59"/>
      <c r="AN205" s="59"/>
      <c r="AO205" s="59"/>
      <c r="AP205" s="59"/>
      <c r="AQ205" s="59"/>
      <c r="AR205" s="59"/>
      <c r="AS205" s="59"/>
      <c r="AT205" s="59"/>
      <c r="AU205" s="59"/>
      <c r="AV205" s="59"/>
      <c r="AW205" s="59"/>
      <c r="AX205" s="59"/>
      <c r="AY205" s="59"/>
      <c r="AZ205" s="59"/>
      <c r="BA205" s="59"/>
      <c r="BB205" s="59"/>
      <c r="BC205" s="59"/>
      <c r="BD205" s="59"/>
      <c r="BE205" s="59"/>
      <c r="BF205" s="59"/>
    </row>
    <row r="206" spans="1:58">
      <c r="A206" s="51"/>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c r="AW206" s="59"/>
      <c r="AX206" s="59"/>
      <c r="AY206" s="59"/>
      <c r="AZ206" s="59"/>
      <c r="BA206" s="59"/>
      <c r="BB206" s="59"/>
      <c r="BC206" s="59"/>
      <c r="BD206" s="59"/>
      <c r="BE206" s="59"/>
      <c r="BF206" s="59"/>
    </row>
    <row r="207" spans="1:58">
      <c r="A207" s="51"/>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59"/>
      <c r="BB207" s="59"/>
      <c r="BC207" s="59"/>
      <c r="BD207" s="59"/>
      <c r="BE207" s="59"/>
      <c r="BF207" s="59"/>
    </row>
    <row r="208" spans="1:58">
      <c r="A208" s="51"/>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c r="AW208" s="59"/>
      <c r="AX208" s="59"/>
      <c r="AY208" s="59"/>
      <c r="AZ208" s="59"/>
      <c r="BA208" s="59"/>
      <c r="BB208" s="59"/>
      <c r="BC208" s="59"/>
      <c r="BD208" s="59"/>
      <c r="BE208" s="59"/>
      <c r="BF208" s="59"/>
    </row>
    <row r="209" spans="1:58">
      <c r="A209" s="51"/>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row>
    <row r="210" spans="1:58">
      <c r="A210" s="51"/>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c r="BF210" s="59"/>
    </row>
    <row r="211" spans="1:58">
      <c r="A211" s="51"/>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59"/>
      <c r="BB211" s="59"/>
      <c r="BC211" s="59"/>
      <c r="BD211" s="59"/>
      <c r="BE211" s="59"/>
      <c r="BF211" s="59"/>
    </row>
    <row r="212" spans="1:58">
      <c r="A212" s="51"/>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c r="AY212" s="59"/>
      <c r="AZ212" s="59"/>
      <c r="BA212" s="59"/>
      <c r="BB212" s="59"/>
      <c r="BC212" s="59"/>
      <c r="BD212" s="59"/>
      <c r="BE212" s="59"/>
      <c r="BF212" s="59"/>
    </row>
    <row r="213" spans="1:58">
      <c r="A213" s="51"/>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59"/>
      <c r="AV213" s="59"/>
      <c r="AW213" s="59"/>
      <c r="AX213" s="59"/>
      <c r="AY213" s="59"/>
      <c r="AZ213" s="59"/>
      <c r="BA213" s="59"/>
      <c r="BB213" s="59"/>
      <c r="BC213" s="59"/>
      <c r="BD213" s="59"/>
      <c r="BE213" s="59"/>
      <c r="BF213" s="59"/>
    </row>
    <row r="214" spans="1:58">
      <c r="A214" s="51"/>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c r="AK214" s="59"/>
      <c r="AL214" s="59"/>
      <c r="AM214" s="59"/>
      <c r="AN214" s="59"/>
      <c r="AO214" s="59"/>
      <c r="AP214" s="59"/>
      <c r="AQ214" s="59"/>
      <c r="AR214" s="59"/>
      <c r="AS214" s="59"/>
      <c r="AT214" s="59"/>
      <c r="AU214" s="59"/>
      <c r="AV214" s="59"/>
      <c r="AW214" s="59"/>
      <c r="AX214" s="59"/>
      <c r="AY214" s="59"/>
      <c r="AZ214" s="59"/>
      <c r="BA214" s="59"/>
      <c r="BB214" s="59"/>
      <c r="BC214" s="59"/>
      <c r="BD214" s="59"/>
      <c r="BE214" s="59"/>
      <c r="BF214" s="59"/>
    </row>
    <row r="215" spans="1:58">
      <c r="A215" s="51"/>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c r="AW215" s="59"/>
      <c r="AX215" s="59"/>
      <c r="AY215" s="59"/>
      <c r="AZ215" s="59"/>
      <c r="BA215" s="59"/>
      <c r="BB215" s="59"/>
      <c r="BC215" s="59"/>
      <c r="BD215" s="59"/>
      <c r="BE215" s="59"/>
      <c r="BF215" s="59"/>
    </row>
    <row r="216" spans="1:58">
      <c r="A216" s="51"/>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c r="AK216" s="59"/>
      <c r="AL216" s="59"/>
      <c r="AM216" s="59"/>
      <c r="AN216" s="59"/>
      <c r="AO216" s="59"/>
      <c r="AP216" s="59"/>
      <c r="AQ216" s="59"/>
      <c r="AR216" s="59"/>
      <c r="AS216" s="59"/>
      <c r="AT216" s="59"/>
      <c r="AU216" s="59"/>
      <c r="AV216" s="59"/>
      <c r="AW216" s="59"/>
      <c r="AX216" s="59"/>
      <c r="AY216" s="59"/>
      <c r="AZ216" s="59"/>
      <c r="BA216" s="59"/>
      <c r="BB216" s="59"/>
      <c r="BC216" s="59"/>
      <c r="BD216" s="59"/>
      <c r="BE216" s="59"/>
      <c r="BF216" s="59"/>
    </row>
    <row r="217" spans="1:58">
      <c r="A217" s="51"/>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c r="AP217" s="59"/>
      <c r="AQ217" s="59"/>
      <c r="AR217" s="59"/>
      <c r="AS217" s="59"/>
      <c r="AT217" s="59"/>
      <c r="AU217" s="59"/>
      <c r="AV217" s="59"/>
      <c r="AW217" s="59"/>
      <c r="AX217" s="59"/>
      <c r="AY217" s="59"/>
      <c r="AZ217" s="59"/>
      <c r="BA217" s="59"/>
      <c r="BB217" s="59"/>
      <c r="BC217" s="59"/>
      <c r="BD217" s="59"/>
      <c r="BE217" s="59"/>
      <c r="BF217" s="59"/>
    </row>
    <row r="218" spans="1:58">
      <c r="A218" s="51"/>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59"/>
      <c r="AJ218" s="59"/>
      <c r="AK218" s="59"/>
      <c r="AL218" s="59"/>
      <c r="AM218" s="59"/>
      <c r="AN218" s="59"/>
      <c r="AO218" s="59"/>
      <c r="AP218" s="59"/>
      <c r="AQ218" s="59"/>
      <c r="AR218" s="59"/>
      <c r="AS218" s="59"/>
      <c r="AT218" s="59"/>
      <c r="AU218" s="59"/>
      <c r="AV218" s="59"/>
      <c r="AW218" s="59"/>
      <c r="AX218" s="59"/>
      <c r="AY218" s="59"/>
      <c r="AZ218" s="59"/>
      <c r="BA218" s="59"/>
      <c r="BB218" s="59"/>
      <c r="BC218" s="59"/>
      <c r="BD218" s="59"/>
      <c r="BE218" s="59"/>
      <c r="BF218" s="59"/>
    </row>
    <row r="219" spans="1:58">
      <c r="A219" s="51"/>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c r="AW219" s="59"/>
      <c r="AX219" s="59"/>
      <c r="AY219" s="59"/>
      <c r="AZ219" s="59"/>
      <c r="BA219" s="59"/>
      <c r="BB219" s="59"/>
      <c r="BC219" s="59"/>
      <c r="BD219" s="59"/>
      <c r="BE219" s="59"/>
      <c r="BF219" s="59"/>
    </row>
    <row r="220" spans="1:58">
      <c r="A220" s="51"/>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row>
    <row r="221" spans="1:58">
      <c r="A221" s="51"/>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59"/>
    </row>
    <row r="222" spans="1:58">
      <c r="A222" s="51"/>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c r="AK222" s="59"/>
      <c r="AL222" s="59"/>
      <c r="AM222" s="59"/>
      <c r="AN222" s="59"/>
      <c r="AO222" s="59"/>
      <c r="AP222" s="59"/>
      <c r="AQ222" s="59"/>
      <c r="AR222" s="59"/>
      <c r="AS222" s="59"/>
      <c r="AT222" s="59"/>
      <c r="AU222" s="59"/>
      <c r="AV222" s="59"/>
      <c r="AW222" s="59"/>
      <c r="AX222" s="59"/>
      <c r="AY222" s="59"/>
      <c r="AZ222" s="59"/>
      <c r="BA222" s="59"/>
      <c r="BB222" s="59"/>
      <c r="BC222" s="59"/>
      <c r="BD222" s="59"/>
      <c r="BE222" s="59"/>
      <c r="BF222" s="59"/>
    </row>
    <row r="223" spans="1:58">
      <c r="A223" s="51"/>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59"/>
      <c r="AN223" s="59"/>
      <c r="AO223" s="59"/>
      <c r="AP223" s="59"/>
      <c r="AQ223" s="59"/>
      <c r="AR223" s="59"/>
      <c r="AS223" s="59"/>
      <c r="AT223" s="59"/>
      <c r="AU223" s="59"/>
      <c r="AV223" s="59"/>
      <c r="AW223" s="59"/>
      <c r="AX223" s="59"/>
      <c r="AY223" s="59"/>
      <c r="AZ223" s="59"/>
      <c r="BA223" s="59"/>
      <c r="BB223" s="59"/>
      <c r="BC223" s="59"/>
      <c r="BD223" s="59"/>
      <c r="BE223" s="59"/>
      <c r="BF223" s="59"/>
    </row>
    <row r="224" spans="1:58">
      <c r="A224" s="51"/>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c r="AS224" s="59"/>
      <c r="AT224" s="59"/>
      <c r="AU224" s="59"/>
      <c r="AV224" s="59"/>
      <c r="AW224" s="59"/>
      <c r="AX224" s="59"/>
      <c r="AY224" s="59"/>
      <c r="AZ224" s="59"/>
      <c r="BA224" s="59"/>
      <c r="BB224" s="59"/>
      <c r="BC224" s="59"/>
      <c r="BD224" s="59"/>
      <c r="BE224" s="59"/>
      <c r="BF224" s="59"/>
    </row>
    <row r="225" spans="1:58">
      <c r="A225" s="51"/>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c r="AW225" s="59"/>
      <c r="AX225" s="59"/>
      <c r="AY225" s="59"/>
      <c r="AZ225" s="59"/>
      <c r="BA225" s="59"/>
      <c r="BB225" s="59"/>
      <c r="BC225" s="59"/>
      <c r="BD225" s="59"/>
      <c r="BE225" s="59"/>
      <c r="BF225" s="59"/>
    </row>
    <row r="226" spans="1:58">
      <c r="A226" s="51"/>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59"/>
      <c r="AN226" s="59"/>
      <c r="AO226" s="59"/>
      <c r="AP226" s="59"/>
      <c r="AQ226" s="59"/>
      <c r="AR226" s="59"/>
      <c r="AS226" s="59"/>
      <c r="AT226" s="59"/>
      <c r="AU226" s="59"/>
      <c r="AV226" s="59"/>
      <c r="AW226" s="59"/>
      <c r="AX226" s="59"/>
      <c r="AY226" s="59"/>
      <c r="AZ226" s="59"/>
      <c r="BA226" s="59"/>
      <c r="BB226" s="59"/>
      <c r="BC226" s="59"/>
      <c r="BD226" s="59"/>
      <c r="BE226" s="59"/>
      <c r="BF226" s="59"/>
    </row>
    <row r="227" spans="1:58">
      <c r="A227" s="51"/>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row>
    <row r="228" spans="1:58">
      <c r="A228" s="51"/>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9"/>
      <c r="BB228" s="59"/>
      <c r="BC228" s="59"/>
      <c r="BD228" s="59"/>
      <c r="BE228" s="59"/>
      <c r="BF228" s="59"/>
    </row>
    <row r="229" spans="1:58">
      <c r="A229" s="51"/>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c r="AW229" s="59"/>
      <c r="AX229" s="59"/>
      <c r="AY229" s="59"/>
      <c r="AZ229" s="59"/>
      <c r="BA229" s="59"/>
      <c r="BB229" s="59"/>
      <c r="BC229" s="59"/>
      <c r="BD229" s="59"/>
      <c r="BE229" s="59"/>
      <c r="BF229" s="59"/>
    </row>
    <row r="230" spans="1:58">
      <c r="A230" s="51"/>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59"/>
      <c r="AJ230" s="59"/>
      <c r="AK230" s="59"/>
      <c r="AL230" s="59"/>
      <c r="AM230" s="59"/>
      <c r="AN230" s="59"/>
      <c r="AO230" s="59"/>
      <c r="AP230" s="59"/>
      <c r="AQ230" s="59"/>
      <c r="AR230" s="59"/>
      <c r="AS230" s="59"/>
      <c r="AT230" s="59"/>
      <c r="AU230" s="59"/>
      <c r="AV230" s="59"/>
      <c r="AW230" s="59"/>
      <c r="AX230" s="59"/>
      <c r="AY230" s="59"/>
      <c r="AZ230" s="59"/>
      <c r="BA230" s="59"/>
      <c r="BB230" s="59"/>
      <c r="BC230" s="59"/>
      <c r="BD230" s="59"/>
      <c r="BE230" s="59"/>
      <c r="BF230" s="59"/>
    </row>
    <row r="231" spans="1:58">
      <c r="A231" s="51"/>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59"/>
      <c r="BB231" s="59"/>
      <c r="BC231" s="59"/>
      <c r="BD231" s="59"/>
      <c r="BE231" s="59"/>
      <c r="BF231" s="59"/>
    </row>
    <row r="232" spans="1:58">
      <c r="A232" s="51"/>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c r="AW232" s="59"/>
      <c r="AX232" s="59"/>
      <c r="AY232" s="59"/>
      <c r="AZ232" s="59"/>
      <c r="BA232" s="59"/>
      <c r="BB232" s="59"/>
      <c r="BC232" s="59"/>
      <c r="BD232" s="59"/>
      <c r="BE232" s="59"/>
      <c r="BF232" s="59"/>
    </row>
    <row r="233" spans="1:58">
      <c r="A233" s="51"/>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c r="AW233" s="59"/>
      <c r="AX233" s="59"/>
      <c r="AY233" s="59"/>
      <c r="AZ233" s="59"/>
      <c r="BA233" s="59"/>
      <c r="BB233" s="59"/>
      <c r="BC233" s="59"/>
      <c r="BD233" s="59"/>
      <c r="BE233" s="59"/>
      <c r="BF233" s="59"/>
    </row>
    <row r="234" spans="1:58">
      <c r="A234" s="51"/>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c r="AP234" s="59"/>
      <c r="AQ234" s="59"/>
      <c r="AR234" s="59"/>
      <c r="AS234" s="59"/>
      <c r="AT234" s="59"/>
      <c r="AU234" s="59"/>
      <c r="AV234" s="59"/>
      <c r="AW234" s="59"/>
      <c r="AX234" s="59"/>
      <c r="AY234" s="59"/>
      <c r="AZ234" s="59"/>
      <c r="BA234" s="59"/>
      <c r="BB234" s="59"/>
      <c r="BC234" s="59"/>
      <c r="BD234" s="59"/>
      <c r="BE234" s="59"/>
      <c r="BF234" s="59"/>
    </row>
    <row r="235" spans="1:58">
      <c r="A235" s="51"/>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c r="AK235" s="59"/>
      <c r="AL235" s="59"/>
      <c r="AM235" s="59"/>
      <c r="AN235" s="59"/>
      <c r="AO235" s="59"/>
      <c r="AP235" s="59"/>
      <c r="AQ235" s="59"/>
      <c r="AR235" s="59"/>
      <c r="AS235" s="59"/>
      <c r="AT235" s="59"/>
      <c r="AU235" s="59"/>
      <c r="AV235" s="59"/>
      <c r="AW235" s="59"/>
      <c r="AX235" s="59"/>
      <c r="AY235" s="59"/>
      <c r="AZ235" s="59"/>
      <c r="BA235" s="59"/>
      <c r="BB235" s="59"/>
      <c r="BC235" s="59"/>
      <c r="BD235" s="59"/>
      <c r="BE235" s="59"/>
      <c r="BF235" s="59"/>
    </row>
    <row r="236" spans="1:58">
      <c r="A236" s="51"/>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c r="AK236" s="59"/>
      <c r="AL236" s="59"/>
      <c r="AM236" s="59"/>
      <c r="AN236" s="59"/>
      <c r="AO236" s="59"/>
      <c r="AP236" s="59"/>
      <c r="AQ236" s="59"/>
      <c r="AR236" s="59"/>
      <c r="AS236" s="59"/>
      <c r="AT236" s="59"/>
      <c r="AU236" s="59"/>
      <c r="AV236" s="59"/>
      <c r="AW236" s="59"/>
      <c r="AX236" s="59"/>
      <c r="AY236" s="59"/>
      <c r="AZ236" s="59"/>
      <c r="BA236" s="59"/>
      <c r="BB236" s="59"/>
      <c r="BC236" s="59"/>
      <c r="BD236" s="59"/>
      <c r="BE236" s="59"/>
      <c r="BF236" s="59"/>
    </row>
    <row r="237" spans="1:58">
      <c r="A237" s="51"/>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9"/>
      <c r="BB237" s="59"/>
      <c r="BC237" s="59"/>
      <c r="BD237" s="59"/>
      <c r="BE237" s="59"/>
      <c r="BF237" s="59"/>
    </row>
    <row r="238" spans="1:58">
      <c r="A238" s="51"/>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59"/>
      <c r="AJ238" s="59"/>
      <c r="AK238" s="59"/>
      <c r="AL238" s="59"/>
      <c r="AM238" s="59"/>
      <c r="AN238" s="59"/>
      <c r="AO238" s="59"/>
      <c r="AP238" s="59"/>
      <c r="AQ238" s="59"/>
      <c r="AR238" s="59"/>
      <c r="AS238" s="59"/>
      <c r="AT238" s="59"/>
      <c r="AU238" s="59"/>
      <c r="AV238" s="59"/>
      <c r="AW238" s="59"/>
      <c r="AX238" s="59"/>
      <c r="AY238" s="59"/>
      <c r="AZ238" s="59"/>
      <c r="BA238" s="59"/>
      <c r="BB238" s="59"/>
      <c r="BC238" s="59"/>
      <c r="BD238" s="59"/>
      <c r="BE238" s="59"/>
      <c r="BF238" s="59"/>
    </row>
    <row r="239" spans="1:58">
      <c r="A239" s="51"/>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59"/>
      <c r="AS239" s="59"/>
      <c r="AT239" s="59"/>
      <c r="AU239" s="59"/>
      <c r="AV239" s="59"/>
      <c r="AW239" s="59"/>
      <c r="AX239" s="59"/>
      <c r="AY239" s="59"/>
      <c r="AZ239" s="59"/>
      <c r="BA239" s="59"/>
      <c r="BB239" s="59"/>
      <c r="BC239" s="59"/>
      <c r="BD239" s="59"/>
      <c r="BE239" s="59"/>
      <c r="BF239" s="59"/>
    </row>
    <row r="240" spans="1:58">
      <c r="A240" s="51"/>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59"/>
      <c r="AJ240" s="59"/>
      <c r="AK240" s="59"/>
      <c r="AL240" s="59"/>
      <c r="AM240" s="59"/>
      <c r="AN240" s="59"/>
      <c r="AO240" s="59"/>
      <c r="AP240" s="59"/>
      <c r="AQ240" s="59"/>
      <c r="AR240" s="59"/>
      <c r="AS240" s="59"/>
      <c r="AT240" s="59"/>
      <c r="AU240" s="59"/>
      <c r="AV240" s="59"/>
      <c r="AW240" s="59"/>
      <c r="AX240" s="59"/>
      <c r="AY240" s="59"/>
      <c r="AZ240" s="59"/>
      <c r="BA240" s="59"/>
      <c r="BB240" s="59"/>
      <c r="BC240" s="59"/>
      <c r="BD240" s="59"/>
      <c r="BE240" s="59"/>
      <c r="BF240" s="59"/>
    </row>
    <row r="241" spans="1:58">
      <c r="A241" s="51"/>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59"/>
      <c r="AJ241" s="59"/>
      <c r="AK241" s="59"/>
      <c r="AL241" s="59"/>
      <c r="AM241" s="59"/>
      <c r="AN241" s="59"/>
      <c r="AO241" s="59"/>
      <c r="AP241" s="59"/>
      <c r="AQ241" s="59"/>
      <c r="AR241" s="59"/>
      <c r="AS241" s="59"/>
      <c r="AT241" s="59"/>
      <c r="AU241" s="59"/>
      <c r="AV241" s="59"/>
      <c r="AW241" s="59"/>
      <c r="AX241" s="59"/>
      <c r="AY241" s="59"/>
      <c r="AZ241" s="59"/>
      <c r="BA241" s="59"/>
      <c r="BB241" s="59"/>
      <c r="BC241" s="59"/>
      <c r="BD241" s="59"/>
      <c r="BE241" s="59"/>
      <c r="BF241" s="59"/>
    </row>
    <row r="242" spans="1:58">
      <c r="A242" s="51"/>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c r="AK242" s="59"/>
      <c r="AL242" s="59"/>
      <c r="AM242" s="59"/>
      <c r="AN242" s="59"/>
      <c r="AO242" s="59"/>
      <c r="AP242" s="59"/>
      <c r="AQ242" s="59"/>
      <c r="AR242" s="59"/>
      <c r="AS242" s="59"/>
      <c r="AT242" s="59"/>
      <c r="AU242" s="59"/>
      <c r="AV242" s="59"/>
      <c r="AW242" s="59"/>
      <c r="AX242" s="59"/>
      <c r="AY242" s="59"/>
      <c r="AZ242" s="59"/>
      <c r="BA242" s="59"/>
      <c r="BB242" s="59"/>
      <c r="BC242" s="59"/>
      <c r="BD242" s="59"/>
      <c r="BE242" s="59"/>
      <c r="BF242" s="59"/>
    </row>
    <row r="243" spans="1:58">
      <c r="A243" s="51"/>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59"/>
      <c r="AJ243" s="59"/>
      <c r="AK243" s="59"/>
      <c r="AL243" s="59"/>
      <c r="AM243" s="59"/>
      <c r="AN243" s="59"/>
      <c r="AO243" s="59"/>
      <c r="AP243" s="59"/>
      <c r="AQ243" s="59"/>
      <c r="AR243" s="59"/>
      <c r="AS243" s="59"/>
      <c r="AT243" s="59"/>
      <c r="AU243" s="59"/>
      <c r="AV243" s="59"/>
      <c r="AW243" s="59"/>
      <c r="AX243" s="59"/>
      <c r="AY243" s="59"/>
      <c r="AZ243" s="59"/>
      <c r="BA243" s="59"/>
      <c r="BB243" s="59"/>
      <c r="BC243" s="59"/>
      <c r="BD243" s="59"/>
      <c r="BE243" s="59"/>
      <c r="BF243" s="59"/>
    </row>
    <row r="244" spans="1:58">
      <c r="A244" s="51"/>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c r="AW244" s="59"/>
      <c r="AX244" s="59"/>
      <c r="AY244" s="59"/>
      <c r="AZ244" s="59"/>
      <c r="BA244" s="59"/>
      <c r="BB244" s="59"/>
      <c r="BC244" s="59"/>
      <c r="BD244" s="59"/>
      <c r="BE244" s="59"/>
      <c r="BF244" s="59"/>
    </row>
    <row r="245" spans="1:58">
      <c r="A245" s="51"/>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row>
    <row r="246" spans="1:58">
      <c r="A246" s="51"/>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c r="AW246" s="59"/>
      <c r="AX246" s="59"/>
      <c r="AY246" s="59"/>
      <c r="AZ246" s="59"/>
      <c r="BA246" s="59"/>
      <c r="BB246" s="59"/>
      <c r="BC246" s="59"/>
      <c r="BD246" s="59"/>
      <c r="BE246" s="59"/>
      <c r="BF246" s="59"/>
    </row>
    <row r="247" spans="1:58">
      <c r="A247" s="51"/>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9"/>
      <c r="BA247" s="59"/>
      <c r="BB247" s="59"/>
      <c r="BC247" s="59"/>
      <c r="BD247" s="59"/>
      <c r="BE247" s="59"/>
      <c r="BF247" s="59"/>
    </row>
    <row r="248" spans="1:58">
      <c r="A248" s="51"/>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c r="AK248" s="59"/>
      <c r="AL248" s="59"/>
      <c r="AM248" s="59"/>
      <c r="AN248" s="59"/>
      <c r="AO248" s="59"/>
      <c r="AP248" s="59"/>
      <c r="AQ248" s="59"/>
      <c r="AR248" s="59"/>
      <c r="AS248" s="59"/>
      <c r="AT248" s="59"/>
      <c r="AU248" s="59"/>
      <c r="AV248" s="59"/>
      <c r="AW248" s="59"/>
      <c r="AX248" s="59"/>
      <c r="AY248" s="59"/>
      <c r="AZ248" s="59"/>
      <c r="BA248" s="59"/>
      <c r="BB248" s="59"/>
      <c r="BC248" s="59"/>
      <c r="BD248" s="59"/>
      <c r="BE248" s="59"/>
      <c r="BF248" s="59"/>
    </row>
    <row r="249" spans="1:58">
      <c r="A249" s="51"/>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59"/>
      <c r="AY249" s="59"/>
      <c r="AZ249" s="59"/>
      <c r="BA249" s="59"/>
      <c r="BB249" s="59"/>
      <c r="BC249" s="59"/>
      <c r="BD249" s="59"/>
      <c r="BE249" s="59"/>
      <c r="BF249" s="59"/>
    </row>
    <row r="250" spans="1:58">
      <c r="A250" s="51"/>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c r="AS250" s="59"/>
      <c r="AT250" s="59"/>
      <c r="AU250" s="59"/>
      <c r="AV250" s="59"/>
      <c r="AW250" s="59"/>
      <c r="AX250" s="59"/>
      <c r="AY250" s="59"/>
      <c r="AZ250" s="59"/>
      <c r="BA250" s="59"/>
      <c r="BB250" s="59"/>
      <c r="BC250" s="59"/>
      <c r="BD250" s="59"/>
      <c r="BE250" s="59"/>
      <c r="BF250" s="59"/>
    </row>
    <row r="251" spans="1:58">
      <c r="A251" s="51"/>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c r="AK251" s="59"/>
      <c r="AL251" s="59"/>
      <c r="AM251" s="59"/>
      <c r="AN251" s="59"/>
      <c r="AO251" s="59"/>
      <c r="AP251" s="59"/>
      <c r="AQ251" s="59"/>
      <c r="AR251" s="59"/>
      <c r="AS251" s="59"/>
      <c r="AT251" s="59"/>
      <c r="AU251" s="59"/>
      <c r="AV251" s="59"/>
      <c r="AW251" s="59"/>
      <c r="AX251" s="59"/>
      <c r="AY251" s="59"/>
      <c r="AZ251" s="59"/>
      <c r="BA251" s="59"/>
      <c r="BB251" s="59"/>
      <c r="BC251" s="59"/>
      <c r="BD251" s="59"/>
      <c r="BE251" s="59"/>
      <c r="BF251" s="59"/>
    </row>
    <row r="252" spans="1:58">
      <c r="A252" s="51"/>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c r="AE252" s="59"/>
      <c r="AF252" s="59"/>
      <c r="AG252" s="59"/>
      <c r="AH252" s="59"/>
      <c r="AI252" s="59"/>
      <c r="AJ252" s="59"/>
      <c r="AK252" s="59"/>
      <c r="AL252" s="59"/>
      <c r="AM252" s="59"/>
      <c r="AN252" s="59"/>
      <c r="AO252" s="59"/>
      <c r="AP252" s="59"/>
      <c r="AQ252" s="59"/>
      <c r="AR252" s="59"/>
      <c r="AS252" s="59"/>
      <c r="AT252" s="59"/>
      <c r="AU252" s="59"/>
      <c r="AV252" s="59"/>
      <c r="AW252" s="59"/>
      <c r="AX252" s="59"/>
      <c r="AY252" s="59"/>
      <c r="AZ252" s="59"/>
      <c r="BA252" s="59"/>
      <c r="BB252" s="59"/>
      <c r="BC252" s="59"/>
      <c r="BD252" s="59"/>
      <c r="BE252" s="59"/>
      <c r="BF252" s="59"/>
    </row>
    <row r="253" spans="1:58">
      <c r="A253" s="51"/>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59"/>
      <c r="AS253" s="59"/>
      <c r="AT253" s="59"/>
      <c r="AU253" s="59"/>
      <c r="AV253" s="59"/>
      <c r="AW253" s="59"/>
      <c r="AX253" s="59"/>
      <c r="AY253" s="59"/>
      <c r="AZ253" s="59"/>
      <c r="BA253" s="59"/>
      <c r="BB253" s="59"/>
      <c r="BC253" s="59"/>
      <c r="BD253" s="59"/>
      <c r="BE253" s="59"/>
      <c r="BF253" s="59"/>
    </row>
    <row r="254" spans="1:58">
      <c r="A254" s="51"/>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59"/>
      <c r="AJ254" s="59"/>
      <c r="AK254" s="59"/>
      <c r="AL254" s="59"/>
      <c r="AM254" s="59"/>
      <c r="AN254" s="59"/>
      <c r="AO254" s="59"/>
      <c r="AP254" s="59"/>
      <c r="AQ254" s="59"/>
      <c r="AR254" s="59"/>
      <c r="AS254" s="59"/>
      <c r="AT254" s="59"/>
      <c r="AU254" s="59"/>
      <c r="AV254" s="59"/>
      <c r="AW254" s="59"/>
      <c r="AX254" s="59"/>
      <c r="AY254" s="59"/>
      <c r="AZ254" s="59"/>
      <c r="BA254" s="59"/>
      <c r="BB254" s="59"/>
      <c r="BC254" s="59"/>
      <c r="BD254" s="59"/>
      <c r="BE254" s="59"/>
      <c r="BF254" s="59"/>
    </row>
    <row r="255" spans="1:58">
      <c r="A255" s="51"/>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59"/>
      <c r="AJ255" s="59"/>
      <c r="AK255" s="59"/>
      <c r="AL255" s="59"/>
      <c r="AM255" s="59"/>
      <c r="AN255" s="59"/>
      <c r="AO255" s="59"/>
      <c r="AP255" s="59"/>
      <c r="AQ255" s="59"/>
      <c r="AR255" s="59"/>
      <c r="AS255" s="59"/>
      <c r="AT255" s="59"/>
      <c r="AU255" s="59"/>
      <c r="AV255" s="59"/>
      <c r="AW255" s="59"/>
      <c r="AX255" s="59"/>
      <c r="AY255" s="59"/>
      <c r="AZ255" s="59"/>
      <c r="BA255" s="59"/>
      <c r="BB255" s="59"/>
      <c r="BC255" s="59"/>
      <c r="BD255" s="59"/>
      <c r="BE255" s="59"/>
      <c r="BF255" s="59"/>
    </row>
    <row r="256" spans="1:58">
      <c r="A256" s="51"/>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59"/>
      <c r="AH256" s="59"/>
      <c r="AI256" s="59"/>
      <c r="AJ256" s="59"/>
      <c r="AK256" s="59"/>
      <c r="AL256" s="59"/>
      <c r="AM256" s="59"/>
      <c r="AN256" s="59"/>
      <c r="AO256" s="59"/>
      <c r="AP256" s="59"/>
      <c r="AQ256" s="59"/>
      <c r="AR256" s="59"/>
      <c r="AS256" s="59"/>
      <c r="AT256" s="59"/>
      <c r="AU256" s="59"/>
      <c r="AV256" s="59"/>
      <c r="AW256" s="59"/>
      <c r="AX256" s="59"/>
      <c r="AY256" s="59"/>
      <c r="AZ256" s="59"/>
      <c r="BA256" s="59"/>
      <c r="BB256" s="59"/>
      <c r="BC256" s="59"/>
      <c r="BD256" s="59"/>
      <c r="BE256" s="59"/>
      <c r="BF256" s="59"/>
    </row>
    <row r="257" spans="1:58">
      <c r="A257" s="51"/>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c r="AE257" s="59"/>
      <c r="AF257" s="59"/>
      <c r="AG257" s="59"/>
      <c r="AH257" s="59"/>
      <c r="AI257" s="59"/>
      <c r="AJ257" s="59"/>
      <c r="AK257" s="59"/>
      <c r="AL257" s="59"/>
      <c r="AM257" s="59"/>
      <c r="AN257" s="59"/>
      <c r="AO257" s="59"/>
      <c r="AP257" s="59"/>
      <c r="AQ257" s="59"/>
      <c r="AR257" s="59"/>
      <c r="AS257" s="59"/>
      <c r="AT257" s="59"/>
      <c r="AU257" s="59"/>
      <c r="AV257" s="59"/>
      <c r="AW257" s="59"/>
      <c r="AX257" s="59"/>
      <c r="AY257" s="59"/>
      <c r="AZ257" s="59"/>
      <c r="BA257" s="59"/>
      <c r="BB257" s="59"/>
      <c r="BC257" s="59"/>
      <c r="BD257" s="59"/>
      <c r="BE257" s="59"/>
      <c r="BF257" s="59"/>
    </row>
    <row r="258" spans="1:58">
      <c r="A258" s="51"/>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c r="AE258" s="59"/>
      <c r="AF258" s="59"/>
      <c r="AG258" s="59"/>
      <c r="AH258" s="59"/>
      <c r="AI258" s="59"/>
      <c r="AJ258" s="59"/>
      <c r="AK258" s="59"/>
      <c r="AL258" s="59"/>
      <c r="AM258" s="59"/>
      <c r="AN258" s="59"/>
      <c r="AO258" s="59"/>
      <c r="AP258" s="59"/>
      <c r="AQ258" s="59"/>
      <c r="AR258" s="59"/>
      <c r="AS258" s="59"/>
      <c r="AT258" s="59"/>
      <c r="AU258" s="59"/>
      <c r="AV258" s="59"/>
      <c r="AW258" s="59"/>
      <c r="AX258" s="59"/>
      <c r="AY258" s="59"/>
      <c r="AZ258" s="59"/>
      <c r="BA258" s="59"/>
      <c r="BB258" s="59"/>
      <c r="BC258" s="59"/>
      <c r="BD258" s="59"/>
      <c r="BE258" s="59"/>
      <c r="BF258" s="59"/>
    </row>
    <row r="259" spans="1:58">
      <c r="A259" s="51"/>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c r="AE259" s="59"/>
      <c r="AF259" s="59"/>
      <c r="AG259" s="59"/>
      <c r="AH259" s="59"/>
      <c r="AI259" s="59"/>
      <c r="AJ259" s="59"/>
      <c r="AK259" s="59"/>
      <c r="AL259" s="59"/>
      <c r="AM259" s="59"/>
      <c r="AN259" s="59"/>
      <c r="AO259" s="59"/>
      <c r="AP259" s="59"/>
      <c r="AQ259" s="59"/>
      <c r="AR259" s="59"/>
      <c r="AS259" s="59"/>
      <c r="AT259" s="59"/>
      <c r="AU259" s="59"/>
      <c r="AV259" s="59"/>
      <c r="AW259" s="59"/>
      <c r="AX259" s="59"/>
      <c r="AY259" s="59"/>
      <c r="AZ259" s="59"/>
      <c r="BA259" s="59"/>
      <c r="BB259" s="59"/>
      <c r="BC259" s="59"/>
      <c r="BD259" s="59"/>
      <c r="BE259" s="59"/>
      <c r="BF259" s="59"/>
    </row>
    <row r="260" spans="1:58">
      <c r="A260" s="51"/>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c r="AE260" s="59"/>
      <c r="AF260" s="59"/>
      <c r="AG260" s="59"/>
      <c r="AH260" s="59"/>
      <c r="AI260" s="59"/>
      <c r="AJ260" s="59"/>
      <c r="AK260" s="59"/>
      <c r="AL260" s="59"/>
      <c r="AM260" s="59"/>
      <c r="AN260" s="59"/>
      <c r="AO260" s="59"/>
      <c r="AP260" s="59"/>
      <c r="AQ260" s="59"/>
      <c r="AR260" s="59"/>
      <c r="AS260" s="59"/>
      <c r="AT260" s="59"/>
      <c r="AU260" s="59"/>
      <c r="AV260" s="59"/>
      <c r="AW260" s="59"/>
      <c r="AX260" s="59"/>
      <c r="AY260" s="59"/>
      <c r="AZ260" s="59"/>
      <c r="BA260" s="59"/>
      <c r="BB260" s="59"/>
      <c r="BC260" s="59"/>
      <c r="BD260" s="59"/>
      <c r="BE260" s="59"/>
      <c r="BF260" s="59"/>
    </row>
    <row r="261" spans="1:58">
      <c r="A261" s="51"/>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59"/>
      <c r="AJ261" s="59"/>
      <c r="AK261" s="59"/>
      <c r="AL261" s="59"/>
      <c r="AM261" s="59"/>
      <c r="AN261" s="59"/>
      <c r="AO261" s="59"/>
      <c r="AP261" s="59"/>
      <c r="AQ261" s="59"/>
      <c r="AR261" s="59"/>
      <c r="AS261" s="59"/>
      <c r="AT261" s="59"/>
      <c r="AU261" s="59"/>
      <c r="AV261" s="59"/>
      <c r="AW261" s="59"/>
      <c r="AX261" s="59"/>
      <c r="AY261" s="59"/>
      <c r="AZ261" s="59"/>
      <c r="BA261" s="59"/>
      <c r="BB261" s="59"/>
      <c r="BC261" s="59"/>
      <c r="BD261" s="59"/>
      <c r="BE261" s="59"/>
      <c r="BF261" s="59"/>
    </row>
    <row r="262" spans="1:58">
      <c r="A262" s="51"/>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59"/>
      <c r="AH262" s="59"/>
      <c r="AI262" s="59"/>
      <c r="AJ262" s="59"/>
      <c r="AK262" s="59"/>
      <c r="AL262" s="59"/>
      <c r="AM262" s="59"/>
      <c r="AN262" s="59"/>
      <c r="AO262" s="59"/>
      <c r="AP262" s="59"/>
      <c r="AQ262" s="59"/>
      <c r="AR262" s="59"/>
      <c r="AS262" s="59"/>
      <c r="AT262" s="59"/>
      <c r="AU262" s="59"/>
      <c r="AV262" s="59"/>
      <c r="AW262" s="59"/>
      <c r="AX262" s="59"/>
      <c r="AY262" s="59"/>
      <c r="AZ262" s="59"/>
      <c r="BA262" s="59"/>
      <c r="BB262" s="59"/>
      <c r="BC262" s="59"/>
      <c r="BD262" s="59"/>
      <c r="BE262" s="59"/>
      <c r="BF262" s="59"/>
    </row>
    <row r="263" spans="1:58">
      <c r="A263" s="51"/>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9"/>
      <c r="AG263" s="59"/>
      <c r="AH263" s="59"/>
      <c r="AI263" s="59"/>
      <c r="AJ263" s="59"/>
      <c r="AK263" s="59"/>
      <c r="AL263" s="59"/>
      <c r="AM263" s="59"/>
      <c r="AN263" s="59"/>
      <c r="AO263" s="59"/>
      <c r="AP263" s="59"/>
      <c r="AQ263" s="59"/>
      <c r="AR263" s="59"/>
      <c r="AS263" s="59"/>
      <c r="AT263" s="59"/>
      <c r="AU263" s="59"/>
      <c r="AV263" s="59"/>
      <c r="AW263" s="59"/>
      <c r="AX263" s="59"/>
      <c r="AY263" s="59"/>
      <c r="AZ263" s="59"/>
      <c r="BA263" s="59"/>
      <c r="BB263" s="59"/>
      <c r="BC263" s="59"/>
      <c r="BD263" s="59"/>
      <c r="BE263" s="59"/>
      <c r="BF263" s="59"/>
    </row>
    <row r="264" spans="1:58">
      <c r="A264" s="51"/>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9"/>
      <c r="AG264" s="59"/>
      <c r="AH264" s="59"/>
      <c r="AI264" s="59"/>
      <c r="AJ264" s="59"/>
      <c r="AK264" s="59"/>
      <c r="AL264" s="59"/>
      <c r="AM264" s="59"/>
      <c r="AN264" s="59"/>
      <c r="AO264" s="59"/>
      <c r="AP264" s="59"/>
      <c r="AQ264" s="59"/>
      <c r="AR264" s="59"/>
      <c r="AS264" s="59"/>
      <c r="AT264" s="59"/>
      <c r="AU264" s="59"/>
      <c r="AV264" s="59"/>
      <c r="AW264" s="59"/>
      <c r="AX264" s="59"/>
      <c r="AY264" s="59"/>
      <c r="AZ264" s="59"/>
      <c r="BA264" s="59"/>
      <c r="BB264" s="59"/>
      <c r="BC264" s="59"/>
      <c r="BD264" s="59"/>
      <c r="BE264" s="59"/>
      <c r="BF264" s="59"/>
    </row>
    <row r="265" spans="1:58">
      <c r="A265" s="51"/>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59"/>
      <c r="AJ265" s="59"/>
      <c r="AK265" s="59"/>
      <c r="AL265" s="59"/>
      <c r="AM265" s="59"/>
      <c r="AN265" s="59"/>
      <c r="AO265" s="59"/>
      <c r="AP265" s="59"/>
      <c r="AQ265" s="59"/>
      <c r="AR265" s="59"/>
      <c r="AS265" s="59"/>
      <c r="AT265" s="59"/>
      <c r="AU265" s="59"/>
      <c r="AV265" s="59"/>
      <c r="AW265" s="59"/>
      <c r="AX265" s="59"/>
      <c r="AY265" s="59"/>
      <c r="AZ265" s="59"/>
      <c r="BA265" s="59"/>
      <c r="BB265" s="59"/>
      <c r="BC265" s="59"/>
      <c r="BD265" s="59"/>
      <c r="BE265" s="59"/>
      <c r="BF265" s="59"/>
    </row>
    <row r="266" spans="1:58">
      <c r="A266" s="51"/>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59"/>
      <c r="AJ266" s="59"/>
      <c r="AK266" s="59"/>
      <c r="AL266" s="59"/>
      <c r="AM266" s="59"/>
      <c r="AN266" s="59"/>
      <c r="AO266" s="59"/>
      <c r="AP266" s="59"/>
      <c r="AQ266" s="59"/>
      <c r="AR266" s="59"/>
      <c r="AS266" s="59"/>
      <c r="AT266" s="59"/>
      <c r="AU266" s="59"/>
      <c r="AV266" s="59"/>
      <c r="AW266" s="59"/>
      <c r="AX266" s="59"/>
      <c r="AY266" s="59"/>
      <c r="AZ266" s="59"/>
      <c r="BA266" s="59"/>
      <c r="BB266" s="59"/>
      <c r="BC266" s="59"/>
      <c r="BD266" s="59"/>
      <c r="BE266" s="59"/>
      <c r="BF266" s="59"/>
    </row>
    <row r="267" spans="1:58">
      <c r="A267" s="51"/>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59"/>
      <c r="AJ267" s="59"/>
      <c r="AK267" s="59"/>
      <c r="AL267" s="59"/>
      <c r="AM267" s="59"/>
      <c r="AN267" s="59"/>
      <c r="AO267" s="59"/>
      <c r="AP267" s="59"/>
      <c r="AQ267" s="59"/>
      <c r="AR267" s="59"/>
      <c r="AS267" s="59"/>
      <c r="AT267" s="59"/>
      <c r="AU267" s="59"/>
      <c r="AV267" s="59"/>
      <c r="AW267" s="59"/>
      <c r="AX267" s="59"/>
      <c r="AY267" s="59"/>
      <c r="AZ267" s="59"/>
      <c r="BA267" s="59"/>
      <c r="BB267" s="59"/>
      <c r="BC267" s="59"/>
      <c r="BD267" s="59"/>
      <c r="BE267" s="59"/>
      <c r="BF267" s="59"/>
    </row>
    <row r="268" spans="1:58">
      <c r="A268" s="51"/>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59"/>
      <c r="AJ268" s="59"/>
      <c r="AK268" s="59"/>
      <c r="AL268" s="59"/>
      <c r="AM268" s="59"/>
      <c r="AN268" s="59"/>
      <c r="AO268" s="59"/>
      <c r="AP268" s="59"/>
      <c r="AQ268" s="59"/>
      <c r="AR268" s="59"/>
      <c r="AS268" s="59"/>
      <c r="AT268" s="59"/>
      <c r="AU268" s="59"/>
      <c r="AV268" s="59"/>
      <c r="AW268" s="59"/>
      <c r="AX268" s="59"/>
      <c r="AY268" s="59"/>
      <c r="AZ268" s="59"/>
      <c r="BA268" s="59"/>
      <c r="BB268" s="59"/>
      <c r="BC268" s="59"/>
      <c r="BD268" s="59"/>
      <c r="BE268" s="59"/>
      <c r="BF268" s="59"/>
    </row>
    <row r="269" spans="1:58">
      <c r="A269" s="51"/>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59"/>
      <c r="AJ269" s="59"/>
      <c r="AK269" s="59"/>
      <c r="AL269" s="59"/>
      <c r="AM269" s="59"/>
      <c r="AN269" s="59"/>
      <c r="AO269" s="59"/>
      <c r="AP269" s="59"/>
      <c r="AQ269" s="59"/>
      <c r="AR269" s="59"/>
      <c r="AS269" s="59"/>
      <c r="AT269" s="59"/>
      <c r="AU269" s="59"/>
      <c r="AV269" s="59"/>
      <c r="AW269" s="59"/>
      <c r="AX269" s="59"/>
      <c r="AY269" s="59"/>
      <c r="AZ269" s="59"/>
      <c r="BA269" s="59"/>
      <c r="BB269" s="59"/>
      <c r="BC269" s="59"/>
      <c r="BD269" s="59"/>
      <c r="BE269" s="59"/>
      <c r="BF269" s="59"/>
    </row>
    <row r="270" spans="1:58">
      <c r="A270" s="51"/>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c r="AE270" s="59"/>
      <c r="AF270" s="59"/>
      <c r="AG270" s="59"/>
      <c r="AH270" s="59"/>
      <c r="AI270" s="59"/>
      <c r="AJ270" s="59"/>
      <c r="AK270" s="59"/>
      <c r="AL270" s="59"/>
      <c r="AM270" s="59"/>
      <c r="AN270" s="59"/>
      <c r="AO270" s="59"/>
      <c r="AP270" s="59"/>
      <c r="AQ270" s="59"/>
      <c r="AR270" s="59"/>
      <c r="AS270" s="59"/>
      <c r="AT270" s="59"/>
      <c r="AU270" s="59"/>
      <c r="AV270" s="59"/>
      <c r="AW270" s="59"/>
      <c r="AX270" s="59"/>
      <c r="AY270" s="59"/>
      <c r="AZ270" s="59"/>
      <c r="BA270" s="59"/>
      <c r="BB270" s="59"/>
      <c r="BC270" s="59"/>
      <c r="BD270" s="59"/>
      <c r="BE270" s="59"/>
      <c r="BF270" s="59"/>
    </row>
    <row r="271" spans="1:58">
      <c r="A271" s="51"/>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59"/>
      <c r="AJ271" s="59"/>
      <c r="AK271" s="59"/>
      <c r="AL271" s="59"/>
      <c r="AM271" s="59"/>
      <c r="AN271" s="59"/>
      <c r="AO271" s="59"/>
      <c r="AP271" s="59"/>
      <c r="AQ271" s="59"/>
      <c r="AR271" s="59"/>
      <c r="AS271" s="59"/>
      <c r="AT271" s="59"/>
      <c r="AU271" s="59"/>
      <c r="AV271" s="59"/>
      <c r="AW271" s="59"/>
      <c r="AX271" s="59"/>
      <c r="AY271" s="59"/>
      <c r="AZ271" s="59"/>
      <c r="BA271" s="59"/>
      <c r="BB271" s="59"/>
      <c r="BC271" s="59"/>
      <c r="BD271" s="59"/>
      <c r="BE271" s="59"/>
      <c r="BF271" s="59"/>
    </row>
    <row r="272" spans="1:58">
      <c r="A272" s="51"/>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59"/>
      <c r="AE272" s="59"/>
      <c r="AF272" s="59"/>
      <c r="AG272" s="59"/>
      <c r="AH272" s="59"/>
      <c r="AI272" s="59"/>
      <c r="AJ272" s="59"/>
      <c r="AK272" s="59"/>
      <c r="AL272" s="59"/>
      <c r="AM272" s="59"/>
      <c r="AN272" s="59"/>
      <c r="AO272" s="59"/>
      <c r="AP272" s="59"/>
      <c r="AQ272" s="59"/>
      <c r="AR272" s="59"/>
      <c r="AS272" s="59"/>
      <c r="AT272" s="59"/>
      <c r="AU272" s="59"/>
      <c r="AV272" s="59"/>
      <c r="AW272" s="59"/>
      <c r="AX272" s="59"/>
      <c r="AY272" s="59"/>
      <c r="AZ272" s="59"/>
      <c r="BA272" s="59"/>
      <c r="BB272" s="59"/>
      <c r="BC272" s="59"/>
      <c r="BD272" s="59"/>
      <c r="BE272" s="59"/>
      <c r="BF272" s="59"/>
    </row>
    <row r="273" spans="1:58">
      <c r="A273" s="51"/>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59"/>
      <c r="AE273" s="59"/>
      <c r="AF273" s="59"/>
      <c r="AG273" s="59"/>
      <c r="AH273" s="59"/>
      <c r="AI273" s="59"/>
      <c r="AJ273" s="59"/>
      <c r="AK273" s="59"/>
      <c r="AL273" s="59"/>
      <c r="AM273" s="59"/>
      <c r="AN273" s="59"/>
      <c r="AO273" s="59"/>
      <c r="AP273" s="59"/>
      <c r="AQ273" s="59"/>
      <c r="AR273" s="59"/>
      <c r="AS273" s="59"/>
      <c r="AT273" s="59"/>
      <c r="AU273" s="59"/>
      <c r="AV273" s="59"/>
      <c r="AW273" s="59"/>
      <c r="AX273" s="59"/>
      <c r="AY273" s="59"/>
      <c r="AZ273" s="59"/>
      <c r="BA273" s="59"/>
      <c r="BB273" s="59"/>
      <c r="BC273" s="59"/>
      <c r="BD273" s="59"/>
      <c r="BE273" s="59"/>
      <c r="BF273" s="59"/>
    </row>
    <row r="274" spans="1:58">
      <c r="A274" s="51"/>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59"/>
      <c r="AJ274" s="59"/>
      <c r="AK274" s="59"/>
      <c r="AL274" s="59"/>
      <c r="AM274" s="59"/>
      <c r="AN274" s="59"/>
      <c r="AO274" s="59"/>
      <c r="AP274" s="59"/>
      <c r="AQ274" s="59"/>
      <c r="AR274" s="59"/>
      <c r="AS274" s="59"/>
      <c r="AT274" s="59"/>
      <c r="AU274" s="59"/>
      <c r="AV274" s="59"/>
      <c r="AW274" s="59"/>
      <c r="AX274" s="59"/>
      <c r="AY274" s="59"/>
      <c r="AZ274" s="59"/>
      <c r="BA274" s="59"/>
      <c r="BB274" s="59"/>
      <c r="BC274" s="59"/>
      <c r="BD274" s="59"/>
      <c r="BE274" s="59"/>
      <c r="BF274" s="59"/>
    </row>
    <row r="275" spans="1:58">
      <c r="A275" s="51"/>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c r="AH275" s="59"/>
      <c r="AI275" s="59"/>
      <c r="AJ275" s="59"/>
      <c r="AK275" s="59"/>
      <c r="AL275" s="59"/>
      <c r="AM275" s="59"/>
      <c r="AN275" s="59"/>
      <c r="AO275" s="59"/>
      <c r="AP275" s="59"/>
      <c r="AQ275" s="59"/>
      <c r="AR275" s="59"/>
      <c r="AS275" s="59"/>
      <c r="AT275" s="59"/>
      <c r="AU275" s="59"/>
      <c r="AV275" s="59"/>
      <c r="AW275" s="59"/>
      <c r="AX275" s="59"/>
      <c r="AY275" s="59"/>
      <c r="AZ275" s="59"/>
      <c r="BA275" s="59"/>
      <c r="BB275" s="59"/>
      <c r="BC275" s="59"/>
      <c r="BD275" s="59"/>
      <c r="BE275" s="59"/>
      <c r="BF275" s="59"/>
    </row>
    <row r="276" spans="1:58">
      <c r="A276" s="51"/>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c r="AJ276" s="59"/>
      <c r="AK276" s="59"/>
      <c r="AL276" s="59"/>
      <c r="AM276" s="59"/>
      <c r="AN276" s="59"/>
      <c r="AO276" s="59"/>
      <c r="AP276" s="59"/>
      <c r="AQ276" s="59"/>
      <c r="AR276" s="59"/>
      <c r="AS276" s="59"/>
      <c r="AT276" s="59"/>
      <c r="AU276" s="59"/>
      <c r="AV276" s="59"/>
      <c r="AW276" s="59"/>
      <c r="AX276" s="59"/>
      <c r="AY276" s="59"/>
      <c r="AZ276" s="59"/>
      <c r="BA276" s="59"/>
      <c r="BB276" s="59"/>
      <c r="BC276" s="59"/>
      <c r="BD276" s="59"/>
      <c r="BE276" s="59"/>
      <c r="BF276" s="59"/>
    </row>
    <row r="277" spans="1:58">
      <c r="A277" s="51"/>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c r="AK277" s="59"/>
      <c r="AL277" s="59"/>
      <c r="AM277" s="59"/>
      <c r="AN277" s="59"/>
      <c r="AO277" s="59"/>
      <c r="AP277" s="59"/>
      <c r="AQ277" s="59"/>
      <c r="AR277" s="59"/>
      <c r="AS277" s="59"/>
      <c r="AT277" s="59"/>
      <c r="AU277" s="59"/>
      <c r="AV277" s="59"/>
      <c r="AW277" s="59"/>
      <c r="AX277" s="59"/>
      <c r="AY277" s="59"/>
      <c r="AZ277" s="59"/>
      <c r="BA277" s="59"/>
      <c r="BB277" s="59"/>
      <c r="BC277" s="59"/>
      <c r="BD277" s="59"/>
      <c r="BE277" s="59"/>
      <c r="BF277" s="59"/>
    </row>
    <row r="278" spans="1:58">
      <c r="A278" s="51"/>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59"/>
      <c r="AJ278" s="59"/>
      <c r="AK278" s="59"/>
      <c r="AL278" s="59"/>
      <c r="AM278" s="59"/>
      <c r="AN278" s="59"/>
      <c r="AO278" s="59"/>
      <c r="AP278" s="59"/>
      <c r="AQ278" s="59"/>
      <c r="AR278" s="59"/>
      <c r="AS278" s="59"/>
      <c r="AT278" s="59"/>
      <c r="AU278" s="59"/>
      <c r="AV278" s="59"/>
      <c r="AW278" s="59"/>
      <c r="AX278" s="59"/>
      <c r="AY278" s="59"/>
      <c r="AZ278" s="59"/>
      <c r="BA278" s="59"/>
      <c r="BB278" s="59"/>
      <c r="BC278" s="59"/>
      <c r="BD278" s="59"/>
      <c r="BE278" s="59"/>
      <c r="BF278" s="59"/>
    </row>
    <row r="279" spans="1:58">
      <c r="A279" s="51"/>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c r="AK279" s="59"/>
      <c r="AL279" s="59"/>
      <c r="AM279" s="59"/>
      <c r="AN279" s="59"/>
      <c r="AO279" s="59"/>
      <c r="AP279" s="59"/>
      <c r="AQ279" s="59"/>
      <c r="AR279" s="59"/>
      <c r="AS279" s="59"/>
      <c r="AT279" s="59"/>
      <c r="AU279" s="59"/>
      <c r="AV279" s="59"/>
      <c r="AW279" s="59"/>
      <c r="AX279" s="59"/>
      <c r="AY279" s="59"/>
      <c r="AZ279" s="59"/>
      <c r="BA279" s="59"/>
      <c r="BB279" s="59"/>
      <c r="BC279" s="59"/>
      <c r="BD279" s="59"/>
      <c r="BE279" s="59"/>
      <c r="BF279" s="59"/>
    </row>
    <row r="280" spans="1:58">
      <c r="A280" s="51"/>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c r="AS280" s="59"/>
      <c r="AT280" s="59"/>
      <c r="AU280" s="59"/>
      <c r="AV280" s="59"/>
      <c r="AW280" s="59"/>
      <c r="AX280" s="59"/>
      <c r="AY280" s="59"/>
      <c r="AZ280" s="59"/>
      <c r="BA280" s="59"/>
      <c r="BB280" s="59"/>
      <c r="BC280" s="59"/>
      <c r="BD280" s="59"/>
      <c r="BE280" s="59"/>
      <c r="BF280" s="59"/>
    </row>
    <row r="281" spans="1:58">
      <c r="A281" s="51"/>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59"/>
      <c r="AQ281" s="59"/>
      <c r="AR281" s="59"/>
      <c r="AS281" s="59"/>
      <c r="AT281" s="59"/>
      <c r="AU281" s="59"/>
      <c r="AV281" s="59"/>
      <c r="AW281" s="59"/>
      <c r="AX281" s="59"/>
      <c r="AY281" s="59"/>
      <c r="AZ281" s="59"/>
      <c r="BA281" s="59"/>
      <c r="BB281" s="59"/>
      <c r="BC281" s="59"/>
      <c r="BD281" s="59"/>
      <c r="BE281" s="59"/>
      <c r="BF281" s="59"/>
    </row>
    <row r="282" spans="1:58">
      <c r="A282" s="51"/>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c r="AL282" s="59"/>
      <c r="AM282" s="59"/>
      <c r="AN282" s="59"/>
      <c r="AO282" s="59"/>
      <c r="AP282" s="59"/>
      <c r="AQ282" s="59"/>
      <c r="AR282" s="59"/>
      <c r="AS282" s="59"/>
      <c r="AT282" s="59"/>
      <c r="AU282" s="59"/>
      <c r="AV282" s="59"/>
      <c r="AW282" s="59"/>
      <c r="AX282" s="59"/>
      <c r="AY282" s="59"/>
      <c r="AZ282" s="59"/>
      <c r="BA282" s="59"/>
      <c r="BB282" s="59"/>
      <c r="BC282" s="59"/>
      <c r="BD282" s="59"/>
      <c r="BE282" s="59"/>
      <c r="BF282" s="59"/>
    </row>
    <row r="283" spans="1:58">
      <c r="A283" s="51"/>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c r="AW283" s="59"/>
      <c r="AX283" s="59"/>
      <c r="AY283" s="59"/>
      <c r="AZ283" s="59"/>
      <c r="BA283" s="59"/>
      <c r="BB283" s="59"/>
      <c r="BC283" s="59"/>
      <c r="BD283" s="59"/>
      <c r="BE283" s="59"/>
      <c r="BF283" s="59"/>
    </row>
    <row r="284" spans="1:58">
      <c r="A284" s="51"/>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c r="AJ284" s="59"/>
      <c r="AK284" s="59"/>
      <c r="AL284" s="59"/>
      <c r="AM284" s="59"/>
      <c r="AN284" s="59"/>
      <c r="AO284" s="59"/>
      <c r="AP284" s="59"/>
      <c r="AQ284" s="59"/>
      <c r="AR284" s="59"/>
      <c r="AS284" s="59"/>
      <c r="AT284" s="59"/>
      <c r="AU284" s="59"/>
      <c r="AV284" s="59"/>
      <c r="AW284" s="59"/>
      <c r="AX284" s="59"/>
      <c r="AY284" s="59"/>
      <c r="AZ284" s="59"/>
      <c r="BA284" s="59"/>
      <c r="BB284" s="59"/>
      <c r="BC284" s="59"/>
      <c r="BD284" s="59"/>
      <c r="BE284" s="59"/>
      <c r="BF284" s="59"/>
    </row>
    <row r="285" spans="1:58">
      <c r="A285" s="51"/>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c r="AR285" s="59"/>
      <c r="AS285" s="59"/>
      <c r="AT285" s="59"/>
      <c r="AU285" s="59"/>
      <c r="AV285" s="59"/>
      <c r="AW285" s="59"/>
      <c r="AX285" s="59"/>
      <c r="AY285" s="59"/>
      <c r="AZ285" s="59"/>
      <c r="BA285" s="59"/>
      <c r="BB285" s="59"/>
      <c r="BC285" s="59"/>
      <c r="BD285" s="59"/>
      <c r="BE285" s="59"/>
      <c r="BF285" s="59"/>
    </row>
    <row r="286" spans="1:58">
      <c r="A286" s="51"/>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c r="AW286" s="59"/>
      <c r="AX286" s="59"/>
      <c r="AY286" s="59"/>
      <c r="AZ286" s="59"/>
      <c r="BA286" s="59"/>
      <c r="BB286" s="59"/>
      <c r="BC286" s="59"/>
      <c r="BD286" s="59"/>
      <c r="BE286" s="59"/>
      <c r="BF286" s="59"/>
    </row>
    <row r="287" spans="1:58">
      <c r="A287" s="51"/>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c r="AW287" s="59"/>
      <c r="AX287" s="59"/>
      <c r="AY287" s="59"/>
      <c r="AZ287" s="59"/>
      <c r="BA287" s="59"/>
      <c r="BB287" s="59"/>
      <c r="BC287" s="59"/>
      <c r="BD287" s="59"/>
      <c r="BE287" s="59"/>
      <c r="BF287" s="59"/>
    </row>
    <row r="288" spans="1:58">
      <c r="A288" s="51"/>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c r="AK288" s="59"/>
      <c r="AL288" s="59"/>
      <c r="AM288" s="59"/>
      <c r="AN288" s="59"/>
      <c r="AO288" s="59"/>
      <c r="AP288" s="59"/>
      <c r="AQ288" s="59"/>
      <c r="AR288" s="59"/>
      <c r="AS288" s="59"/>
      <c r="AT288" s="59"/>
      <c r="AU288" s="59"/>
      <c r="AV288" s="59"/>
      <c r="AW288" s="59"/>
      <c r="AX288" s="59"/>
      <c r="AY288" s="59"/>
      <c r="AZ288" s="59"/>
      <c r="BA288" s="59"/>
      <c r="BB288" s="59"/>
      <c r="BC288" s="59"/>
      <c r="BD288" s="59"/>
      <c r="BE288" s="59"/>
      <c r="BF288" s="59"/>
    </row>
    <row r="289" spans="1:58">
      <c r="A289" s="51"/>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59"/>
      <c r="AJ289" s="59"/>
      <c r="AK289" s="59"/>
      <c r="AL289" s="59"/>
      <c r="AM289" s="59"/>
      <c r="AN289" s="59"/>
      <c r="AO289" s="59"/>
      <c r="AP289" s="59"/>
      <c r="AQ289" s="59"/>
      <c r="AR289" s="59"/>
      <c r="AS289" s="59"/>
      <c r="AT289" s="59"/>
      <c r="AU289" s="59"/>
      <c r="AV289" s="59"/>
      <c r="AW289" s="59"/>
      <c r="AX289" s="59"/>
      <c r="AY289" s="59"/>
      <c r="AZ289" s="59"/>
      <c r="BA289" s="59"/>
      <c r="BB289" s="59"/>
      <c r="BC289" s="59"/>
      <c r="BD289" s="59"/>
      <c r="BE289" s="59"/>
      <c r="BF289" s="59"/>
    </row>
    <row r="290" spans="1:58">
      <c r="A290" s="51"/>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c r="AR290" s="59"/>
      <c r="AS290" s="59"/>
      <c r="AT290" s="59"/>
      <c r="AU290" s="59"/>
      <c r="AV290" s="59"/>
      <c r="AW290" s="59"/>
      <c r="AX290" s="59"/>
      <c r="AY290" s="59"/>
      <c r="AZ290" s="59"/>
      <c r="BA290" s="59"/>
      <c r="BB290" s="59"/>
      <c r="BC290" s="59"/>
      <c r="BD290" s="59"/>
      <c r="BE290" s="59"/>
      <c r="BF290" s="59"/>
    </row>
    <row r="291" spans="1:58">
      <c r="A291" s="51"/>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c r="AH291" s="59"/>
      <c r="AI291" s="59"/>
      <c r="AJ291" s="59"/>
      <c r="AK291" s="59"/>
      <c r="AL291" s="59"/>
      <c r="AM291" s="59"/>
      <c r="AN291" s="59"/>
      <c r="AO291" s="59"/>
      <c r="AP291" s="59"/>
      <c r="AQ291" s="59"/>
      <c r="AR291" s="59"/>
      <c r="AS291" s="59"/>
      <c r="AT291" s="59"/>
      <c r="AU291" s="59"/>
      <c r="AV291" s="59"/>
      <c r="AW291" s="59"/>
      <c r="AX291" s="59"/>
      <c r="AY291" s="59"/>
      <c r="AZ291" s="59"/>
      <c r="BA291" s="59"/>
      <c r="BB291" s="59"/>
      <c r="BC291" s="59"/>
      <c r="BD291" s="59"/>
      <c r="BE291" s="59"/>
      <c r="BF291" s="59"/>
    </row>
    <row r="292" spans="1:58">
      <c r="A292" s="51"/>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c r="AK292" s="59"/>
      <c r="AL292" s="59"/>
      <c r="AM292" s="59"/>
      <c r="AN292" s="59"/>
      <c r="AO292" s="59"/>
      <c r="AP292" s="59"/>
      <c r="AQ292" s="59"/>
      <c r="AR292" s="59"/>
      <c r="AS292" s="59"/>
      <c r="AT292" s="59"/>
      <c r="AU292" s="59"/>
      <c r="AV292" s="59"/>
      <c r="AW292" s="59"/>
      <c r="AX292" s="59"/>
      <c r="AY292" s="59"/>
      <c r="AZ292" s="59"/>
      <c r="BA292" s="59"/>
      <c r="BB292" s="59"/>
      <c r="BC292" s="59"/>
      <c r="BD292" s="59"/>
      <c r="BE292" s="59"/>
      <c r="BF292" s="59"/>
    </row>
    <row r="293" spans="1:58">
      <c r="A293" s="51"/>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c r="AP293" s="59"/>
      <c r="AQ293" s="59"/>
      <c r="AR293" s="59"/>
      <c r="AS293" s="59"/>
      <c r="AT293" s="59"/>
      <c r="AU293" s="59"/>
      <c r="AV293" s="59"/>
      <c r="AW293" s="59"/>
      <c r="AX293" s="59"/>
      <c r="AY293" s="59"/>
      <c r="AZ293" s="59"/>
      <c r="BA293" s="59"/>
      <c r="BB293" s="59"/>
      <c r="BC293" s="59"/>
      <c r="BD293" s="59"/>
      <c r="BE293" s="59"/>
      <c r="BF293" s="59"/>
    </row>
    <row r="294" spans="1:58">
      <c r="A294" s="51"/>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c r="AW294" s="59"/>
      <c r="AX294" s="59"/>
      <c r="AY294" s="59"/>
      <c r="AZ294" s="59"/>
      <c r="BA294" s="59"/>
      <c r="BB294" s="59"/>
      <c r="BC294" s="59"/>
      <c r="BD294" s="59"/>
      <c r="BE294" s="59"/>
      <c r="BF294" s="59"/>
    </row>
    <row r="295" spans="1:58">
      <c r="A295" s="51"/>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c r="AS295" s="59"/>
      <c r="AT295" s="59"/>
      <c r="AU295" s="59"/>
      <c r="AV295" s="59"/>
      <c r="AW295" s="59"/>
      <c r="AX295" s="59"/>
      <c r="AY295" s="59"/>
      <c r="AZ295" s="59"/>
      <c r="BA295" s="59"/>
      <c r="BB295" s="59"/>
      <c r="BC295" s="59"/>
      <c r="BD295" s="59"/>
      <c r="BE295" s="59"/>
      <c r="BF295" s="59"/>
    </row>
    <row r="296" spans="1:58">
      <c r="A296" s="51"/>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c r="AJ296" s="59"/>
      <c r="AK296" s="59"/>
      <c r="AL296" s="59"/>
      <c r="AM296" s="59"/>
      <c r="AN296" s="59"/>
      <c r="AO296" s="59"/>
      <c r="AP296" s="59"/>
      <c r="AQ296" s="59"/>
      <c r="AR296" s="59"/>
      <c r="AS296" s="59"/>
      <c r="AT296" s="59"/>
      <c r="AU296" s="59"/>
      <c r="AV296" s="59"/>
      <c r="AW296" s="59"/>
      <c r="AX296" s="59"/>
      <c r="AY296" s="59"/>
      <c r="AZ296" s="59"/>
      <c r="BA296" s="59"/>
      <c r="BB296" s="59"/>
      <c r="BC296" s="59"/>
      <c r="BD296" s="59"/>
      <c r="BE296" s="59"/>
      <c r="BF296" s="59"/>
    </row>
    <row r="297" spans="1:58">
      <c r="A297" s="51"/>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59"/>
      <c r="AH297" s="59"/>
      <c r="AI297" s="59"/>
      <c r="AJ297" s="59"/>
      <c r="AK297" s="59"/>
      <c r="AL297" s="59"/>
      <c r="AM297" s="59"/>
      <c r="AN297" s="59"/>
      <c r="AO297" s="59"/>
      <c r="AP297" s="59"/>
      <c r="AQ297" s="59"/>
      <c r="AR297" s="59"/>
      <c r="AS297" s="59"/>
      <c r="AT297" s="59"/>
      <c r="AU297" s="59"/>
      <c r="AV297" s="59"/>
      <c r="AW297" s="59"/>
      <c r="AX297" s="59"/>
      <c r="AY297" s="59"/>
      <c r="AZ297" s="59"/>
      <c r="BA297" s="59"/>
      <c r="BB297" s="59"/>
      <c r="BC297" s="59"/>
      <c r="BD297" s="59"/>
      <c r="BE297" s="59"/>
      <c r="BF297" s="59"/>
    </row>
    <row r="298" spans="1:58">
      <c r="A298" s="51"/>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c r="AH298" s="59"/>
      <c r="AI298" s="59"/>
      <c r="AJ298" s="59"/>
      <c r="AK298" s="59"/>
      <c r="AL298" s="59"/>
      <c r="AM298" s="59"/>
      <c r="AN298" s="59"/>
      <c r="AO298" s="59"/>
      <c r="AP298" s="59"/>
      <c r="AQ298" s="59"/>
      <c r="AR298" s="59"/>
      <c r="AS298" s="59"/>
      <c r="AT298" s="59"/>
      <c r="AU298" s="59"/>
      <c r="AV298" s="59"/>
      <c r="AW298" s="59"/>
      <c r="AX298" s="59"/>
      <c r="AY298" s="59"/>
      <c r="AZ298" s="59"/>
      <c r="BA298" s="59"/>
      <c r="BB298" s="59"/>
      <c r="BC298" s="59"/>
      <c r="BD298" s="59"/>
      <c r="BE298" s="59"/>
      <c r="BF298" s="59"/>
    </row>
    <row r="299" spans="1:58">
      <c r="A299" s="51"/>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59"/>
      <c r="AG299" s="59"/>
      <c r="AH299" s="59"/>
      <c r="AI299" s="59"/>
      <c r="AJ299" s="59"/>
      <c r="AK299" s="59"/>
      <c r="AL299" s="59"/>
      <c r="AM299" s="59"/>
      <c r="AN299" s="59"/>
      <c r="AO299" s="59"/>
      <c r="AP299" s="59"/>
      <c r="AQ299" s="59"/>
      <c r="AR299" s="59"/>
      <c r="AS299" s="59"/>
      <c r="AT299" s="59"/>
      <c r="AU299" s="59"/>
      <c r="AV299" s="59"/>
      <c r="AW299" s="59"/>
      <c r="AX299" s="59"/>
      <c r="AY299" s="59"/>
      <c r="AZ299" s="59"/>
      <c r="BA299" s="59"/>
      <c r="BB299" s="59"/>
      <c r="BC299" s="59"/>
      <c r="BD299" s="59"/>
      <c r="BE299" s="59"/>
      <c r="BF299" s="59"/>
    </row>
    <row r="300" spans="1:58">
      <c r="A300" s="51"/>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59"/>
      <c r="AJ300" s="59"/>
      <c r="AK300" s="59"/>
      <c r="AL300" s="59"/>
      <c r="AM300" s="59"/>
      <c r="AN300" s="59"/>
      <c r="AO300" s="59"/>
      <c r="AP300" s="59"/>
      <c r="AQ300" s="59"/>
      <c r="AR300" s="59"/>
      <c r="AS300" s="59"/>
      <c r="AT300" s="59"/>
      <c r="AU300" s="59"/>
      <c r="AV300" s="59"/>
      <c r="AW300" s="59"/>
      <c r="AX300" s="59"/>
      <c r="AY300" s="59"/>
      <c r="AZ300" s="59"/>
      <c r="BA300" s="59"/>
      <c r="BB300" s="59"/>
      <c r="BC300" s="59"/>
      <c r="BD300" s="59"/>
      <c r="BE300" s="59"/>
      <c r="BF300" s="59"/>
    </row>
    <row r="301" spans="1:58">
      <c r="A301" s="51"/>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59"/>
      <c r="AJ301" s="59"/>
      <c r="AK301" s="59"/>
      <c r="AL301" s="59"/>
      <c r="AM301" s="59"/>
      <c r="AN301" s="59"/>
      <c r="AO301" s="59"/>
      <c r="AP301" s="59"/>
      <c r="AQ301" s="59"/>
      <c r="AR301" s="59"/>
      <c r="AS301" s="59"/>
      <c r="AT301" s="59"/>
      <c r="AU301" s="59"/>
      <c r="AV301" s="59"/>
      <c r="AW301" s="59"/>
      <c r="AX301" s="59"/>
      <c r="AY301" s="59"/>
      <c r="AZ301" s="59"/>
      <c r="BA301" s="59"/>
      <c r="BB301" s="59"/>
      <c r="BC301" s="59"/>
      <c r="BD301" s="59"/>
      <c r="BE301" s="59"/>
      <c r="BF301" s="59"/>
    </row>
    <row r="302" spans="1:58">
      <c r="A302" s="51"/>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59"/>
      <c r="AH302" s="59"/>
      <c r="AI302" s="59"/>
      <c r="AJ302" s="59"/>
      <c r="AK302" s="59"/>
      <c r="AL302" s="59"/>
      <c r="AM302" s="59"/>
      <c r="AN302" s="59"/>
      <c r="AO302" s="59"/>
      <c r="AP302" s="59"/>
      <c r="AQ302" s="59"/>
      <c r="AR302" s="59"/>
      <c r="AS302" s="59"/>
      <c r="AT302" s="59"/>
      <c r="AU302" s="59"/>
      <c r="AV302" s="59"/>
      <c r="AW302" s="59"/>
      <c r="AX302" s="59"/>
      <c r="AY302" s="59"/>
      <c r="AZ302" s="59"/>
      <c r="BA302" s="59"/>
      <c r="BB302" s="59"/>
      <c r="BC302" s="59"/>
      <c r="BD302" s="59"/>
      <c r="BE302" s="59"/>
      <c r="BF302" s="59"/>
    </row>
    <row r="303" spans="1:58">
      <c r="A303" s="51"/>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59"/>
      <c r="AJ303" s="59"/>
      <c r="AK303" s="59"/>
      <c r="AL303" s="59"/>
      <c r="AM303" s="59"/>
      <c r="AN303" s="59"/>
      <c r="AO303" s="59"/>
      <c r="AP303" s="59"/>
      <c r="AQ303" s="59"/>
      <c r="AR303" s="59"/>
      <c r="AS303" s="59"/>
      <c r="AT303" s="59"/>
      <c r="AU303" s="59"/>
      <c r="AV303" s="59"/>
      <c r="AW303" s="59"/>
      <c r="AX303" s="59"/>
      <c r="AY303" s="59"/>
      <c r="AZ303" s="59"/>
      <c r="BA303" s="59"/>
      <c r="BB303" s="59"/>
      <c r="BC303" s="59"/>
      <c r="BD303" s="59"/>
      <c r="BE303" s="59"/>
      <c r="BF303" s="59"/>
    </row>
    <row r="304" spans="1:58">
      <c r="A304" s="51"/>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59"/>
      <c r="AE304" s="59"/>
      <c r="AF304" s="59"/>
      <c r="AG304" s="59"/>
      <c r="AH304" s="59"/>
      <c r="AI304" s="59"/>
      <c r="AJ304" s="59"/>
      <c r="AK304" s="59"/>
      <c r="AL304" s="59"/>
      <c r="AM304" s="59"/>
      <c r="AN304" s="59"/>
      <c r="AO304" s="59"/>
      <c r="AP304" s="59"/>
      <c r="AQ304" s="59"/>
      <c r="AR304" s="59"/>
      <c r="AS304" s="59"/>
      <c r="AT304" s="59"/>
      <c r="AU304" s="59"/>
      <c r="AV304" s="59"/>
      <c r="AW304" s="59"/>
      <c r="AX304" s="59"/>
      <c r="AY304" s="59"/>
      <c r="AZ304" s="59"/>
      <c r="BA304" s="59"/>
      <c r="BB304" s="59"/>
      <c r="BC304" s="59"/>
      <c r="BD304" s="59"/>
      <c r="BE304" s="59"/>
      <c r="BF304" s="59"/>
    </row>
    <row r="305" spans="1:58">
      <c r="A305" s="51"/>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c r="AE305" s="59"/>
      <c r="AF305" s="59"/>
      <c r="AG305" s="59"/>
      <c r="AH305" s="59"/>
      <c r="AI305" s="59"/>
      <c r="AJ305" s="59"/>
      <c r="AK305" s="59"/>
      <c r="AL305" s="59"/>
      <c r="AM305" s="59"/>
      <c r="AN305" s="59"/>
      <c r="AO305" s="59"/>
      <c r="AP305" s="59"/>
      <c r="AQ305" s="59"/>
      <c r="AR305" s="59"/>
      <c r="AS305" s="59"/>
      <c r="AT305" s="59"/>
      <c r="AU305" s="59"/>
      <c r="AV305" s="59"/>
      <c r="AW305" s="59"/>
      <c r="AX305" s="59"/>
      <c r="AY305" s="59"/>
      <c r="AZ305" s="59"/>
      <c r="BA305" s="59"/>
      <c r="BB305" s="59"/>
      <c r="BC305" s="59"/>
      <c r="BD305" s="59"/>
      <c r="BE305" s="59"/>
      <c r="BF305" s="59"/>
    </row>
    <row r="306" spans="1:58">
      <c r="A306" s="51"/>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c r="AH306" s="59"/>
      <c r="AI306" s="59"/>
      <c r="AJ306" s="59"/>
      <c r="AK306" s="59"/>
      <c r="AL306" s="59"/>
      <c r="AM306" s="59"/>
      <c r="AN306" s="59"/>
      <c r="AO306" s="59"/>
      <c r="AP306" s="59"/>
      <c r="AQ306" s="59"/>
      <c r="AR306" s="59"/>
      <c r="AS306" s="59"/>
      <c r="AT306" s="59"/>
      <c r="AU306" s="59"/>
      <c r="AV306" s="59"/>
      <c r="AW306" s="59"/>
      <c r="AX306" s="59"/>
      <c r="AY306" s="59"/>
      <c r="AZ306" s="59"/>
      <c r="BA306" s="59"/>
      <c r="BB306" s="59"/>
      <c r="BC306" s="59"/>
      <c r="BD306" s="59"/>
      <c r="BE306" s="59"/>
      <c r="BF306" s="59"/>
    </row>
    <row r="307" spans="1:58">
      <c r="A307" s="51"/>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59"/>
      <c r="AH307" s="59"/>
      <c r="AI307" s="59"/>
      <c r="AJ307" s="59"/>
      <c r="AK307" s="59"/>
      <c r="AL307" s="59"/>
      <c r="AM307" s="59"/>
      <c r="AN307" s="59"/>
      <c r="AO307" s="59"/>
      <c r="AP307" s="59"/>
      <c r="AQ307" s="59"/>
      <c r="AR307" s="59"/>
      <c r="AS307" s="59"/>
      <c r="AT307" s="59"/>
      <c r="AU307" s="59"/>
      <c r="AV307" s="59"/>
      <c r="AW307" s="59"/>
      <c r="AX307" s="59"/>
      <c r="AY307" s="59"/>
      <c r="AZ307" s="59"/>
      <c r="BA307" s="59"/>
      <c r="BB307" s="59"/>
      <c r="BC307" s="59"/>
      <c r="BD307" s="59"/>
      <c r="BE307" s="59"/>
      <c r="BF307" s="59"/>
    </row>
    <row r="308" spans="1:58">
      <c r="A308" s="51"/>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59"/>
      <c r="AE308" s="59"/>
      <c r="AF308" s="59"/>
      <c r="AG308" s="59"/>
      <c r="AH308" s="59"/>
      <c r="AI308" s="59"/>
      <c r="AJ308" s="59"/>
      <c r="AK308" s="59"/>
      <c r="AL308" s="59"/>
      <c r="AM308" s="59"/>
      <c r="AN308" s="59"/>
      <c r="AO308" s="59"/>
      <c r="AP308" s="59"/>
      <c r="AQ308" s="59"/>
      <c r="AR308" s="59"/>
      <c r="AS308" s="59"/>
      <c r="AT308" s="59"/>
      <c r="AU308" s="59"/>
      <c r="AV308" s="59"/>
      <c r="AW308" s="59"/>
      <c r="AX308" s="59"/>
      <c r="AY308" s="59"/>
      <c r="AZ308" s="59"/>
      <c r="BA308" s="59"/>
      <c r="BB308" s="59"/>
      <c r="BC308" s="59"/>
      <c r="BD308" s="59"/>
      <c r="BE308" s="59"/>
      <c r="BF308" s="59"/>
    </row>
    <row r="309" spans="1:58">
      <c r="A309" s="51"/>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59"/>
      <c r="AJ309" s="59"/>
      <c r="AK309" s="59"/>
      <c r="AL309" s="59"/>
      <c r="AM309" s="59"/>
      <c r="AN309" s="59"/>
      <c r="AO309" s="59"/>
      <c r="AP309" s="59"/>
      <c r="AQ309" s="59"/>
      <c r="AR309" s="59"/>
      <c r="AS309" s="59"/>
      <c r="AT309" s="59"/>
      <c r="AU309" s="59"/>
      <c r="AV309" s="59"/>
      <c r="AW309" s="59"/>
      <c r="AX309" s="59"/>
      <c r="AY309" s="59"/>
      <c r="AZ309" s="59"/>
      <c r="BA309" s="59"/>
      <c r="BB309" s="59"/>
      <c r="BC309" s="59"/>
      <c r="BD309" s="59"/>
      <c r="BE309" s="59"/>
      <c r="BF309" s="59"/>
    </row>
    <row r="310" spans="1:58">
      <c r="A310" s="51"/>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59"/>
      <c r="AE310" s="59"/>
      <c r="AF310" s="59"/>
      <c r="AG310" s="59"/>
      <c r="AH310" s="59"/>
      <c r="AI310" s="59"/>
      <c r="AJ310" s="59"/>
      <c r="AK310" s="59"/>
      <c r="AL310" s="59"/>
      <c r="AM310" s="59"/>
      <c r="AN310" s="59"/>
      <c r="AO310" s="59"/>
      <c r="AP310" s="59"/>
      <c r="AQ310" s="59"/>
      <c r="AR310" s="59"/>
      <c r="AS310" s="59"/>
      <c r="AT310" s="59"/>
      <c r="AU310" s="59"/>
      <c r="AV310" s="59"/>
      <c r="AW310" s="59"/>
      <c r="AX310" s="59"/>
      <c r="AY310" s="59"/>
      <c r="AZ310" s="59"/>
      <c r="BA310" s="59"/>
      <c r="BB310" s="59"/>
      <c r="BC310" s="59"/>
      <c r="BD310" s="59"/>
      <c r="BE310" s="59"/>
      <c r="BF310" s="59"/>
    </row>
    <row r="311" spans="1:58">
      <c r="A311" s="51"/>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59"/>
      <c r="AH311" s="59"/>
      <c r="AI311" s="59"/>
      <c r="AJ311" s="59"/>
      <c r="AK311" s="59"/>
      <c r="AL311" s="59"/>
      <c r="AM311" s="59"/>
      <c r="AN311" s="59"/>
      <c r="AO311" s="59"/>
      <c r="AP311" s="59"/>
      <c r="AQ311" s="59"/>
      <c r="AR311" s="59"/>
      <c r="AS311" s="59"/>
      <c r="AT311" s="59"/>
      <c r="AU311" s="59"/>
      <c r="AV311" s="59"/>
      <c r="AW311" s="59"/>
      <c r="AX311" s="59"/>
      <c r="AY311" s="59"/>
      <c r="AZ311" s="59"/>
      <c r="BA311" s="59"/>
      <c r="BB311" s="59"/>
      <c r="BC311" s="59"/>
      <c r="BD311" s="59"/>
      <c r="BE311" s="59"/>
      <c r="BF311" s="59"/>
    </row>
    <row r="312" spans="1:58">
      <c r="A312" s="51"/>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59"/>
      <c r="AE312" s="59"/>
      <c r="AF312" s="59"/>
      <c r="AG312" s="59"/>
      <c r="AH312" s="59"/>
      <c r="AI312" s="59"/>
      <c r="AJ312" s="59"/>
      <c r="AK312" s="59"/>
      <c r="AL312" s="59"/>
      <c r="AM312" s="59"/>
      <c r="AN312" s="59"/>
      <c r="AO312" s="59"/>
      <c r="AP312" s="59"/>
      <c r="AQ312" s="59"/>
      <c r="AR312" s="59"/>
      <c r="AS312" s="59"/>
      <c r="AT312" s="59"/>
      <c r="AU312" s="59"/>
      <c r="AV312" s="59"/>
      <c r="AW312" s="59"/>
      <c r="AX312" s="59"/>
      <c r="AY312" s="59"/>
      <c r="AZ312" s="59"/>
      <c r="BA312" s="59"/>
      <c r="BB312" s="59"/>
      <c r="BC312" s="59"/>
      <c r="BD312" s="59"/>
      <c r="BE312" s="59"/>
      <c r="BF312" s="59"/>
    </row>
    <row r="313" spans="1:58">
      <c r="A313" s="51"/>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59"/>
      <c r="AE313" s="59"/>
      <c r="AF313" s="59"/>
      <c r="AG313" s="59"/>
      <c r="AH313" s="59"/>
      <c r="AI313" s="59"/>
      <c r="AJ313" s="59"/>
      <c r="AK313" s="59"/>
      <c r="AL313" s="59"/>
      <c r="AM313" s="59"/>
      <c r="AN313" s="59"/>
      <c r="AO313" s="59"/>
      <c r="AP313" s="59"/>
      <c r="AQ313" s="59"/>
      <c r="AR313" s="59"/>
      <c r="AS313" s="59"/>
      <c r="AT313" s="59"/>
      <c r="AU313" s="59"/>
      <c r="AV313" s="59"/>
      <c r="AW313" s="59"/>
      <c r="AX313" s="59"/>
      <c r="AY313" s="59"/>
      <c r="AZ313" s="59"/>
      <c r="BA313" s="59"/>
      <c r="BB313" s="59"/>
      <c r="BC313" s="59"/>
      <c r="BD313" s="59"/>
      <c r="BE313" s="59"/>
      <c r="BF313" s="59"/>
    </row>
    <row r="314" spans="1:58">
      <c r="A314" s="51"/>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c r="AP314" s="59"/>
      <c r="AQ314" s="59"/>
      <c r="AR314" s="59"/>
      <c r="AS314" s="59"/>
      <c r="AT314" s="59"/>
      <c r="AU314" s="59"/>
      <c r="AV314" s="59"/>
      <c r="AW314" s="59"/>
      <c r="AX314" s="59"/>
      <c r="AY314" s="59"/>
      <c r="AZ314" s="59"/>
      <c r="BA314" s="59"/>
      <c r="BB314" s="59"/>
      <c r="BC314" s="59"/>
      <c r="BD314" s="59"/>
      <c r="BE314" s="59"/>
      <c r="BF314" s="59"/>
    </row>
    <row r="315" spans="1:58">
      <c r="A315" s="51"/>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c r="AJ315" s="59"/>
      <c r="AK315" s="59"/>
      <c r="AL315" s="59"/>
      <c r="AM315" s="59"/>
      <c r="AN315" s="59"/>
      <c r="AO315" s="59"/>
      <c r="AP315" s="59"/>
      <c r="AQ315" s="59"/>
      <c r="AR315" s="59"/>
      <c r="AS315" s="59"/>
      <c r="AT315" s="59"/>
      <c r="AU315" s="59"/>
      <c r="AV315" s="59"/>
      <c r="AW315" s="59"/>
      <c r="AX315" s="59"/>
      <c r="AY315" s="59"/>
      <c r="AZ315" s="59"/>
      <c r="BA315" s="59"/>
      <c r="BB315" s="59"/>
      <c r="BC315" s="59"/>
      <c r="BD315" s="59"/>
      <c r="BE315" s="59"/>
      <c r="BF315" s="59"/>
    </row>
    <row r="316" spans="1:58">
      <c r="A316" s="51"/>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59"/>
      <c r="AJ316" s="59"/>
      <c r="AK316" s="59"/>
      <c r="AL316" s="59"/>
      <c r="AM316" s="59"/>
      <c r="AN316" s="59"/>
      <c r="AO316" s="59"/>
      <c r="AP316" s="59"/>
      <c r="AQ316" s="59"/>
      <c r="AR316" s="59"/>
      <c r="AS316" s="59"/>
      <c r="AT316" s="59"/>
      <c r="AU316" s="59"/>
      <c r="AV316" s="59"/>
      <c r="AW316" s="59"/>
      <c r="AX316" s="59"/>
      <c r="AY316" s="59"/>
      <c r="AZ316" s="59"/>
      <c r="BA316" s="59"/>
      <c r="BB316" s="59"/>
      <c r="BC316" s="59"/>
      <c r="BD316" s="59"/>
      <c r="BE316" s="59"/>
      <c r="BF316" s="59"/>
    </row>
    <row r="317" spans="1:58">
      <c r="A317" s="51"/>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59"/>
      <c r="AM317" s="59"/>
      <c r="AN317" s="59"/>
      <c r="AO317" s="59"/>
      <c r="AP317" s="59"/>
      <c r="AQ317" s="59"/>
      <c r="AR317" s="59"/>
      <c r="AS317" s="59"/>
      <c r="AT317" s="59"/>
      <c r="AU317" s="59"/>
      <c r="AV317" s="59"/>
      <c r="AW317" s="59"/>
      <c r="AX317" s="59"/>
      <c r="AY317" s="59"/>
      <c r="AZ317" s="59"/>
      <c r="BA317" s="59"/>
      <c r="BB317" s="59"/>
      <c r="BC317" s="59"/>
      <c r="BD317" s="59"/>
      <c r="BE317" s="59"/>
      <c r="BF317" s="59"/>
    </row>
    <row r="318" spans="1:58">
      <c r="A318" s="51"/>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c r="AK318" s="59"/>
      <c r="AL318" s="59"/>
      <c r="AM318" s="59"/>
      <c r="AN318" s="59"/>
      <c r="AO318" s="59"/>
      <c r="AP318" s="59"/>
      <c r="AQ318" s="59"/>
      <c r="AR318" s="59"/>
      <c r="AS318" s="59"/>
      <c r="AT318" s="59"/>
      <c r="AU318" s="59"/>
      <c r="AV318" s="59"/>
      <c r="AW318" s="59"/>
      <c r="AX318" s="59"/>
      <c r="AY318" s="59"/>
      <c r="AZ318" s="59"/>
      <c r="BA318" s="59"/>
      <c r="BB318" s="59"/>
      <c r="BC318" s="59"/>
      <c r="BD318" s="59"/>
      <c r="BE318" s="59"/>
      <c r="BF318" s="59"/>
    </row>
    <row r="319" spans="1:58">
      <c r="A319" s="51"/>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59"/>
      <c r="AJ319" s="59"/>
      <c r="AK319" s="59"/>
      <c r="AL319" s="59"/>
      <c r="AM319" s="59"/>
      <c r="AN319" s="59"/>
      <c r="AO319" s="59"/>
      <c r="AP319" s="59"/>
      <c r="AQ319" s="59"/>
      <c r="AR319" s="59"/>
      <c r="AS319" s="59"/>
      <c r="AT319" s="59"/>
      <c r="AU319" s="59"/>
      <c r="AV319" s="59"/>
      <c r="AW319" s="59"/>
      <c r="AX319" s="59"/>
      <c r="AY319" s="59"/>
      <c r="AZ319" s="59"/>
      <c r="BA319" s="59"/>
      <c r="BB319" s="59"/>
      <c r="BC319" s="59"/>
      <c r="BD319" s="59"/>
      <c r="BE319" s="59"/>
      <c r="BF319" s="59"/>
    </row>
    <row r="320" spans="1:58">
      <c r="A320" s="51"/>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c r="AB320" s="59"/>
      <c r="AC320" s="59"/>
      <c r="AD320" s="59"/>
      <c r="AE320" s="59"/>
      <c r="AF320" s="59"/>
      <c r="AG320" s="59"/>
      <c r="AH320" s="59"/>
      <c r="AI320" s="59"/>
      <c r="AJ320" s="59"/>
      <c r="AK320" s="59"/>
      <c r="AL320" s="59"/>
      <c r="AM320" s="59"/>
      <c r="AN320" s="59"/>
      <c r="AO320" s="59"/>
      <c r="AP320" s="59"/>
      <c r="AQ320" s="59"/>
      <c r="AR320" s="59"/>
      <c r="AS320" s="59"/>
      <c r="AT320" s="59"/>
      <c r="AU320" s="59"/>
      <c r="AV320" s="59"/>
      <c r="AW320" s="59"/>
      <c r="AX320" s="59"/>
      <c r="AY320" s="59"/>
      <c r="AZ320" s="59"/>
      <c r="BA320" s="59"/>
      <c r="BB320" s="59"/>
      <c r="BC320" s="59"/>
      <c r="BD320" s="59"/>
      <c r="BE320" s="59"/>
      <c r="BF320" s="59"/>
    </row>
    <row r="321" spans="1:58">
      <c r="A321" s="51"/>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59"/>
      <c r="AH321" s="59"/>
      <c r="AI321" s="59"/>
      <c r="AJ321" s="59"/>
      <c r="AK321" s="59"/>
      <c r="AL321" s="59"/>
      <c r="AM321" s="59"/>
      <c r="AN321" s="59"/>
      <c r="AO321" s="59"/>
      <c r="AP321" s="59"/>
      <c r="AQ321" s="59"/>
      <c r="AR321" s="59"/>
      <c r="AS321" s="59"/>
      <c r="AT321" s="59"/>
      <c r="AU321" s="59"/>
      <c r="AV321" s="59"/>
      <c r="AW321" s="59"/>
      <c r="AX321" s="59"/>
      <c r="AY321" s="59"/>
      <c r="AZ321" s="59"/>
      <c r="BA321" s="59"/>
      <c r="BB321" s="59"/>
      <c r="BC321" s="59"/>
      <c r="BD321" s="59"/>
      <c r="BE321" s="59"/>
      <c r="BF321" s="59"/>
    </row>
    <row r="322" spans="1:58">
      <c r="A322" s="51"/>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c r="AK322" s="59"/>
      <c r="AL322" s="59"/>
      <c r="AM322" s="59"/>
      <c r="AN322" s="59"/>
      <c r="AO322" s="59"/>
      <c r="AP322" s="59"/>
      <c r="AQ322" s="59"/>
      <c r="AR322" s="59"/>
      <c r="AS322" s="59"/>
      <c r="AT322" s="59"/>
      <c r="AU322" s="59"/>
      <c r="AV322" s="59"/>
      <c r="AW322" s="59"/>
      <c r="AX322" s="59"/>
      <c r="AY322" s="59"/>
      <c r="AZ322" s="59"/>
      <c r="BA322" s="59"/>
      <c r="BB322" s="59"/>
      <c r="BC322" s="59"/>
      <c r="BD322" s="59"/>
      <c r="BE322" s="59"/>
      <c r="BF322" s="59"/>
    </row>
    <row r="323" spans="1:58">
      <c r="A323" s="51"/>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c r="AJ323" s="59"/>
      <c r="AK323" s="59"/>
      <c r="AL323" s="59"/>
      <c r="AM323" s="59"/>
      <c r="AN323" s="59"/>
      <c r="AO323" s="59"/>
      <c r="AP323" s="59"/>
      <c r="AQ323" s="59"/>
      <c r="AR323" s="59"/>
      <c r="AS323" s="59"/>
      <c r="AT323" s="59"/>
      <c r="AU323" s="59"/>
      <c r="AV323" s="59"/>
      <c r="AW323" s="59"/>
      <c r="AX323" s="59"/>
      <c r="AY323" s="59"/>
      <c r="AZ323" s="59"/>
      <c r="BA323" s="59"/>
      <c r="BB323" s="59"/>
      <c r="BC323" s="59"/>
      <c r="BD323" s="59"/>
      <c r="BE323" s="59"/>
      <c r="BF323" s="59"/>
    </row>
    <row r="324" spans="1:58">
      <c r="A324" s="51"/>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59"/>
      <c r="AJ324" s="59"/>
      <c r="AK324" s="59"/>
      <c r="AL324" s="59"/>
      <c r="AM324" s="59"/>
      <c r="AN324" s="59"/>
      <c r="AO324" s="59"/>
      <c r="AP324" s="59"/>
      <c r="AQ324" s="59"/>
      <c r="AR324" s="59"/>
      <c r="AS324" s="59"/>
      <c r="AT324" s="59"/>
      <c r="AU324" s="59"/>
      <c r="AV324" s="59"/>
      <c r="AW324" s="59"/>
      <c r="AX324" s="59"/>
      <c r="AY324" s="59"/>
      <c r="AZ324" s="59"/>
      <c r="BA324" s="59"/>
      <c r="BB324" s="59"/>
      <c r="BC324" s="59"/>
      <c r="BD324" s="59"/>
      <c r="BE324" s="59"/>
      <c r="BF324" s="59"/>
    </row>
    <row r="325" spans="1:58">
      <c r="A325" s="51"/>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59"/>
      <c r="AJ325" s="59"/>
      <c r="AK325" s="59"/>
      <c r="AL325" s="59"/>
      <c r="AM325" s="59"/>
      <c r="AN325" s="59"/>
      <c r="AO325" s="59"/>
      <c r="AP325" s="59"/>
      <c r="AQ325" s="59"/>
      <c r="AR325" s="59"/>
      <c r="AS325" s="59"/>
      <c r="AT325" s="59"/>
      <c r="AU325" s="59"/>
      <c r="AV325" s="59"/>
      <c r="AW325" s="59"/>
      <c r="AX325" s="59"/>
      <c r="AY325" s="59"/>
      <c r="AZ325" s="59"/>
      <c r="BA325" s="59"/>
      <c r="BB325" s="59"/>
      <c r="BC325" s="59"/>
      <c r="BD325" s="59"/>
      <c r="BE325" s="59"/>
      <c r="BF325" s="59"/>
    </row>
    <row r="326" spans="1:58">
      <c r="A326" s="51"/>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59"/>
      <c r="AJ326" s="59"/>
      <c r="AK326" s="59"/>
      <c r="AL326" s="59"/>
      <c r="AM326" s="59"/>
      <c r="AN326" s="59"/>
      <c r="AO326" s="59"/>
      <c r="AP326" s="59"/>
      <c r="AQ326" s="59"/>
      <c r="AR326" s="59"/>
      <c r="AS326" s="59"/>
      <c r="AT326" s="59"/>
      <c r="AU326" s="59"/>
      <c r="AV326" s="59"/>
      <c r="AW326" s="59"/>
      <c r="AX326" s="59"/>
      <c r="AY326" s="59"/>
      <c r="AZ326" s="59"/>
      <c r="BA326" s="59"/>
      <c r="BB326" s="59"/>
      <c r="BC326" s="59"/>
      <c r="BD326" s="59"/>
      <c r="BE326" s="59"/>
      <c r="BF326" s="59"/>
    </row>
    <row r="327" spans="1:58">
      <c r="A327" s="51"/>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59"/>
      <c r="AM327" s="59"/>
      <c r="AN327" s="59"/>
      <c r="AO327" s="59"/>
      <c r="AP327" s="59"/>
      <c r="AQ327" s="59"/>
      <c r="AR327" s="59"/>
      <c r="AS327" s="59"/>
      <c r="AT327" s="59"/>
      <c r="AU327" s="59"/>
      <c r="AV327" s="59"/>
      <c r="AW327" s="59"/>
      <c r="AX327" s="59"/>
      <c r="AY327" s="59"/>
      <c r="AZ327" s="59"/>
      <c r="BA327" s="59"/>
      <c r="BB327" s="59"/>
      <c r="BC327" s="59"/>
      <c r="BD327" s="59"/>
      <c r="BE327" s="59"/>
      <c r="BF327" s="59"/>
    </row>
    <row r="328" spans="1:58">
      <c r="A328" s="51"/>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c r="AB328" s="59"/>
      <c r="AC328" s="59"/>
      <c r="AD328" s="59"/>
      <c r="AE328" s="59"/>
      <c r="AF328" s="59"/>
      <c r="AG328" s="59"/>
      <c r="AH328" s="59"/>
      <c r="AI328" s="59"/>
      <c r="AJ328" s="59"/>
      <c r="AK328" s="59"/>
      <c r="AL328" s="59"/>
      <c r="AM328" s="59"/>
      <c r="AN328" s="59"/>
      <c r="AO328" s="59"/>
      <c r="AP328" s="59"/>
      <c r="AQ328" s="59"/>
      <c r="AR328" s="59"/>
      <c r="AS328" s="59"/>
      <c r="AT328" s="59"/>
      <c r="AU328" s="59"/>
      <c r="AV328" s="59"/>
      <c r="AW328" s="59"/>
      <c r="AX328" s="59"/>
      <c r="AY328" s="59"/>
      <c r="AZ328" s="59"/>
      <c r="BA328" s="59"/>
      <c r="BB328" s="59"/>
      <c r="BC328" s="59"/>
      <c r="BD328" s="59"/>
      <c r="BE328" s="59"/>
      <c r="BF328" s="59"/>
    </row>
    <row r="329" spans="1:58">
      <c r="A329" s="51"/>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c r="AD329" s="59"/>
      <c r="AE329" s="59"/>
      <c r="AF329" s="59"/>
      <c r="AG329" s="59"/>
      <c r="AH329" s="59"/>
      <c r="AI329" s="59"/>
      <c r="AJ329" s="59"/>
      <c r="AK329" s="59"/>
      <c r="AL329" s="59"/>
      <c r="AM329" s="59"/>
      <c r="AN329" s="59"/>
      <c r="AO329" s="59"/>
      <c r="AP329" s="59"/>
      <c r="AQ329" s="59"/>
      <c r="AR329" s="59"/>
      <c r="AS329" s="59"/>
      <c r="AT329" s="59"/>
      <c r="AU329" s="59"/>
      <c r="AV329" s="59"/>
      <c r="AW329" s="59"/>
      <c r="AX329" s="59"/>
      <c r="AY329" s="59"/>
      <c r="AZ329" s="59"/>
      <c r="BA329" s="59"/>
      <c r="BB329" s="59"/>
      <c r="BC329" s="59"/>
      <c r="BD329" s="59"/>
      <c r="BE329" s="59"/>
      <c r="BF329" s="59"/>
    </row>
    <row r="330" spans="1:58">
      <c r="A330" s="51"/>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c r="AB330" s="59"/>
      <c r="AC330" s="59"/>
      <c r="AD330" s="59"/>
      <c r="AE330" s="59"/>
      <c r="AF330" s="59"/>
      <c r="AG330" s="59"/>
      <c r="AH330" s="59"/>
      <c r="AI330" s="59"/>
      <c r="AJ330" s="59"/>
      <c r="AK330" s="59"/>
      <c r="AL330" s="59"/>
      <c r="AM330" s="59"/>
      <c r="AN330" s="59"/>
      <c r="AO330" s="59"/>
      <c r="AP330" s="59"/>
      <c r="AQ330" s="59"/>
      <c r="AR330" s="59"/>
      <c r="AS330" s="59"/>
      <c r="AT330" s="59"/>
      <c r="AU330" s="59"/>
      <c r="AV330" s="59"/>
      <c r="AW330" s="59"/>
      <c r="AX330" s="59"/>
      <c r="AY330" s="59"/>
      <c r="AZ330" s="59"/>
      <c r="BA330" s="59"/>
      <c r="BB330" s="59"/>
      <c r="BC330" s="59"/>
      <c r="BD330" s="59"/>
      <c r="BE330" s="59"/>
      <c r="BF330" s="59"/>
    </row>
    <row r="331" spans="1:58">
      <c r="A331" s="51"/>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59"/>
      <c r="AH331" s="59"/>
      <c r="AI331" s="59"/>
      <c r="AJ331" s="59"/>
      <c r="AK331" s="59"/>
      <c r="AL331" s="59"/>
      <c r="AM331" s="59"/>
      <c r="AN331" s="59"/>
      <c r="AO331" s="59"/>
      <c r="AP331" s="59"/>
      <c r="AQ331" s="59"/>
      <c r="AR331" s="59"/>
      <c r="AS331" s="59"/>
      <c r="AT331" s="59"/>
      <c r="AU331" s="59"/>
      <c r="AV331" s="59"/>
      <c r="AW331" s="59"/>
      <c r="AX331" s="59"/>
      <c r="AY331" s="59"/>
      <c r="AZ331" s="59"/>
      <c r="BA331" s="59"/>
      <c r="BB331" s="59"/>
      <c r="BC331" s="59"/>
      <c r="BD331" s="59"/>
      <c r="BE331" s="59"/>
      <c r="BF331" s="59"/>
    </row>
    <row r="332" spans="1:58">
      <c r="A332" s="51"/>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59"/>
      <c r="AE332" s="59"/>
      <c r="AF332" s="59"/>
      <c r="AG332" s="59"/>
      <c r="AH332" s="59"/>
      <c r="AI332" s="59"/>
      <c r="AJ332" s="59"/>
      <c r="AK332" s="59"/>
      <c r="AL332" s="59"/>
      <c r="AM332" s="59"/>
      <c r="AN332" s="59"/>
      <c r="AO332" s="59"/>
      <c r="AP332" s="59"/>
      <c r="AQ332" s="59"/>
      <c r="AR332" s="59"/>
      <c r="AS332" s="59"/>
      <c r="AT332" s="59"/>
      <c r="AU332" s="59"/>
      <c r="AV332" s="59"/>
      <c r="AW332" s="59"/>
      <c r="AX332" s="59"/>
      <c r="AY332" s="59"/>
      <c r="AZ332" s="59"/>
      <c r="BA332" s="59"/>
      <c r="BB332" s="59"/>
      <c r="BC332" s="59"/>
      <c r="BD332" s="59"/>
      <c r="BE332" s="59"/>
      <c r="BF332" s="59"/>
    </row>
    <row r="333" spans="1:58">
      <c r="A333" s="51"/>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59"/>
      <c r="AE333" s="59"/>
      <c r="AF333" s="59"/>
      <c r="AG333" s="59"/>
      <c r="AH333" s="59"/>
      <c r="AI333" s="59"/>
      <c r="AJ333" s="59"/>
      <c r="AK333" s="59"/>
      <c r="AL333" s="59"/>
      <c r="AM333" s="59"/>
      <c r="AN333" s="59"/>
      <c r="AO333" s="59"/>
      <c r="AP333" s="59"/>
      <c r="AQ333" s="59"/>
      <c r="AR333" s="59"/>
      <c r="AS333" s="59"/>
      <c r="AT333" s="59"/>
      <c r="AU333" s="59"/>
      <c r="AV333" s="59"/>
      <c r="AW333" s="59"/>
      <c r="AX333" s="59"/>
      <c r="AY333" s="59"/>
      <c r="AZ333" s="59"/>
      <c r="BA333" s="59"/>
      <c r="BB333" s="59"/>
      <c r="BC333" s="59"/>
      <c r="BD333" s="59"/>
      <c r="BE333" s="59"/>
      <c r="BF333" s="59"/>
    </row>
    <row r="334" spans="1:58">
      <c r="A334" s="51"/>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c r="AB334" s="59"/>
      <c r="AC334" s="59"/>
      <c r="AD334" s="59"/>
      <c r="AE334" s="59"/>
      <c r="AF334" s="59"/>
      <c r="AG334" s="59"/>
      <c r="AH334" s="59"/>
      <c r="AI334" s="59"/>
      <c r="AJ334" s="59"/>
      <c r="AK334" s="59"/>
      <c r="AL334" s="59"/>
      <c r="AM334" s="59"/>
      <c r="AN334" s="59"/>
      <c r="AO334" s="59"/>
      <c r="AP334" s="59"/>
      <c r="AQ334" s="59"/>
      <c r="AR334" s="59"/>
      <c r="AS334" s="59"/>
      <c r="AT334" s="59"/>
      <c r="AU334" s="59"/>
      <c r="AV334" s="59"/>
      <c r="AW334" s="59"/>
      <c r="AX334" s="59"/>
      <c r="AY334" s="59"/>
      <c r="AZ334" s="59"/>
      <c r="BA334" s="59"/>
      <c r="BB334" s="59"/>
      <c r="BC334" s="59"/>
      <c r="BD334" s="59"/>
      <c r="BE334" s="59"/>
      <c r="BF334" s="59"/>
    </row>
    <row r="335" spans="1:58">
      <c r="A335" s="51"/>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c r="AB335" s="59"/>
      <c r="AC335" s="59"/>
      <c r="AD335" s="59"/>
      <c r="AE335" s="59"/>
      <c r="AF335" s="59"/>
      <c r="AG335" s="59"/>
      <c r="AH335" s="59"/>
      <c r="AI335" s="59"/>
      <c r="AJ335" s="59"/>
      <c r="AK335" s="59"/>
      <c r="AL335" s="59"/>
      <c r="AM335" s="59"/>
      <c r="AN335" s="59"/>
      <c r="AO335" s="59"/>
      <c r="AP335" s="59"/>
      <c r="AQ335" s="59"/>
      <c r="AR335" s="59"/>
      <c r="AS335" s="59"/>
      <c r="AT335" s="59"/>
      <c r="AU335" s="59"/>
      <c r="AV335" s="59"/>
      <c r="AW335" s="59"/>
      <c r="AX335" s="59"/>
      <c r="AY335" s="59"/>
      <c r="AZ335" s="59"/>
      <c r="BA335" s="59"/>
      <c r="BB335" s="59"/>
      <c r="BC335" s="59"/>
      <c r="BD335" s="59"/>
      <c r="BE335" s="59"/>
      <c r="BF335" s="59"/>
    </row>
    <row r="336" spans="1:58">
      <c r="A336" s="51"/>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c r="AD336" s="59"/>
      <c r="AE336" s="59"/>
      <c r="AF336" s="59"/>
      <c r="AG336" s="59"/>
      <c r="AH336" s="59"/>
      <c r="AI336" s="59"/>
      <c r="AJ336" s="59"/>
      <c r="AK336" s="59"/>
      <c r="AL336" s="59"/>
      <c r="AM336" s="59"/>
      <c r="AN336" s="59"/>
      <c r="AO336" s="59"/>
      <c r="AP336" s="59"/>
      <c r="AQ336" s="59"/>
      <c r="AR336" s="59"/>
      <c r="AS336" s="59"/>
      <c r="AT336" s="59"/>
      <c r="AU336" s="59"/>
      <c r="AV336" s="59"/>
      <c r="AW336" s="59"/>
      <c r="AX336" s="59"/>
      <c r="AY336" s="59"/>
      <c r="AZ336" s="59"/>
      <c r="BA336" s="59"/>
      <c r="BB336" s="59"/>
      <c r="BC336" s="59"/>
      <c r="BD336" s="59"/>
      <c r="BE336" s="59"/>
      <c r="BF336" s="59"/>
    </row>
    <row r="337" spans="1:58">
      <c r="A337" s="51"/>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c r="AB337" s="59"/>
      <c r="AC337" s="59"/>
      <c r="AD337" s="59"/>
      <c r="AE337" s="59"/>
      <c r="AF337" s="59"/>
      <c r="AG337" s="59"/>
      <c r="AH337" s="59"/>
      <c r="AI337" s="59"/>
      <c r="AJ337" s="59"/>
      <c r="AK337" s="59"/>
      <c r="AL337" s="59"/>
      <c r="AM337" s="59"/>
      <c r="AN337" s="59"/>
      <c r="AO337" s="59"/>
      <c r="AP337" s="59"/>
      <c r="AQ337" s="59"/>
      <c r="AR337" s="59"/>
      <c r="AS337" s="59"/>
      <c r="AT337" s="59"/>
      <c r="AU337" s="59"/>
      <c r="AV337" s="59"/>
      <c r="AW337" s="59"/>
      <c r="AX337" s="59"/>
      <c r="AY337" s="59"/>
      <c r="AZ337" s="59"/>
      <c r="BA337" s="59"/>
      <c r="BB337" s="59"/>
      <c r="BC337" s="59"/>
      <c r="BD337" s="59"/>
      <c r="BE337" s="59"/>
      <c r="BF337" s="59"/>
    </row>
    <row r="338" spans="1:58">
      <c r="A338" s="51"/>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c r="AB338" s="59"/>
      <c r="AC338" s="59"/>
      <c r="AD338" s="59"/>
      <c r="AE338" s="59"/>
      <c r="AF338" s="59"/>
      <c r="AG338" s="59"/>
      <c r="AH338" s="59"/>
      <c r="AI338" s="59"/>
      <c r="AJ338" s="59"/>
      <c r="AK338" s="59"/>
      <c r="AL338" s="59"/>
      <c r="AM338" s="59"/>
      <c r="AN338" s="59"/>
      <c r="AO338" s="59"/>
      <c r="AP338" s="59"/>
      <c r="AQ338" s="59"/>
      <c r="AR338" s="59"/>
      <c r="AS338" s="59"/>
      <c r="AT338" s="59"/>
      <c r="AU338" s="59"/>
      <c r="AV338" s="59"/>
      <c r="AW338" s="59"/>
      <c r="AX338" s="59"/>
      <c r="AY338" s="59"/>
      <c r="AZ338" s="59"/>
      <c r="BA338" s="59"/>
      <c r="BB338" s="59"/>
      <c r="BC338" s="59"/>
      <c r="BD338" s="59"/>
      <c r="BE338" s="59"/>
      <c r="BF338" s="59"/>
    </row>
    <row r="339" spans="1:58">
      <c r="A339" s="51"/>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59"/>
      <c r="AE339" s="59"/>
      <c r="AF339" s="59"/>
      <c r="AG339" s="59"/>
      <c r="AH339" s="59"/>
      <c r="AI339" s="59"/>
      <c r="AJ339" s="59"/>
      <c r="AK339" s="59"/>
      <c r="AL339" s="59"/>
      <c r="AM339" s="59"/>
      <c r="AN339" s="59"/>
      <c r="AO339" s="59"/>
      <c r="AP339" s="59"/>
      <c r="AQ339" s="59"/>
      <c r="AR339" s="59"/>
      <c r="AS339" s="59"/>
      <c r="AT339" s="59"/>
      <c r="AU339" s="59"/>
      <c r="AV339" s="59"/>
      <c r="AW339" s="59"/>
      <c r="AX339" s="59"/>
      <c r="AY339" s="59"/>
      <c r="AZ339" s="59"/>
      <c r="BA339" s="59"/>
      <c r="BB339" s="59"/>
      <c r="BC339" s="59"/>
      <c r="BD339" s="59"/>
      <c r="BE339" s="59"/>
      <c r="BF339" s="59"/>
    </row>
    <row r="340" spans="1:58">
      <c r="A340" s="51"/>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59"/>
      <c r="AH340" s="59"/>
      <c r="AI340" s="59"/>
      <c r="AJ340" s="59"/>
      <c r="AK340" s="59"/>
      <c r="AL340" s="59"/>
      <c r="AM340" s="59"/>
      <c r="AN340" s="59"/>
      <c r="AO340" s="59"/>
      <c r="AP340" s="59"/>
      <c r="AQ340" s="59"/>
      <c r="AR340" s="59"/>
      <c r="AS340" s="59"/>
      <c r="AT340" s="59"/>
      <c r="AU340" s="59"/>
      <c r="AV340" s="59"/>
      <c r="AW340" s="59"/>
      <c r="AX340" s="59"/>
      <c r="AY340" s="59"/>
      <c r="AZ340" s="59"/>
      <c r="BA340" s="59"/>
      <c r="BB340" s="59"/>
      <c r="BC340" s="59"/>
      <c r="BD340" s="59"/>
      <c r="BE340" s="59"/>
      <c r="BF340" s="59"/>
    </row>
    <row r="341" spans="1:58">
      <c r="A341" s="51"/>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59"/>
      <c r="AE341" s="59"/>
      <c r="AF341" s="59"/>
      <c r="AG341" s="59"/>
      <c r="AH341" s="59"/>
      <c r="AI341" s="59"/>
      <c r="AJ341" s="59"/>
      <c r="AK341" s="59"/>
      <c r="AL341" s="59"/>
      <c r="AM341" s="59"/>
      <c r="AN341" s="59"/>
      <c r="AO341" s="59"/>
      <c r="AP341" s="59"/>
      <c r="AQ341" s="59"/>
      <c r="AR341" s="59"/>
      <c r="AS341" s="59"/>
      <c r="AT341" s="59"/>
      <c r="AU341" s="59"/>
      <c r="AV341" s="59"/>
      <c r="AW341" s="59"/>
      <c r="AX341" s="59"/>
      <c r="AY341" s="59"/>
      <c r="AZ341" s="59"/>
      <c r="BA341" s="59"/>
      <c r="BB341" s="59"/>
      <c r="BC341" s="59"/>
      <c r="BD341" s="59"/>
      <c r="BE341" s="59"/>
      <c r="BF341" s="59"/>
    </row>
    <row r="342" spans="1:58">
      <c r="A342" s="51"/>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59"/>
      <c r="AE342" s="59"/>
      <c r="AF342" s="59"/>
      <c r="AG342" s="59"/>
      <c r="AH342" s="59"/>
      <c r="AI342" s="59"/>
      <c r="AJ342" s="59"/>
      <c r="AK342" s="59"/>
      <c r="AL342" s="59"/>
      <c r="AM342" s="59"/>
      <c r="AN342" s="59"/>
      <c r="AO342" s="59"/>
      <c r="AP342" s="59"/>
      <c r="AQ342" s="59"/>
      <c r="AR342" s="59"/>
      <c r="AS342" s="59"/>
      <c r="AT342" s="59"/>
      <c r="AU342" s="59"/>
      <c r="AV342" s="59"/>
      <c r="AW342" s="59"/>
      <c r="AX342" s="59"/>
      <c r="AY342" s="59"/>
      <c r="AZ342" s="59"/>
      <c r="BA342" s="59"/>
      <c r="BB342" s="59"/>
      <c r="BC342" s="59"/>
      <c r="BD342" s="59"/>
      <c r="BE342" s="59"/>
      <c r="BF342" s="59"/>
    </row>
    <row r="343" spans="1:58">
      <c r="A343" s="51"/>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c r="AD343" s="59"/>
      <c r="AE343" s="59"/>
      <c r="AF343" s="59"/>
      <c r="AG343" s="59"/>
      <c r="AH343" s="59"/>
      <c r="AI343" s="59"/>
      <c r="AJ343" s="59"/>
      <c r="AK343" s="59"/>
      <c r="AL343" s="59"/>
      <c r="AM343" s="59"/>
      <c r="AN343" s="59"/>
      <c r="AO343" s="59"/>
      <c r="AP343" s="59"/>
      <c r="AQ343" s="59"/>
      <c r="AR343" s="59"/>
      <c r="AS343" s="59"/>
      <c r="AT343" s="59"/>
      <c r="AU343" s="59"/>
      <c r="AV343" s="59"/>
      <c r="AW343" s="59"/>
      <c r="AX343" s="59"/>
      <c r="AY343" s="59"/>
      <c r="AZ343" s="59"/>
      <c r="BA343" s="59"/>
      <c r="BB343" s="59"/>
      <c r="BC343" s="59"/>
      <c r="BD343" s="59"/>
      <c r="BE343" s="59"/>
      <c r="BF343" s="59"/>
    </row>
    <row r="344" spans="1:58">
      <c r="A344" s="51"/>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c r="AD344" s="59"/>
      <c r="AE344" s="59"/>
      <c r="AF344" s="59"/>
      <c r="AG344" s="59"/>
      <c r="AH344" s="59"/>
      <c r="AI344" s="59"/>
      <c r="AJ344" s="59"/>
      <c r="AK344" s="59"/>
      <c r="AL344" s="59"/>
      <c r="AM344" s="59"/>
      <c r="AN344" s="59"/>
      <c r="AO344" s="59"/>
      <c r="AP344" s="59"/>
      <c r="AQ344" s="59"/>
      <c r="AR344" s="59"/>
      <c r="AS344" s="59"/>
      <c r="AT344" s="59"/>
      <c r="AU344" s="59"/>
      <c r="AV344" s="59"/>
      <c r="AW344" s="59"/>
      <c r="AX344" s="59"/>
      <c r="AY344" s="59"/>
      <c r="AZ344" s="59"/>
      <c r="BA344" s="59"/>
      <c r="BB344" s="59"/>
      <c r="BC344" s="59"/>
      <c r="BD344" s="59"/>
      <c r="BE344" s="59"/>
      <c r="BF344" s="59"/>
    </row>
    <row r="345" spans="1:58">
      <c r="A345" s="51"/>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c r="AD345" s="59"/>
      <c r="AE345" s="59"/>
      <c r="AF345" s="59"/>
      <c r="AG345" s="59"/>
      <c r="AH345" s="59"/>
      <c r="AI345" s="59"/>
      <c r="AJ345" s="59"/>
      <c r="AK345" s="59"/>
      <c r="AL345" s="59"/>
      <c r="AM345" s="59"/>
      <c r="AN345" s="59"/>
      <c r="AO345" s="59"/>
      <c r="AP345" s="59"/>
      <c r="AQ345" s="59"/>
      <c r="AR345" s="59"/>
      <c r="AS345" s="59"/>
      <c r="AT345" s="59"/>
      <c r="AU345" s="59"/>
      <c r="AV345" s="59"/>
      <c r="AW345" s="59"/>
      <c r="AX345" s="59"/>
      <c r="AY345" s="59"/>
      <c r="AZ345" s="59"/>
      <c r="BA345" s="59"/>
      <c r="BB345" s="59"/>
      <c r="BC345" s="59"/>
      <c r="BD345" s="59"/>
      <c r="BE345" s="59"/>
      <c r="BF345" s="59"/>
    </row>
    <row r="346" spans="1:58">
      <c r="A346" s="51"/>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59"/>
      <c r="AE346" s="59"/>
      <c r="AF346" s="59"/>
      <c r="AG346" s="59"/>
      <c r="AH346" s="59"/>
      <c r="AI346" s="59"/>
      <c r="AJ346" s="59"/>
      <c r="AK346" s="59"/>
      <c r="AL346" s="59"/>
      <c r="AM346" s="59"/>
      <c r="AN346" s="59"/>
      <c r="AO346" s="59"/>
      <c r="AP346" s="59"/>
      <c r="AQ346" s="59"/>
      <c r="AR346" s="59"/>
      <c r="AS346" s="59"/>
      <c r="AT346" s="59"/>
      <c r="AU346" s="59"/>
      <c r="AV346" s="59"/>
      <c r="AW346" s="59"/>
      <c r="AX346" s="59"/>
      <c r="AY346" s="59"/>
      <c r="AZ346" s="59"/>
      <c r="BA346" s="59"/>
      <c r="BB346" s="59"/>
      <c r="BC346" s="59"/>
      <c r="BD346" s="59"/>
      <c r="BE346" s="59"/>
      <c r="BF346" s="59"/>
    </row>
    <row r="347" spans="1:58">
      <c r="A347" s="51"/>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c r="AB347" s="59"/>
      <c r="AC347" s="59"/>
      <c r="AD347" s="59"/>
      <c r="AE347" s="59"/>
      <c r="AF347" s="59"/>
      <c r="AG347" s="59"/>
      <c r="AH347" s="59"/>
      <c r="AI347" s="59"/>
      <c r="AJ347" s="59"/>
      <c r="AK347" s="59"/>
      <c r="AL347" s="59"/>
      <c r="AM347" s="59"/>
      <c r="AN347" s="59"/>
      <c r="AO347" s="59"/>
      <c r="AP347" s="59"/>
      <c r="AQ347" s="59"/>
      <c r="AR347" s="59"/>
      <c r="AS347" s="59"/>
      <c r="AT347" s="59"/>
      <c r="AU347" s="59"/>
      <c r="AV347" s="59"/>
      <c r="AW347" s="59"/>
      <c r="AX347" s="59"/>
      <c r="AY347" s="59"/>
      <c r="AZ347" s="59"/>
      <c r="BA347" s="59"/>
      <c r="BB347" s="59"/>
      <c r="BC347" s="59"/>
      <c r="BD347" s="59"/>
      <c r="BE347" s="59"/>
      <c r="BF347" s="59"/>
    </row>
    <row r="348" spans="1:58">
      <c r="A348" s="51"/>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c r="AD348" s="59"/>
      <c r="AE348" s="59"/>
      <c r="AF348" s="59"/>
      <c r="AG348" s="59"/>
      <c r="AH348" s="59"/>
      <c r="AI348" s="59"/>
      <c r="AJ348" s="59"/>
      <c r="AK348" s="59"/>
      <c r="AL348" s="59"/>
      <c r="AM348" s="59"/>
      <c r="AN348" s="59"/>
      <c r="AO348" s="59"/>
      <c r="AP348" s="59"/>
      <c r="AQ348" s="59"/>
      <c r="AR348" s="59"/>
      <c r="AS348" s="59"/>
      <c r="AT348" s="59"/>
      <c r="AU348" s="59"/>
      <c r="AV348" s="59"/>
      <c r="AW348" s="59"/>
      <c r="AX348" s="59"/>
      <c r="AY348" s="59"/>
      <c r="AZ348" s="59"/>
      <c r="BA348" s="59"/>
      <c r="BB348" s="59"/>
      <c r="BC348" s="59"/>
      <c r="BD348" s="59"/>
      <c r="BE348" s="59"/>
      <c r="BF348" s="59"/>
    </row>
    <row r="349" spans="1:58">
      <c r="A349" s="51"/>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59"/>
      <c r="AE349" s="59"/>
      <c r="AF349" s="59"/>
      <c r="AG349" s="59"/>
      <c r="AH349" s="59"/>
      <c r="AI349" s="59"/>
      <c r="AJ349" s="59"/>
      <c r="AK349" s="59"/>
      <c r="AL349" s="59"/>
      <c r="AM349" s="59"/>
      <c r="AN349" s="59"/>
      <c r="AO349" s="59"/>
      <c r="AP349" s="59"/>
      <c r="AQ349" s="59"/>
      <c r="AR349" s="59"/>
      <c r="AS349" s="59"/>
      <c r="AT349" s="59"/>
      <c r="AU349" s="59"/>
      <c r="AV349" s="59"/>
      <c r="AW349" s="59"/>
      <c r="AX349" s="59"/>
      <c r="AY349" s="59"/>
      <c r="AZ349" s="59"/>
      <c r="BA349" s="59"/>
      <c r="BB349" s="59"/>
      <c r="BC349" s="59"/>
      <c r="BD349" s="59"/>
      <c r="BE349" s="59"/>
      <c r="BF349" s="59"/>
    </row>
    <row r="350" spans="1:58">
      <c r="A350" s="51"/>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c r="AD350" s="59"/>
      <c r="AE350" s="59"/>
      <c r="AF350" s="59"/>
      <c r="AG350" s="59"/>
      <c r="AH350" s="59"/>
      <c r="AI350" s="59"/>
      <c r="AJ350" s="59"/>
      <c r="AK350" s="59"/>
      <c r="AL350" s="59"/>
      <c r="AM350" s="59"/>
      <c r="AN350" s="59"/>
      <c r="AO350" s="59"/>
      <c r="AP350" s="59"/>
      <c r="AQ350" s="59"/>
      <c r="AR350" s="59"/>
      <c r="AS350" s="59"/>
      <c r="AT350" s="59"/>
      <c r="AU350" s="59"/>
      <c r="AV350" s="59"/>
      <c r="AW350" s="59"/>
      <c r="AX350" s="59"/>
      <c r="AY350" s="59"/>
      <c r="AZ350" s="59"/>
      <c r="BA350" s="59"/>
      <c r="BB350" s="59"/>
      <c r="BC350" s="59"/>
      <c r="BD350" s="59"/>
      <c r="BE350" s="59"/>
      <c r="BF350" s="59"/>
    </row>
    <row r="351" spans="1:58">
      <c r="A351" s="51"/>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59"/>
      <c r="AE351" s="59"/>
      <c r="AF351" s="59"/>
      <c r="AG351" s="59"/>
      <c r="AH351" s="59"/>
      <c r="AI351" s="59"/>
      <c r="AJ351" s="59"/>
      <c r="AK351" s="59"/>
      <c r="AL351" s="59"/>
      <c r="AM351" s="59"/>
      <c r="AN351" s="59"/>
      <c r="AO351" s="59"/>
      <c r="AP351" s="59"/>
      <c r="AQ351" s="59"/>
      <c r="AR351" s="59"/>
      <c r="AS351" s="59"/>
      <c r="AT351" s="59"/>
      <c r="AU351" s="59"/>
      <c r="AV351" s="59"/>
      <c r="AW351" s="59"/>
      <c r="AX351" s="59"/>
      <c r="AY351" s="59"/>
      <c r="AZ351" s="59"/>
      <c r="BA351" s="59"/>
      <c r="BB351" s="59"/>
      <c r="BC351" s="59"/>
      <c r="BD351" s="59"/>
      <c r="BE351" s="59"/>
      <c r="BF351" s="59"/>
    </row>
    <row r="352" spans="1:58">
      <c r="A352" s="51"/>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c r="AH352" s="59"/>
      <c r="AI352" s="59"/>
      <c r="AJ352" s="59"/>
      <c r="AK352" s="59"/>
      <c r="AL352" s="59"/>
      <c r="AM352" s="59"/>
      <c r="AN352" s="59"/>
      <c r="AO352" s="59"/>
      <c r="AP352" s="59"/>
      <c r="AQ352" s="59"/>
      <c r="AR352" s="59"/>
      <c r="AS352" s="59"/>
      <c r="AT352" s="59"/>
      <c r="AU352" s="59"/>
      <c r="AV352" s="59"/>
      <c r="AW352" s="59"/>
      <c r="AX352" s="59"/>
      <c r="AY352" s="59"/>
      <c r="AZ352" s="59"/>
      <c r="BA352" s="59"/>
      <c r="BB352" s="59"/>
      <c r="BC352" s="59"/>
      <c r="BD352" s="59"/>
      <c r="BE352" s="59"/>
      <c r="BF352" s="59"/>
    </row>
    <row r="353" spans="1:58">
      <c r="A353" s="51"/>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59"/>
      <c r="AJ353" s="59"/>
      <c r="AK353" s="59"/>
      <c r="AL353" s="59"/>
      <c r="AM353" s="59"/>
      <c r="AN353" s="59"/>
      <c r="AO353" s="59"/>
      <c r="AP353" s="59"/>
      <c r="AQ353" s="59"/>
      <c r="AR353" s="59"/>
      <c r="AS353" s="59"/>
      <c r="AT353" s="59"/>
      <c r="AU353" s="59"/>
      <c r="AV353" s="59"/>
      <c r="AW353" s="59"/>
      <c r="AX353" s="59"/>
      <c r="AY353" s="59"/>
      <c r="AZ353" s="59"/>
      <c r="BA353" s="59"/>
      <c r="BB353" s="59"/>
      <c r="BC353" s="59"/>
      <c r="BD353" s="59"/>
      <c r="BE353" s="59"/>
      <c r="BF353" s="59"/>
    </row>
    <row r="354" spans="1:58">
      <c r="A354" s="51"/>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c r="AH354" s="59"/>
      <c r="AI354" s="59"/>
      <c r="AJ354" s="59"/>
      <c r="AK354" s="59"/>
      <c r="AL354" s="59"/>
      <c r="AM354" s="59"/>
      <c r="AN354" s="59"/>
      <c r="AO354" s="59"/>
      <c r="AP354" s="59"/>
      <c r="AQ354" s="59"/>
      <c r="AR354" s="59"/>
      <c r="AS354" s="59"/>
      <c r="AT354" s="59"/>
      <c r="AU354" s="59"/>
      <c r="AV354" s="59"/>
      <c r="AW354" s="59"/>
      <c r="AX354" s="59"/>
      <c r="AY354" s="59"/>
      <c r="AZ354" s="59"/>
      <c r="BA354" s="59"/>
      <c r="BB354" s="59"/>
      <c r="BC354" s="59"/>
      <c r="BD354" s="59"/>
      <c r="BE354" s="59"/>
      <c r="BF354" s="59"/>
    </row>
    <row r="355" spans="1:58">
      <c r="A355" s="51"/>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59"/>
      <c r="AJ355" s="59"/>
      <c r="AK355" s="59"/>
      <c r="AL355" s="59"/>
      <c r="AM355" s="59"/>
      <c r="AN355" s="59"/>
      <c r="AO355" s="59"/>
      <c r="AP355" s="59"/>
      <c r="AQ355" s="59"/>
      <c r="AR355" s="59"/>
      <c r="AS355" s="59"/>
      <c r="AT355" s="59"/>
      <c r="AU355" s="59"/>
      <c r="AV355" s="59"/>
      <c r="AW355" s="59"/>
      <c r="AX355" s="59"/>
      <c r="AY355" s="59"/>
      <c r="AZ355" s="59"/>
      <c r="BA355" s="59"/>
      <c r="BB355" s="59"/>
      <c r="BC355" s="59"/>
      <c r="BD355" s="59"/>
      <c r="BE355" s="59"/>
      <c r="BF355" s="59"/>
    </row>
    <row r="356" spans="1:58">
      <c r="A356" s="51"/>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c r="AD356" s="59"/>
      <c r="AE356" s="59"/>
      <c r="AF356" s="59"/>
      <c r="AG356" s="59"/>
      <c r="AH356" s="59"/>
      <c r="AI356" s="59"/>
      <c r="AJ356" s="59"/>
      <c r="AK356" s="59"/>
      <c r="AL356" s="59"/>
      <c r="AM356" s="59"/>
      <c r="AN356" s="59"/>
      <c r="AO356" s="59"/>
      <c r="AP356" s="59"/>
      <c r="AQ356" s="59"/>
      <c r="AR356" s="59"/>
      <c r="AS356" s="59"/>
      <c r="AT356" s="59"/>
      <c r="AU356" s="59"/>
      <c r="AV356" s="59"/>
      <c r="AW356" s="59"/>
      <c r="AX356" s="59"/>
      <c r="AY356" s="59"/>
      <c r="AZ356" s="59"/>
      <c r="BA356" s="59"/>
      <c r="BB356" s="59"/>
      <c r="BC356" s="59"/>
      <c r="BD356" s="59"/>
      <c r="BE356" s="59"/>
      <c r="BF356" s="59"/>
    </row>
    <row r="357" spans="1:58">
      <c r="A357" s="51"/>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c r="AB357" s="59"/>
      <c r="AC357" s="59"/>
      <c r="AD357" s="59"/>
      <c r="AE357" s="59"/>
      <c r="AF357" s="59"/>
      <c r="AG357" s="59"/>
      <c r="AH357" s="59"/>
      <c r="AI357" s="59"/>
      <c r="AJ357" s="59"/>
      <c r="AK357" s="59"/>
      <c r="AL357" s="59"/>
      <c r="AM357" s="59"/>
      <c r="AN357" s="59"/>
      <c r="AO357" s="59"/>
      <c r="AP357" s="59"/>
      <c r="AQ357" s="59"/>
      <c r="AR357" s="59"/>
      <c r="AS357" s="59"/>
      <c r="AT357" s="59"/>
      <c r="AU357" s="59"/>
      <c r="AV357" s="59"/>
      <c r="AW357" s="59"/>
      <c r="AX357" s="59"/>
      <c r="AY357" s="59"/>
      <c r="AZ357" s="59"/>
      <c r="BA357" s="59"/>
      <c r="BB357" s="59"/>
      <c r="BC357" s="59"/>
      <c r="BD357" s="59"/>
      <c r="BE357" s="59"/>
      <c r="BF357" s="59"/>
    </row>
    <row r="358" spans="1:58">
      <c r="A358" s="51"/>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c r="AB358" s="59"/>
      <c r="AC358" s="59"/>
      <c r="AD358" s="59"/>
      <c r="AE358" s="59"/>
      <c r="AF358" s="59"/>
      <c r="AG358" s="59"/>
      <c r="AH358" s="59"/>
      <c r="AI358" s="59"/>
      <c r="AJ358" s="59"/>
      <c r="AK358" s="59"/>
      <c r="AL358" s="59"/>
      <c r="AM358" s="59"/>
      <c r="AN358" s="59"/>
      <c r="AO358" s="59"/>
      <c r="AP358" s="59"/>
      <c r="AQ358" s="59"/>
      <c r="AR358" s="59"/>
      <c r="AS358" s="59"/>
      <c r="AT358" s="59"/>
      <c r="AU358" s="59"/>
      <c r="AV358" s="59"/>
      <c r="AW358" s="59"/>
      <c r="AX358" s="59"/>
      <c r="AY358" s="59"/>
      <c r="AZ358" s="59"/>
      <c r="BA358" s="59"/>
      <c r="BB358" s="59"/>
      <c r="BC358" s="59"/>
      <c r="BD358" s="59"/>
      <c r="BE358" s="59"/>
      <c r="BF358" s="59"/>
    </row>
    <row r="359" spans="1:58">
      <c r="A359" s="51"/>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c r="AB359" s="59"/>
      <c r="AC359" s="59"/>
      <c r="AD359" s="59"/>
      <c r="AE359" s="59"/>
      <c r="AF359" s="59"/>
      <c r="AG359" s="59"/>
      <c r="AH359" s="59"/>
      <c r="AI359" s="59"/>
      <c r="AJ359" s="59"/>
      <c r="AK359" s="59"/>
      <c r="AL359" s="59"/>
      <c r="AM359" s="59"/>
      <c r="AN359" s="59"/>
      <c r="AO359" s="59"/>
      <c r="AP359" s="59"/>
      <c r="AQ359" s="59"/>
      <c r="AR359" s="59"/>
      <c r="AS359" s="59"/>
      <c r="AT359" s="59"/>
      <c r="AU359" s="59"/>
      <c r="AV359" s="59"/>
      <c r="AW359" s="59"/>
      <c r="AX359" s="59"/>
      <c r="AY359" s="59"/>
      <c r="AZ359" s="59"/>
      <c r="BA359" s="59"/>
      <c r="BB359" s="59"/>
      <c r="BC359" s="59"/>
      <c r="BD359" s="59"/>
      <c r="BE359" s="59"/>
      <c r="BF359" s="59"/>
    </row>
    <row r="360" spans="1:58">
      <c r="A360" s="51"/>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59"/>
      <c r="AJ360" s="59"/>
      <c r="AK360" s="59"/>
      <c r="AL360" s="59"/>
      <c r="AM360" s="59"/>
      <c r="AN360" s="59"/>
      <c r="AO360" s="59"/>
      <c r="AP360" s="59"/>
      <c r="AQ360" s="59"/>
      <c r="AR360" s="59"/>
      <c r="AS360" s="59"/>
      <c r="AT360" s="59"/>
      <c r="AU360" s="59"/>
      <c r="AV360" s="59"/>
      <c r="AW360" s="59"/>
      <c r="AX360" s="59"/>
      <c r="AY360" s="59"/>
      <c r="AZ360" s="59"/>
      <c r="BA360" s="59"/>
      <c r="BB360" s="59"/>
      <c r="BC360" s="59"/>
      <c r="BD360" s="59"/>
      <c r="BE360" s="59"/>
      <c r="BF360" s="59"/>
    </row>
    <row r="361" spans="1:58">
      <c r="A361" s="51"/>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59"/>
      <c r="AJ361" s="59"/>
      <c r="AK361" s="59"/>
      <c r="AL361" s="59"/>
      <c r="AM361" s="59"/>
      <c r="AN361" s="59"/>
      <c r="AO361" s="59"/>
      <c r="AP361" s="59"/>
      <c r="AQ361" s="59"/>
      <c r="AR361" s="59"/>
      <c r="AS361" s="59"/>
      <c r="AT361" s="59"/>
      <c r="AU361" s="59"/>
      <c r="AV361" s="59"/>
      <c r="AW361" s="59"/>
      <c r="AX361" s="59"/>
      <c r="AY361" s="59"/>
      <c r="AZ361" s="59"/>
      <c r="BA361" s="59"/>
      <c r="BB361" s="59"/>
      <c r="BC361" s="59"/>
      <c r="BD361" s="59"/>
      <c r="BE361" s="59"/>
      <c r="BF361" s="59"/>
    </row>
    <row r="362" spans="1:58">
      <c r="A362" s="51"/>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59"/>
      <c r="AJ362" s="59"/>
      <c r="AK362" s="59"/>
      <c r="AL362" s="59"/>
      <c r="AM362" s="59"/>
      <c r="AN362" s="59"/>
      <c r="AO362" s="59"/>
      <c r="AP362" s="59"/>
      <c r="AQ362" s="59"/>
      <c r="AR362" s="59"/>
      <c r="AS362" s="59"/>
      <c r="AT362" s="59"/>
      <c r="AU362" s="59"/>
      <c r="AV362" s="59"/>
      <c r="AW362" s="59"/>
      <c r="AX362" s="59"/>
      <c r="AY362" s="59"/>
      <c r="AZ362" s="59"/>
      <c r="BA362" s="59"/>
      <c r="BB362" s="59"/>
      <c r="BC362" s="59"/>
      <c r="BD362" s="59"/>
      <c r="BE362" s="59"/>
      <c r="BF362" s="59"/>
    </row>
    <row r="363" spans="1:58">
      <c r="A363" s="51"/>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59"/>
      <c r="AJ363" s="59"/>
      <c r="AK363" s="59"/>
      <c r="AL363" s="59"/>
      <c r="AM363" s="59"/>
      <c r="AN363" s="59"/>
      <c r="AO363" s="59"/>
      <c r="AP363" s="59"/>
      <c r="AQ363" s="59"/>
      <c r="AR363" s="59"/>
      <c r="AS363" s="59"/>
      <c r="AT363" s="59"/>
      <c r="AU363" s="59"/>
      <c r="AV363" s="59"/>
      <c r="AW363" s="59"/>
      <c r="AX363" s="59"/>
      <c r="AY363" s="59"/>
      <c r="AZ363" s="59"/>
      <c r="BA363" s="59"/>
      <c r="BB363" s="59"/>
      <c r="BC363" s="59"/>
      <c r="BD363" s="59"/>
      <c r="BE363" s="59"/>
      <c r="BF363" s="59"/>
    </row>
    <row r="364" spans="1:58">
      <c r="A364" s="51"/>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c r="AY364" s="59"/>
      <c r="AZ364" s="59"/>
      <c r="BA364" s="59"/>
      <c r="BB364" s="59"/>
      <c r="BC364" s="59"/>
      <c r="BD364" s="59"/>
      <c r="BE364" s="59"/>
      <c r="BF364" s="59"/>
    </row>
    <row r="365" spans="1:58">
      <c r="A365" s="51"/>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59"/>
      <c r="AE365" s="59"/>
      <c r="AF365" s="59"/>
      <c r="AG365" s="59"/>
      <c r="AH365" s="59"/>
      <c r="AI365" s="59"/>
      <c r="AJ365" s="59"/>
      <c r="AK365" s="59"/>
      <c r="AL365" s="59"/>
      <c r="AM365" s="59"/>
      <c r="AN365" s="59"/>
      <c r="AO365" s="59"/>
      <c r="AP365" s="59"/>
      <c r="AQ365" s="59"/>
      <c r="AR365" s="59"/>
      <c r="AS365" s="59"/>
      <c r="AT365" s="59"/>
      <c r="AU365" s="59"/>
      <c r="AV365" s="59"/>
      <c r="AW365" s="59"/>
      <c r="AX365" s="59"/>
      <c r="AY365" s="59"/>
      <c r="AZ365" s="59"/>
      <c r="BA365" s="59"/>
      <c r="BB365" s="59"/>
      <c r="BC365" s="59"/>
      <c r="BD365" s="59"/>
      <c r="BE365" s="59"/>
      <c r="BF365" s="59"/>
    </row>
  </sheetData>
  <sheetProtection password="FAE0" sheet="1" selectLockedCells="1"/>
  <mergeCells count="128">
    <mergeCell ref="AY11:BD12"/>
    <mergeCell ref="AS11:AU12"/>
    <mergeCell ref="BA35:BC35"/>
    <mergeCell ref="BA33:BC33"/>
    <mergeCell ref="B23:AY23"/>
    <mergeCell ref="AZ23:BD23"/>
    <mergeCell ref="G63:AO63"/>
    <mergeCell ref="AP63:AY63"/>
    <mergeCell ref="C26:H26"/>
    <mergeCell ref="K26:S26"/>
    <mergeCell ref="V26:W26"/>
    <mergeCell ref="Z26:AA26"/>
    <mergeCell ref="AE26:AL26"/>
    <mergeCell ref="B14:BD14"/>
    <mergeCell ref="BA42:BC42"/>
    <mergeCell ref="AP31:AY31"/>
    <mergeCell ref="B15:E16"/>
    <mergeCell ref="BA60:BC60"/>
    <mergeCell ref="AO26:AQ26"/>
    <mergeCell ref="AU26:AX26"/>
    <mergeCell ref="B19:E19"/>
    <mergeCell ref="B18:E18"/>
    <mergeCell ref="B17:E17"/>
    <mergeCell ref="AZ19:BD19"/>
    <mergeCell ref="BA188:BC188"/>
    <mergeCell ref="BA163:BC163"/>
    <mergeCell ref="BA170:BC170"/>
    <mergeCell ref="BA172:BC172"/>
    <mergeCell ref="BA179:BC179"/>
    <mergeCell ref="BA177:BC177"/>
    <mergeCell ref="AZ175:BD175"/>
    <mergeCell ref="G95:AO95"/>
    <mergeCell ref="AP95:AY95"/>
    <mergeCell ref="AZ95:BD95"/>
    <mergeCell ref="BA97:BC97"/>
    <mergeCell ref="G127:AO127"/>
    <mergeCell ref="AP127:AY127"/>
    <mergeCell ref="G111:AO111"/>
    <mergeCell ref="AP111:AY111"/>
    <mergeCell ref="AZ111:BD111"/>
    <mergeCell ref="BA140:BC140"/>
    <mergeCell ref="BA186:BC186"/>
    <mergeCell ref="BA161:BC161"/>
    <mergeCell ref="BA124:BC124"/>
    <mergeCell ref="AZ127:BD127"/>
    <mergeCell ref="BA129:BC129"/>
    <mergeCell ref="BA131:BC131"/>
    <mergeCell ref="BA156:BC156"/>
    <mergeCell ref="F20:AY20"/>
    <mergeCell ref="F18:AY18"/>
    <mergeCell ref="F19:AY19"/>
    <mergeCell ref="AZ18:BD18"/>
    <mergeCell ref="G31:AO31"/>
    <mergeCell ref="BA26:BC26"/>
    <mergeCell ref="AZ21:BD21"/>
    <mergeCell ref="B22:E22"/>
    <mergeCell ref="BP28:BR28"/>
    <mergeCell ref="BJ28:BN28"/>
    <mergeCell ref="B21:E21"/>
    <mergeCell ref="E29:AU29"/>
    <mergeCell ref="AZ31:BD31"/>
    <mergeCell ref="B20:E20"/>
    <mergeCell ref="AZ20:BD20"/>
    <mergeCell ref="F22:AY22"/>
    <mergeCell ref="AZ22:BD22"/>
    <mergeCell ref="F21:AY21"/>
    <mergeCell ref="G175:AO175"/>
    <mergeCell ref="AP175:AY175"/>
    <mergeCell ref="BA81:BC81"/>
    <mergeCell ref="BA83:BC83"/>
    <mergeCell ref="G159:AO159"/>
    <mergeCell ref="AP159:AY159"/>
    <mergeCell ref="AZ159:BD159"/>
    <mergeCell ref="AZ143:BD143"/>
    <mergeCell ref="BA145:BC145"/>
    <mergeCell ref="BA147:BC147"/>
    <mergeCell ref="BA154:BC154"/>
    <mergeCell ref="BA108:BC108"/>
    <mergeCell ref="BA113:BC113"/>
    <mergeCell ref="BA138:BC138"/>
    <mergeCell ref="BA90:BC90"/>
    <mergeCell ref="BA92:BC92"/>
    <mergeCell ref="BA106:BC106"/>
    <mergeCell ref="BA115:BC115"/>
    <mergeCell ref="BA122:BC122"/>
    <mergeCell ref="AZ63:BD63"/>
    <mergeCell ref="BA51:BC51"/>
    <mergeCell ref="BA58:BC58"/>
    <mergeCell ref="BA99:BC99"/>
    <mergeCell ref="BA44:BC44"/>
    <mergeCell ref="AZ29:BD29"/>
    <mergeCell ref="G143:AO143"/>
    <mergeCell ref="AP143:AY143"/>
    <mergeCell ref="G47:AO47"/>
    <mergeCell ref="AP47:AY47"/>
    <mergeCell ref="AZ47:BD47"/>
    <mergeCell ref="BA49:BC49"/>
    <mergeCell ref="G79:AO79"/>
    <mergeCell ref="AP79:AY79"/>
    <mergeCell ref="AZ79:BD79"/>
    <mergeCell ref="BA65:BC65"/>
    <mergeCell ref="BA67:BC67"/>
    <mergeCell ref="BA74:BC74"/>
    <mergeCell ref="BA76:BC76"/>
    <mergeCell ref="BJ5:BO5"/>
    <mergeCell ref="Q3:AP5"/>
    <mergeCell ref="AY5:BC5"/>
    <mergeCell ref="Q6:AP7"/>
    <mergeCell ref="AY3:BC3"/>
    <mergeCell ref="BP15:BR15"/>
    <mergeCell ref="F15:AY16"/>
    <mergeCell ref="AZ15:BD16"/>
    <mergeCell ref="F17:AY17"/>
    <mergeCell ref="AZ17:BD17"/>
    <mergeCell ref="B9:J10"/>
    <mergeCell ref="B11:J12"/>
    <mergeCell ref="AV11:AX12"/>
    <mergeCell ref="AA11:AD12"/>
    <mergeCell ref="AE11:AN12"/>
    <mergeCell ref="AO11:AR12"/>
    <mergeCell ref="K9:Z10"/>
    <mergeCell ref="AA9:AF10"/>
    <mergeCell ref="AG9:AN10"/>
    <mergeCell ref="AO9:AR10"/>
    <mergeCell ref="AS9:BD10"/>
    <mergeCell ref="K11:Z12"/>
    <mergeCell ref="J7:K7"/>
    <mergeCell ref="AY7:BC7"/>
  </mergeCells>
  <phoneticPr fontId="9" type="noConversion"/>
  <conditionalFormatting sqref="BK65:BO65 BK81:BO81 BK97:BO97 BK49:BO49 BK113:BO113 BK33:BO33">
    <cfRule type="cellIs" dxfId="182" priority="1" stopIfTrue="1" operator="equal">
      <formula>""</formula>
    </cfRule>
  </conditionalFormatting>
  <conditionalFormatting sqref="AZ175 AZ159 AZ143 AZ127 AZ30:BD30 AZ31 AZ95 AZ79 AZ47 AZ63 AZ111">
    <cfRule type="cellIs" dxfId="181" priority="2" stopIfTrue="1" operator="equal">
      <formula>"Green"</formula>
    </cfRule>
    <cfRule type="cellIs" dxfId="180" priority="3" stopIfTrue="1" operator="equal">
      <formula>"Yellow"</formula>
    </cfRule>
    <cfRule type="cellIs" dxfId="179" priority="4" stopIfTrue="1" operator="equal">
      <formula>"Red"</formula>
    </cfRule>
  </conditionalFormatting>
  <conditionalFormatting sqref="BA177:BC177 BA145:BC145 BA161:BC161 BA129:BC129">
    <cfRule type="expression" dxfId="178" priority="5" stopIfTrue="1">
      <formula>IF(OR(BR129=0,BJ129=""),TRUE,FALSE)</formula>
    </cfRule>
    <cfRule type="expression" dxfId="177" priority="6" stopIfTrue="1">
      <formula>IF(OR(I129="",BA129="x"),TRUE,FALSE)</formula>
    </cfRule>
    <cfRule type="expression" dxfId="176" priority="7" stopIfTrue="1">
      <formula>IF(AND(BA129&lt;&gt;"Y",BA129&lt;&gt;"N",BA129&lt;&gt;""),TRUE,FALSE)</formula>
    </cfRule>
  </conditionalFormatting>
  <conditionalFormatting sqref="BA179:BC179 BA163:BC163 BA147:BC147 BA131:BC131">
    <cfRule type="expression" dxfId="175" priority="8" stopIfTrue="1">
      <formula>IF(OR(BR129=0,BJ129=""),TRUE,FALSE)</formula>
    </cfRule>
    <cfRule type="expression" dxfId="174" priority="9" stopIfTrue="1">
      <formula>IF(BA131="x",TRUE,FALSE)</formula>
    </cfRule>
    <cfRule type="cellIs" dxfId="173" priority="10" stopIfTrue="1" operator="greaterThan">
      <formula>2</formula>
    </cfRule>
  </conditionalFormatting>
  <conditionalFormatting sqref="BA186:BC186 BA170:BC170 BA154:BC154 BA138:BC138">
    <cfRule type="expression" dxfId="172" priority="11" stopIfTrue="1">
      <formula>IF(OR(BR129=0,BJ129=""),TRUE,FALSE)</formula>
    </cfRule>
    <cfRule type="expression" dxfId="171" priority="12" stopIfTrue="1">
      <formula>IF(BA138="x",TRUE,FALSE)</formula>
    </cfRule>
    <cfRule type="cellIs" dxfId="170" priority="13" stopIfTrue="1" operator="greaterThan">
      <formula>2</formula>
    </cfRule>
  </conditionalFormatting>
  <conditionalFormatting sqref="BA188:BC188 BA172:BC172 BA156:BC156 BA140:BC140">
    <cfRule type="expression" dxfId="169" priority="14" stopIfTrue="1">
      <formula>IF(OR(BR129=0,BJ129=""),TRUE,FALSE)</formula>
    </cfRule>
    <cfRule type="expression" dxfId="168" priority="15" stopIfTrue="1">
      <formula>IF(BA140="x",TRUE,FALSE)</formula>
    </cfRule>
    <cfRule type="cellIs" dxfId="167" priority="16" stopIfTrue="1" operator="greaterThan">
      <formula>2</formula>
    </cfRule>
  </conditionalFormatting>
  <conditionalFormatting sqref="AS7">
    <cfRule type="cellIs" dxfId="166" priority="17" stopIfTrue="1" operator="equal">
      <formula>"X"</formula>
    </cfRule>
  </conditionalFormatting>
  <conditionalFormatting sqref="BP5">
    <cfRule type="expression" dxfId="165" priority="18" stopIfTrue="1">
      <formula>IF(AND(BP5="",#REF!&gt;""),TRUE,FALSE)</formula>
    </cfRule>
  </conditionalFormatting>
  <conditionalFormatting sqref="BA113:BC113 BA81:BC81 BA65:BC65 BA49:BC49 BA33:BC33 BA97:BC97">
    <cfRule type="expression" dxfId="164" priority="19" stopIfTrue="1">
      <formula>IF(BJ33="No",TRUE,FALSE)</formula>
    </cfRule>
    <cfRule type="expression" dxfId="163" priority="20" stopIfTrue="1">
      <formula>IF(OR(I33="",BA33="x",BR33=0),TRUE,FALSE)</formula>
    </cfRule>
    <cfRule type="expression" dxfId="162" priority="21" stopIfTrue="1">
      <formula>IF(AND(BA33&lt;&gt;"Y",BA33&lt;&gt;"N",BA33&lt;&gt;""),TRUE,FALSE)</formula>
    </cfRule>
  </conditionalFormatting>
  <conditionalFormatting sqref="BA115:BC115 BA99:BC99 BA83:BC83 BA67:BC67 BA51:BC51 BA35:BC35">
    <cfRule type="expression" dxfId="161" priority="22" stopIfTrue="1">
      <formula>IF(OR(BR33=0,BJ33="No"),TRUE,FALSE)</formula>
    </cfRule>
    <cfRule type="expression" dxfId="160" priority="23" stopIfTrue="1">
      <formula>IF(BA33="x",TRUE,FALSE)</formula>
    </cfRule>
    <cfRule type="cellIs" dxfId="159" priority="24" stopIfTrue="1" operator="greaterThan">
      <formula>2</formula>
    </cfRule>
  </conditionalFormatting>
  <conditionalFormatting sqref="BA122:BC122 BA106:BC106 BA90:BC90 BA74:BC74 BA58:BC58 BA42:BC42">
    <cfRule type="expression" dxfId="158" priority="25" stopIfTrue="1">
      <formula>IF(OR(BR33=0,BJ33="No"),TRUE,FALSE)</formula>
    </cfRule>
    <cfRule type="expression" dxfId="157" priority="26" stopIfTrue="1">
      <formula>IF(BA33="x",TRUE,FALSE)</formula>
    </cfRule>
    <cfRule type="cellIs" dxfId="156" priority="27" stopIfTrue="1" operator="greaterThan">
      <formula>2</formula>
    </cfRule>
  </conditionalFormatting>
  <conditionalFormatting sqref="BA124:BC124 BA108:BC108 BA92:BC92 BA76:BC76 BA60:BC60 BA44:BC44">
    <cfRule type="expression" dxfId="155" priority="28" stopIfTrue="1">
      <formula>IF(OR(BR33=0,BJ33="No"),TRUE,FALSE)</formula>
    </cfRule>
    <cfRule type="expression" dxfId="154" priority="29" stopIfTrue="1">
      <formula>IF(BA33="x",TRUE,FALSE)</formula>
    </cfRule>
    <cfRule type="cellIs" dxfId="153" priority="30" stopIfTrue="1" operator="greaterThan">
      <formula>2</formula>
    </cfRule>
  </conditionalFormatting>
  <conditionalFormatting sqref="AY5:BC5">
    <cfRule type="cellIs" dxfId="152" priority="31" stopIfTrue="1" operator="between">
      <formula>0.85</formula>
      <formula>1.1</formula>
    </cfRule>
    <cfRule type="cellIs" dxfId="151" priority="32" stopIfTrue="1" operator="between">
      <formula>0.75</formula>
      <formula>0.8499</formula>
    </cfRule>
    <cfRule type="cellIs" dxfId="150" priority="33" stopIfTrue="1" operator="between">
      <formula>0</formula>
      <formula>0.7499</formula>
    </cfRule>
  </conditionalFormatting>
  <conditionalFormatting sqref="AZ17:BD23">
    <cfRule type="cellIs" dxfId="149" priority="34" stopIfTrue="1" operator="between">
      <formula>0.85</formula>
      <formula>1.1</formula>
    </cfRule>
    <cfRule type="cellIs" dxfId="148" priority="35" stopIfTrue="1" operator="between">
      <formula>0.75</formula>
      <formula>0.8499</formula>
    </cfRule>
    <cfRule type="cellIs" dxfId="147" priority="36" stopIfTrue="1" operator="between">
      <formula>0</formula>
      <formula>0.7499</formula>
    </cfRule>
  </conditionalFormatting>
  <printOptions horizontalCentered="1"/>
  <pageMargins left="0.5" right="0.5" top="0.5" bottom="0.75" header="0.5" footer="0.5"/>
  <pageSetup scale="94" orientation="portrait" r:id="rId1"/>
  <headerFooter alignWithMargins="0">
    <oddFooter xml:space="preserve">&amp;L&amp;8&amp;A&amp;C&amp;8PAGE &amp;P OF &amp;N&amp;R&amp;8Printed : &amp;D &amp;T </oddFooter>
  </headerFooter>
  <rowBreaks count="2" manualBreakCount="2">
    <brk id="62" min="1" max="55" man="1"/>
    <brk id="126" min="1" max="55"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CP365"/>
  <sheetViews>
    <sheetView zoomScaleNormal="100" workbookViewId="0">
      <selection activeCell="BA33" sqref="BA33:BC33"/>
    </sheetView>
  </sheetViews>
  <sheetFormatPr baseColWidth="10" defaultColWidth="9.140625" defaultRowHeight="12.75"/>
  <cols>
    <col min="1" max="1" width="1" style="615" customWidth="1"/>
    <col min="2" max="2" width="0.85546875" style="19" customWidth="1"/>
    <col min="3" max="3" width="2.7109375" style="19" customWidth="1"/>
    <col min="4" max="4" width="0.85546875" style="19" customWidth="1"/>
    <col min="5" max="5" width="2.7109375" style="19" customWidth="1"/>
    <col min="6" max="6" width="0.85546875" style="19" customWidth="1"/>
    <col min="7" max="7" width="2.7109375" style="19" customWidth="1"/>
    <col min="8" max="8" width="0.85546875" style="19" customWidth="1"/>
    <col min="9" max="9" width="2.7109375" style="19" customWidth="1"/>
    <col min="10" max="10" width="0.85546875" style="19" customWidth="1"/>
    <col min="11" max="11" width="2.7109375" style="19" customWidth="1"/>
    <col min="12" max="12" width="0.85546875" style="19" customWidth="1"/>
    <col min="13" max="13" width="2.7109375" style="19" customWidth="1"/>
    <col min="14" max="14" width="0.85546875" style="19" customWidth="1"/>
    <col min="15" max="15" width="2.7109375" style="19" customWidth="1"/>
    <col min="16" max="16" width="0.85546875" style="19" customWidth="1"/>
    <col min="17" max="17" width="2.7109375" style="19" customWidth="1"/>
    <col min="18" max="18" width="0.85546875" style="19" customWidth="1"/>
    <col min="19" max="19" width="2.7109375" style="19" customWidth="1"/>
    <col min="20" max="20" width="0.85546875" style="19" customWidth="1"/>
    <col min="21" max="21" width="2.7109375" style="19" customWidth="1"/>
    <col min="22" max="22" width="0.85546875" style="19" customWidth="1"/>
    <col min="23" max="23" width="2.7109375" style="19" customWidth="1"/>
    <col min="24" max="24" width="0.85546875" style="19" customWidth="1"/>
    <col min="25" max="25" width="2.7109375" style="19" customWidth="1"/>
    <col min="26" max="26" width="0.85546875" style="19" customWidth="1"/>
    <col min="27" max="27" width="2.7109375" style="19" customWidth="1"/>
    <col min="28" max="28" width="0.85546875" style="19" customWidth="1"/>
    <col min="29" max="29" width="2.7109375" style="19" customWidth="1"/>
    <col min="30" max="30" width="0.85546875" style="19" customWidth="1"/>
    <col min="31" max="31" width="2.7109375" style="19" customWidth="1"/>
    <col min="32" max="32" width="0.85546875" style="19" customWidth="1"/>
    <col min="33" max="33" width="2.7109375" style="19" customWidth="1"/>
    <col min="34" max="34" width="0.85546875" style="19" customWidth="1"/>
    <col min="35" max="35" width="2.7109375" style="19" customWidth="1"/>
    <col min="36" max="36" width="0.85546875" style="19" customWidth="1"/>
    <col min="37" max="37" width="2.7109375" style="19" customWidth="1"/>
    <col min="38" max="38" width="0.85546875" style="19" customWidth="1"/>
    <col min="39" max="39" width="2.7109375" style="19" customWidth="1"/>
    <col min="40" max="40" width="0.85546875" style="19" customWidth="1"/>
    <col min="41" max="41" width="2.7109375" style="19" customWidth="1"/>
    <col min="42" max="42" width="0.85546875" style="19" customWidth="1"/>
    <col min="43" max="43" width="2.7109375" style="19" customWidth="1"/>
    <col min="44" max="44" width="0.85546875" style="19" customWidth="1"/>
    <col min="45" max="45" width="2.7109375" style="19" customWidth="1"/>
    <col min="46" max="46" width="0.85546875" style="19" customWidth="1"/>
    <col min="47" max="47" width="2.7109375" style="19" customWidth="1"/>
    <col min="48" max="48" width="0.85546875" style="19" customWidth="1"/>
    <col min="49" max="49" width="2.7109375" style="19" customWidth="1"/>
    <col min="50" max="50" width="0.85546875" style="19" customWidth="1"/>
    <col min="51" max="51" width="2.7109375" style="19" customWidth="1"/>
    <col min="52" max="52" width="0.85546875" style="19" customWidth="1"/>
    <col min="53" max="53" width="2.7109375" style="19" customWidth="1"/>
    <col min="54" max="54" width="0.85546875" style="19" customWidth="1"/>
    <col min="55" max="55" width="2.7109375" style="19" customWidth="1"/>
    <col min="56" max="56" width="0.85546875" style="19" customWidth="1"/>
    <col min="57" max="57" width="0.85546875" style="46" customWidth="1"/>
    <col min="58" max="58" width="11.85546875" style="64" hidden="1" customWidth="1"/>
    <col min="59" max="64" width="11.85546875" style="59" hidden="1" customWidth="1"/>
    <col min="65" max="67" width="11.85546875" style="60" hidden="1" customWidth="1"/>
    <col min="68" max="68" width="11.85546875" style="59" hidden="1" customWidth="1"/>
    <col min="69" max="70" width="11.85546875" style="63" hidden="1" customWidth="1"/>
    <col min="71" max="71" width="11.85546875" style="59" hidden="1" customWidth="1"/>
    <col min="72" max="74" width="11.85546875" style="59" customWidth="1"/>
    <col min="75" max="89" width="9.140625" style="59"/>
    <col min="90" max="16384" width="9.140625" style="19"/>
  </cols>
  <sheetData>
    <row r="1" spans="1:94" ht="4.5" customHeight="1">
      <c r="A1" s="643"/>
      <c r="B1" s="169"/>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32"/>
      <c r="AT1" s="32"/>
      <c r="AU1" s="32"/>
      <c r="AV1" s="32"/>
      <c r="AW1" s="32"/>
      <c r="AX1" s="32"/>
      <c r="AY1" s="32"/>
      <c r="AZ1" s="32"/>
      <c r="BA1" s="32"/>
      <c r="BB1" s="42"/>
      <c r="BC1" s="42"/>
      <c r="BD1" s="219"/>
      <c r="BL1" s="60"/>
      <c r="BQ1" s="59"/>
      <c r="BR1" s="59"/>
      <c r="CL1" s="59"/>
      <c r="CM1" s="59"/>
      <c r="CN1" s="59"/>
      <c r="CO1" s="59"/>
      <c r="CP1" s="59"/>
    </row>
    <row r="2" spans="1:94" ht="4.5" customHeight="1">
      <c r="A2" s="643"/>
      <c r="B2" s="675"/>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c r="AM2" s="673"/>
      <c r="AN2" s="673"/>
      <c r="AO2" s="673"/>
      <c r="AP2" s="673"/>
      <c r="AQ2" s="673"/>
      <c r="AR2" s="673"/>
      <c r="AS2" s="674"/>
      <c r="AT2" s="674"/>
      <c r="AU2" s="674"/>
      <c r="AV2" s="674"/>
      <c r="AW2" s="674"/>
      <c r="AX2" s="674"/>
      <c r="AY2" s="674"/>
      <c r="AZ2" s="674"/>
      <c r="BA2" s="674"/>
      <c r="BB2" s="673"/>
      <c r="BC2" s="673"/>
      <c r="BD2" s="672"/>
    </row>
    <row r="3" spans="1:94" ht="12.75" customHeight="1">
      <c r="A3" s="649"/>
      <c r="B3" s="668"/>
      <c r="C3" s="667"/>
      <c r="D3" s="667"/>
      <c r="E3" s="667"/>
      <c r="F3" s="667"/>
      <c r="G3" s="667"/>
      <c r="H3" s="667"/>
      <c r="I3" s="667"/>
      <c r="J3" s="667"/>
      <c r="K3" s="667"/>
      <c r="L3" s="667"/>
      <c r="M3" s="667"/>
      <c r="N3" s="667"/>
      <c r="O3" s="667"/>
      <c r="P3" s="667"/>
      <c r="Q3" s="770" t="s">
        <v>56</v>
      </c>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P3" s="771"/>
      <c r="AQ3" s="95"/>
      <c r="AR3" s="671"/>
      <c r="AS3" s="671"/>
      <c r="AT3" s="671"/>
      <c r="AU3" s="671"/>
      <c r="AV3" s="671"/>
      <c r="AW3" s="103" t="s">
        <v>57</v>
      </c>
      <c r="AX3" s="671"/>
      <c r="AY3" s="928" t="str">
        <f>IF('Cover Page'!AY3="","",'Cover Page'!AY3)</f>
        <v/>
      </c>
      <c r="AZ3" s="929"/>
      <c r="BA3" s="929"/>
      <c r="BB3" s="929"/>
      <c r="BC3" s="930"/>
      <c r="BD3" s="665"/>
    </row>
    <row r="4" spans="1:94" ht="4.5" customHeight="1">
      <c r="A4" s="649"/>
      <c r="B4" s="668"/>
      <c r="C4" s="667"/>
      <c r="D4" s="667"/>
      <c r="E4" s="667"/>
      <c r="F4" s="667"/>
      <c r="G4" s="667"/>
      <c r="H4" s="667"/>
      <c r="I4" s="667"/>
      <c r="J4" s="667"/>
      <c r="K4" s="667"/>
      <c r="L4" s="667"/>
      <c r="M4" s="667"/>
      <c r="N4" s="667"/>
      <c r="O4" s="667"/>
      <c r="P4" s="667"/>
      <c r="Q4" s="772"/>
      <c r="R4" s="773"/>
      <c r="S4" s="773"/>
      <c r="T4" s="773"/>
      <c r="U4" s="773"/>
      <c r="V4" s="773"/>
      <c r="W4" s="773"/>
      <c r="X4" s="773"/>
      <c r="Y4" s="773"/>
      <c r="Z4" s="773"/>
      <c r="AA4" s="773"/>
      <c r="AB4" s="773"/>
      <c r="AC4" s="773"/>
      <c r="AD4" s="773"/>
      <c r="AE4" s="773"/>
      <c r="AF4" s="773"/>
      <c r="AG4" s="773"/>
      <c r="AH4" s="773"/>
      <c r="AI4" s="773"/>
      <c r="AJ4" s="773"/>
      <c r="AK4" s="773"/>
      <c r="AL4" s="773"/>
      <c r="AM4" s="773"/>
      <c r="AN4" s="773"/>
      <c r="AO4" s="773"/>
      <c r="AP4" s="773"/>
      <c r="AQ4" s="625"/>
      <c r="AR4" s="670"/>
      <c r="AS4" s="669"/>
      <c r="AT4" s="669"/>
      <c r="AU4" s="669"/>
      <c r="AV4" s="669"/>
      <c r="AW4" s="669"/>
      <c r="AX4" s="669"/>
      <c r="AY4" s="105"/>
      <c r="AZ4" s="105"/>
      <c r="BA4" s="105"/>
      <c r="BB4" s="105"/>
      <c r="BC4" s="105"/>
      <c r="BD4" s="665"/>
    </row>
    <row r="5" spans="1:94" ht="12.75" customHeight="1">
      <c r="A5" s="649"/>
      <c r="B5" s="668"/>
      <c r="C5" s="667"/>
      <c r="D5" s="667"/>
      <c r="E5" s="667"/>
      <c r="F5" s="667"/>
      <c r="G5" s="667"/>
      <c r="H5" s="667"/>
      <c r="I5" s="667"/>
      <c r="J5" s="667"/>
      <c r="K5" s="667"/>
      <c r="L5" s="667"/>
      <c r="M5" s="667"/>
      <c r="N5" s="667"/>
      <c r="O5" s="667"/>
      <c r="P5" s="667"/>
      <c r="Q5" s="772"/>
      <c r="R5" s="773"/>
      <c r="S5" s="773"/>
      <c r="T5" s="773"/>
      <c r="U5" s="773"/>
      <c r="V5" s="773"/>
      <c r="W5" s="773"/>
      <c r="X5" s="773"/>
      <c r="Y5" s="773"/>
      <c r="Z5" s="773"/>
      <c r="AA5" s="773"/>
      <c r="AB5" s="773"/>
      <c r="AC5" s="773"/>
      <c r="AD5" s="773"/>
      <c r="AE5" s="773"/>
      <c r="AF5" s="773"/>
      <c r="AG5" s="773"/>
      <c r="AH5" s="773"/>
      <c r="AI5" s="773"/>
      <c r="AJ5" s="773"/>
      <c r="AK5" s="773"/>
      <c r="AL5" s="773"/>
      <c r="AM5" s="773"/>
      <c r="AN5" s="773"/>
      <c r="AO5" s="773"/>
      <c r="AP5" s="773"/>
      <c r="AQ5" s="88"/>
      <c r="AR5" s="106"/>
      <c r="AS5" s="107"/>
      <c r="AT5" s="106"/>
      <c r="AU5" s="107"/>
      <c r="AV5" s="106"/>
      <c r="AW5" s="92" t="s">
        <v>51</v>
      </c>
      <c r="AX5" s="106"/>
      <c r="AY5" s="767" t="str">
        <f>'Cover Page'!AY5</f>
        <v/>
      </c>
      <c r="AZ5" s="768"/>
      <c r="BA5" s="768"/>
      <c r="BB5" s="768"/>
      <c r="BC5" s="769"/>
      <c r="BD5" s="665"/>
      <c r="BJ5" s="951" t="s">
        <v>88</v>
      </c>
      <c r="BK5" s="952"/>
      <c r="BL5" s="952"/>
      <c r="BM5" s="952"/>
      <c r="BN5" s="952"/>
      <c r="BO5" s="952"/>
      <c r="BP5" s="264">
        <f>IF(BR23="",0,IF(MIN(BR17:BR22)&lt;0.75,1,0))</f>
        <v>0</v>
      </c>
    </row>
    <row r="6" spans="1:94" ht="4.5" customHeight="1">
      <c r="A6" s="649"/>
      <c r="B6" s="668"/>
      <c r="C6" s="667"/>
      <c r="D6" s="667"/>
      <c r="E6" s="667"/>
      <c r="F6" s="667"/>
      <c r="G6" s="667"/>
      <c r="H6" s="667"/>
      <c r="I6" s="667"/>
      <c r="J6" s="667"/>
      <c r="K6" s="667"/>
      <c r="L6" s="667"/>
      <c r="M6" s="667"/>
      <c r="N6" s="667"/>
      <c r="O6" s="667"/>
      <c r="P6" s="666"/>
      <c r="Q6" s="1057" t="s">
        <v>555</v>
      </c>
      <c r="R6" s="1058"/>
      <c r="S6" s="1058"/>
      <c r="T6" s="1058"/>
      <c r="U6" s="1058"/>
      <c r="V6" s="1058"/>
      <c r="W6" s="1058"/>
      <c r="X6" s="1058"/>
      <c r="Y6" s="1058"/>
      <c r="Z6" s="1058"/>
      <c r="AA6" s="1058"/>
      <c r="AB6" s="1058"/>
      <c r="AC6" s="1058"/>
      <c r="AD6" s="1058"/>
      <c r="AE6" s="1058"/>
      <c r="AF6" s="1058"/>
      <c r="AG6" s="1058"/>
      <c r="AH6" s="1058"/>
      <c r="AI6" s="1058"/>
      <c r="AJ6" s="1058"/>
      <c r="AK6" s="1058"/>
      <c r="AL6" s="1058"/>
      <c r="AM6" s="1058"/>
      <c r="AN6" s="1058"/>
      <c r="AO6" s="1058"/>
      <c r="AP6" s="1059"/>
      <c r="AQ6" s="644"/>
      <c r="AR6" s="352"/>
      <c r="AS6" s="352"/>
      <c r="AT6" s="352"/>
      <c r="AU6" s="352"/>
      <c r="AV6" s="352"/>
      <c r="AW6" s="352"/>
      <c r="AX6" s="352"/>
      <c r="AY6" s="91"/>
      <c r="AZ6" s="108" t="str">
        <f>IF(AND($BH$7="",$BH$9=""),"",IF($BH$9="",#REF!,#REF!))</f>
        <v/>
      </c>
      <c r="BA6" s="108"/>
      <c r="BB6" s="108"/>
      <c r="BC6" s="108"/>
      <c r="BD6" s="665"/>
    </row>
    <row r="7" spans="1:94" ht="12.75" customHeight="1">
      <c r="A7" s="649"/>
      <c r="B7" s="668"/>
      <c r="C7" s="1176"/>
      <c r="D7" s="1176"/>
      <c r="E7" s="1176"/>
      <c r="F7" s="1176"/>
      <c r="G7" s="1176"/>
      <c r="H7" s="1176"/>
      <c r="I7" s="1177" t="s">
        <v>39</v>
      </c>
      <c r="J7" s="953">
        <f>'Cover Page'!J7</f>
        <v>5</v>
      </c>
      <c r="K7" s="953"/>
      <c r="L7" s="667"/>
      <c r="M7" s="667"/>
      <c r="N7" s="667"/>
      <c r="O7" s="667"/>
      <c r="P7" s="666"/>
      <c r="Q7" s="1060"/>
      <c r="R7" s="1061"/>
      <c r="S7" s="1061"/>
      <c r="T7" s="1061"/>
      <c r="U7" s="1061"/>
      <c r="V7" s="1061"/>
      <c r="W7" s="1061"/>
      <c r="X7" s="1061"/>
      <c r="Y7" s="1061"/>
      <c r="Z7" s="1061"/>
      <c r="AA7" s="1061"/>
      <c r="AB7" s="1061"/>
      <c r="AC7" s="1061"/>
      <c r="AD7" s="1061"/>
      <c r="AE7" s="1061"/>
      <c r="AF7" s="1061"/>
      <c r="AG7" s="1061"/>
      <c r="AH7" s="1061"/>
      <c r="AI7" s="1061"/>
      <c r="AJ7" s="1061"/>
      <c r="AK7" s="1061"/>
      <c r="AL7" s="1061"/>
      <c r="AM7" s="1061"/>
      <c r="AN7" s="1061"/>
      <c r="AO7" s="1061"/>
      <c r="AP7" s="1062"/>
      <c r="AQ7" s="92"/>
      <c r="AR7" s="352"/>
      <c r="AS7" s="90"/>
      <c r="AT7" s="352"/>
      <c r="AU7" s="352"/>
      <c r="AV7" s="352"/>
      <c r="AW7" s="89" t="s">
        <v>407</v>
      </c>
      <c r="AX7" s="644"/>
      <c r="AY7" s="933" t="str">
        <f>IF('Cover Page'!AY7="","",'Cover Page'!AY7)</f>
        <v/>
      </c>
      <c r="AZ7" s="934"/>
      <c r="BA7" s="934"/>
      <c r="BB7" s="934"/>
      <c r="BC7" s="935"/>
      <c r="BD7" s="665"/>
    </row>
    <row r="8" spans="1:94" ht="4.5" customHeight="1">
      <c r="A8" s="640"/>
      <c r="B8" s="664"/>
      <c r="C8" s="662"/>
      <c r="D8" s="662"/>
      <c r="E8" s="662"/>
      <c r="F8" s="662"/>
      <c r="G8" s="662"/>
      <c r="H8" s="662"/>
      <c r="I8" s="662"/>
      <c r="J8" s="663"/>
      <c r="K8" s="662"/>
      <c r="L8" s="662"/>
      <c r="M8" s="662"/>
      <c r="N8" s="662"/>
      <c r="O8" s="662"/>
      <c r="P8" s="662"/>
      <c r="Q8" s="661"/>
      <c r="R8" s="661"/>
      <c r="S8" s="661"/>
      <c r="T8" s="661"/>
      <c r="U8" s="661"/>
      <c r="V8" s="661"/>
      <c r="W8" s="661"/>
      <c r="X8" s="661"/>
      <c r="Y8" s="661"/>
      <c r="Z8" s="661"/>
      <c r="AA8" s="661"/>
      <c r="AB8" s="661"/>
      <c r="AC8" s="661"/>
      <c r="AD8" s="661"/>
      <c r="AE8" s="661"/>
      <c r="AF8" s="661"/>
      <c r="AG8" s="661"/>
      <c r="AH8" s="661"/>
      <c r="AI8" s="661"/>
      <c r="AJ8" s="661"/>
      <c r="AK8" s="661"/>
      <c r="AL8" s="661"/>
      <c r="AM8" s="661"/>
      <c r="AN8" s="661"/>
      <c r="AO8" s="661"/>
      <c r="AP8" s="661"/>
      <c r="AQ8" s="662"/>
      <c r="AR8" s="662"/>
      <c r="AS8" s="661"/>
      <c r="AT8" s="662"/>
      <c r="AU8" s="662"/>
      <c r="AV8" s="662"/>
      <c r="AW8" s="661"/>
      <c r="AX8" s="662"/>
      <c r="AY8" s="661"/>
      <c r="AZ8" s="661"/>
      <c r="BA8" s="661"/>
      <c r="BB8" s="661"/>
      <c r="BC8" s="661"/>
      <c r="BD8" s="660"/>
      <c r="BK8" s="63"/>
      <c r="BL8" s="63"/>
      <c r="BM8" s="59"/>
      <c r="BN8" s="59"/>
      <c r="BO8" s="59"/>
    </row>
    <row r="9" spans="1:94">
      <c r="A9" s="644"/>
      <c r="B9" s="916" t="s">
        <v>71</v>
      </c>
      <c r="C9" s="917"/>
      <c r="D9" s="917"/>
      <c r="E9" s="917"/>
      <c r="F9" s="917"/>
      <c r="G9" s="917"/>
      <c r="H9" s="917"/>
      <c r="I9" s="917"/>
      <c r="J9" s="917"/>
      <c r="K9" s="1051" t="str">
        <f>IF('[1]Cover Page'!K9="","",'[1]Cover Page'!K9)</f>
        <v/>
      </c>
      <c r="L9" s="1052"/>
      <c r="M9" s="1052"/>
      <c r="N9" s="1052"/>
      <c r="O9" s="1052"/>
      <c r="P9" s="1052"/>
      <c r="Q9" s="1052"/>
      <c r="R9" s="1052"/>
      <c r="S9" s="1052"/>
      <c r="T9" s="1052"/>
      <c r="U9" s="1052"/>
      <c r="V9" s="1052"/>
      <c r="W9" s="1052"/>
      <c r="X9" s="1052"/>
      <c r="Y9" s="1052"/>
      <c r="Z9" s="1053"/>
      <c r="AA9" s="917" t="s">
        <v>208</v>
      </c>
      <c r="AB9" s="917"/>
      <c r="AC9" s="917"/>
      <c r="AD9" s="917"/>
      <c r="AE9" s="917"/>
      <c r="AF9" s="917"/>
      <c r="AG9" s="1032" t="str">
        <f>IF('[1]Cover Page'!AK9="","",'[1]Cover Page'!AK9)</f>
        <v/>
      </c>
      <c r="AH9" s="1033"/>
      <c r="AI9" s="1033"/>
      <c r="AJ9" s="1033"/>
      <c r="AK9" s="1033"/>
      <c r="AL9" s="1033"/>
      <c r="AM9" s="1033"/>
      <c r="AN9" s="1034"/>
      <c r="AO9" s="916" t="s">
        <v>81</v>
      </c>
      <c r="AP9" s="917"/>
      <c r="AQ9" s="917"/>
      <c r="AR9" s="918"/>
      <c r="AS9" s="1051" t="str">
        <f>IF('[1]Cover Page'!F51="","",'[1]Cover Page'!F51)</f>
        <v/>
      </c>
      <c r="AT9" s="1052"/>
      <c r="AU9" s="1052"/>
      <c r="AV9" s="1052"/>
      <c r="AW9" s="1052"/>
      <c r="AX9" s="1052"/>
      <c r="AY9" s="1052"/>
      <c r="AZ9" s="1052"/>
      <c r="BA9" s="1052"/>
      <c r="BB9" s="1052"/>
      <c r="BC9" s="1052"/>
      <c r="BD9" s="1053"/>
    </row>
    <row r="10" spans="1:94" ht="4.5" customHeight="1">
      <c r="A10" s="644"/>
      <c r="B10" s="919"/>
      <c r="C10" s="920"/>
      <c r="D10" s="920"/>
      <c r="E10" s="920"/>
      <c r="F10" s="920"/>
      <c r="G10" s="920"/>
      <c r="H10" s="920"/>
      <c r="I10" s="920"/>
      <c r="J10" s="920"/>
      <c r="K10" s="1054"/>
      <c r="L10" s="1055"/>
      <c r="M10" s="1055"/>
      <c r="N10" s="1055"/>
      <c r="O10" s="1055"/>
      <c r="P10" s="1055"/>
      <c r="Q10" s="1055"/>
      <c r="R10" s="1055"/>
      <c r="S10" s="1055"/>
      <c r="T10" s="1055"/>
      <c r="U10" s="1055"/>
      <c r="V10" s="1055"/>
      <c r="W10" s="1055"/>
      <c r="X10" s="1055"/>
      <c r="Y10" s="1055"/>
      <c r="Z10" s="1056"/>
      <c r="AA10" s="920"/>
      <c r="AB10" s="920"/>
      <c r="AC10" s="920"/>
      <c r="AD10" s="920"/>
      <c r="AE10" s="920"/>
      <c r="AF10" s="920"/>
      <c r="AG10" s="1035"/>
      <c r="AH10" s="1036"/>
      <c r="AI10" s="1036"/>
      <c r="AJ10" s="1036"/>
      <c r="AK10" s="1036"/>
      <c r="AL10" s="1036"/>
      <c r="AM10" s="1036"/>
      <c r="AN10" s="1037"/>
      <c r="AO10" s="919"/>
      <c r="AP10" s="920"/>
      <c r="AQ10" s="920"/>
      <c r="AR10" s="921"/>
      <c r="AS10" s="1054"/>
      <c r="AT10" s="1055"/>
      <c r="AU10" s="1055"/>
      <c r="AV10" s="1055"/>
      <c r="AW10" s="1055"/>
      <c r="AX10" s="1055"/>
      <c r="AY10" s="1055"/>
      <c r="AZ10" s="1055"/>
      <c r="BA10" s="1055"/>
      <c r="BB10" s="1055"/>
      <c r="BC10" s="1055"/>
      <c r="BD10" s="1056"/>
    </row>
    <row r="11" spans="1:94" ht="4.5" customHeight="1">
      <c r="A11" s="645"/>
      <c r="B11" s="916" t="s">
        <v>72</v>
      </c>
      <c r="C11" s="917"/>
      <c r="D11" s="917"/>
      <c r="E11" s="917"/>
      <c r="F11" s="917"/>
      <c r="G11" s="917"/>
      <c r="H11" s="917"/>
      <c r="I11" s="917"/>
      <c r="J11" s="918"/>
      <c r="K11" s="1051" t="str">
        <f>IF('[1]Cover Page'!K10="","",'[1]Cover Page'!K10)</f>
        <v/>
      </c>
      <c r="L11" s="1052"/>
      <c r="M11" s="1052"/>
      <c r="N11" s="1052"/>
      <c r="O11" s="1052"/>
      <c r="P11" s="1052"/>
      <c r="Q11" s="1052"/>
      <c r="R11" s="1052"/>
      <c r="S11" s="1052"/>
      <c r="T11" s="1052"/>
      <c r="U11" s="1052"/>
      <c r="V11" s="1052"/>
      <c r="W11" s="1052"/>
      <c r="X11" s="1052"/>
      <c r="Y11" s="1052"/>
      <c r="Z11" s="1053"/>
      <c r="AA11" s="916" t="s">
        <v>73</v>
      </c>
      <c r="AB11" s="917"/>
      <c r="AC11" s="917"/>
      <c r="AD11" s="918"/>
      <c r="AE11" s="1051" t="str">
        <f>IF('[1]Cover Page'!AE10="","",'[1]Cover Page'!AE10)</f>
        <v/>
      </c>
      <c r="AF11" s="1052"/>
      <c r="AG11" s="1052"/>
      <c r="AH11" s="1052"/>
      <c r="AI11" s="1052"/>
      <c r="AJ11" s="1052"/>
      <c r="AK11" s="1052"/>
      <c r="AL11" s="1052"/>
      <c r="AM11" s="1052"/>
      <c r="AN11" s="1053"/>
      <c r="AO11" s="916" t="s">
        <v>74</v>
      </c>
      <c r="AP11" s="917"/>
      <c r="AQ11" s="917"/>
      <c r="AR11" s="918"/>
      <c r="AS11" s="1032" t="str">
        <f>IF('[1]Cover Page'!AS10="","",'[1]Cover Page'!AS10)</f>
        <v/>
      </c>
      <c r="AT11" s="1033"/>
      <c r="AU11" s="1034"/>
      <c r="AV11" s="916" t="s">
        <v>75</v>
      </c>
      <c r="AW11" s="917"/>
      <c r="AX11" s="918"/>
      <c r="AY11" s="1042" t="str">
        <f>IF('[1]Cover Page'!AY10:BD10="","",'[1]Cover Page'!AY10)</f>
        <v/>
      </c>
      <c r="AZ11" s="1043"/>
      <c r="BA11" s="1043"/>
      <c r="BB11" s="1043"/>
      <c r="BC11" s="1043"/>
      <c r="BD11" s="1044"/>
    </row>
    <row r="12" spans="1:94" ht="12.75" customHeight="1">
      <c r="A12" s="193"/>
      <c r="B12" s="919"/>
      <c r="C12" s="920"/>
      <c r="D12" s="920"/>
      <c r="E12" s="920"/>
      <c r="F12" s="920"/>
      <c r="G12" s="920"/>
      <c r="H12" s="920"/>
      <c r="I12" s="920"/>
      <c r="J12" s="921"/>
      <c r="K12" s="1054"/>
      <c r="L12" s="1055"/>
      <c r="M12" s="1055"/>
      <c r="N12" s="1055"/>
      <c r="O12" s="1055"/>
      <c r="P12" s="1055"/>
      <c r="Q12" s="1055"/>
      <c r="R12" s="1055"/>
      <c r="S12" s="1055"/>
      <c r="T12" s="1055"/>
      <c r="U12" s="1055"/>
      <c r="V12" s="1055"/>
      <c r="W12" s="1055"/>
      <c r="X12" s="1055"/>
      <c r="Y12" s="1055"/>
      <c r="Z12" s="1056"/>
      <c r="AA12" s="919"/>
      <c r="AB12" s="920"/>
      <c r="AC12" s="920"/>
      <c r="AD12" s="921"/>
      <c r="AE12" s="1054"/>
      <c r="AF12" s="1055"/>
      <c r="AG12" s="1055"/>
      <c r="AH12" s="1055"/>
      <c r="AI12" s="1055"/>
      <c r="AJ12" s="1055"/>
      <c r="AK12" s="1055"/>
      <c r="AL12" s="1055"/>
      <c r="AM12" s="1055"/>
      <c r="AN12" s="1056"/>
      <c r="AO12" s="919"/>
      <c r="AP12" s="920"/>
      <c r="AQ12" s="920"/>
      <c r="AR12" s="921"/>
      <c r="AS12" s="1035"/>
      <c r="AT12" s="1036"/>
      <c r="AU12" s="1037"/>
      <c r="AV12" s="919"/>
      <c r="AW12" s="920"/>
      <c r="AX12" s="921"/>
      <c r="AY12" s="1045"/>
      <c r="AZ12" s="1046"/>
      <c r="BA12" s="1046"/>
      <c r="BB12" s="1046"/>
      <c r="BC12" s="1046"/>
      <c r="BD12" s="1047"/>
    </row>
    <row r="13" spans="1:94" ht="4.5" customHeight="1">
      <c r="A13" s="644"/>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row>
    <row r="14" spans="1:94" s="650" customFormat="1" ht="15">
      <c r="A14" s="644"/>
      <c r="B14" s="1048" t="s">
        <v>554</v>
      </c>
      <c r="C14" s="1049"/>
      <c r="D14" s="1049"/>
      <c r="E14" s="1049"/>
      <c r="F14" s="1049"/>
      <c r="G14" s="1049"/>
      <c r="H14" s="1049"/>
      <c r="I14" s="1049"/>
      <c r="J14" s="1049"/>
      <c r="K14" s="1049"/>
      <c r="L14" s="1049"/>
      <c r="M14" s="1049"/>
      <c r="N14" s="1049"/>
      <c r="O14" s="1049"/>
      <c r="P14" s="1049"/>
      <c r="Q14" s="1049"/>
      <c r="R14" s="1049"/>
      <c r="S14" s="1049"/>
      <c r="T14" s="1049"/>
      <c r="U14" s="1049"/>
      <c r="V14" s="1049"/>
      <c r="W14" s="1049"/>
      <c r="X14" s="1049"/>
      <c r="Y14" s="1049"/>
      <c r="Z14" s="1049"/>
      <c r="AA14" s="1049"/>
      <c r="AB14" s="1049"/>
      <c r="AC14" s="1049"/>
      <c r="AD14" s="1049"/>
      <c r="AE14" s="1049"/>
      <c r="AF14" s="1049"/>
      <c r="AG14" s="1049"/>
      <c r="AH14" s="1049"/>
      <c r="AI14" s="1049"/>
      <c r="AJ14" s="1049"/>
      <c r="AK14" s="1049"/>
      <c r="AL14" s="1049"/>
      <c r="AM14" s="1049"/>
      <c r="AN14" s="1049"/>
      <c r="AO14" s="1049"/>
      <c r="AP14" s="1049"/>
      <c r="AQ14" s="1049"/>
      <c r="AR14" s="1049"/>
      <c r="AS14" s="1049"/>
      <c r="AT14" s="1049"/>
      <c r="AU14" s="1049"/>
      <c r="AV14" s="1049"/>
      <c r="AW14" s="1049"/>
      <c r="AX14" s="1049"/>
      <c r="AY14" s="1049"/>
      <c r="AZ14" s="1049"/>
      <c r="BA14" s="1049"/>
      <c r="BB14" s="1049"/>
      <c r="BC14" s="1049"/>
      <c r="BD14" s="1050"/>
      <c r="BE14" s="655"/>
      <c r="BF14" s="654"/>
      <c r="BG14" s="616"/>
      <c r="BH14" s="616"/>
      <c r="BI14" s="616"/>
      <c r="BJ14" s="69" t="s">
        <v>18</v>
      </c>
      <c r="BK14" s="70"/>
      <c r="BL14" s="70"/>
      <c r="BM14" s="70"/>
      <c r="BN14" s="70"/>
      <c r="BO14" s="70"/>
      <c r="BP14" s="70"/>
      <c r="BQ14" s="70"/>
      <c r="BR14" s="71"/>
      <c r="BS14" s="616"/>
      <c r="BT14" s="616"/>
      <c r="BU14" s="616"/>
      <c r="BV14" s="616"/>
      <c r="BW14" s="616"/>
      <c r="BX14" s="616"/>
      <c r="BY14" s="616"/>
      <c r="BZ14" s="616"/>
      <c r="CA14" s="616"/>
      <c r="CB14" s="616"/>
      <c r="CC14" s="616"/>
      <c r="CD14" s="616"/>
      <c r="CE14" s="616"/>
      <c r="CF14" s="616"/>
      <c r="CG14" s="616"/>
      <c r="CH14" s="616"/>
      <c r="CI14" s="616"/>
      <c r="CJ14" s="616"/>
      <c r="CK14" s="616"/>
    </row>
    <row r="15" spans="1:94" s="650" customFormat="1" ht="12" customHeight="1">
      <c r="A15" s="644"/>
      <c r="B15" s="970" t="s">
        <v>84</v>
      </c>
      <c r="C15" s="971"/>
      <c r="D15" s="971"/>
      <c r="E15" s="972"/>
      <c r="F15" s="965" t="s">
        <v>20</v>
      </c>
      <c r="G15" s="966"/>
      <c r="H15" s="966"/>
      <c r="I15" s="966"/>
      <c r="J15" s="966"/>
      <c r="K15" s="966"/>
      <c r="L15" s="966"/>
      <c r="M15" s="966"/>
      <c r="N15" s="966"/>
      <c r="O15" s="966"/>
      <c r="P15" s="966"/>
      <c r="Q15" s="966"/>
      <c r="R15" s="966"/>
      <c r="S15" s="966"/>
      <c r="T15" s="966"/>
      <c r="U15" s="966"/>
      <c r="V15" s="966"/>
      <c r="W15" s="966"/>
      <c r="X15" s="966"/>
      <c r="Y15" s="966"/>
      <c r="Z15" s="966"/>
      <c r="AA15" s="966"/>
      <c r="AB15" s="966"/>
      <c r="AC15" s="966"/>
      <c r="AD15" s="966"/>
      <c r="AE15" s="966"/>
      <c r="AF15" s="966"/>
      <c r="AG15" s="966" t="s">
        <v>76</v>
      </c>
      <c r="AH15" s="966"/>
      <c r="AI15" s="966"/>
      <c r="AJ15" s="966"/>
      <c r="AK15" s="966"/>
      <c r="AL15" s="966"/>
      <c r="AM15" s="966"/>
      <c r="AN15" s="966"/>
      <c r="AO15" s="966"/>
      <c r="AP15" s="966"/>
      <c r="AQ15" s="966"/>
      <c r="AR15" s="966"/>
      <c r="AS15" s="966" t="s">
        <v>15</v>
      </c>
      <c r="AT15" s="966"/>
      <c r="AU15" s="966"/>
      <c r="AV15" s="966"/>
      <c r="AW15" s="966"/>
      <c r="AX15" s="966"/>
      <c r="AY15" s="966"/>
      <c r="AZ15" s="992" t="s">
        <v>78</v>
      </c>
      <c r="BA15" s="992"/>
      <c r="BB15" s="992"/>
      <c r="BC15" s="992"/>
      <c r="BD15" s="993"/>
      <c r="BE15" s="655"/>
      <c r="BF15" s="654"/>
      <c r="BG15" s="616"/>
      <c r="BH15" s="616"/>
      <c r="BI15" s="616"/>
      <c r="BJ15" s="659"/>
      <c r="BK15" s="658"/>
      <c r="BL15" s="657"/>
      <c r="BM15" s="657"/>
      <c r="BN15" s="657"/>
      <c r="BO15" s="657"/>
      <c r="BP15" s="989"/>
      <c r="BQ15" s="990"/>
      <c r="BR15" s="991"/>
      <c r="BS15" s="616"/>
      <c r="BT15" s="616"/>
      <c r="BU15" s="616"/>
      <c r="BV15" s="616"/>
      <c r="BW15" s="616"/>
      <c r="BX15" s="616"/>
      <c r="BY15" s="616"/>
      <c r="BZ15" s="616"/>
      <c r="CA15" s="616"/>
      <c r="CB15" s="616"/>
      <c r="CC15" s="616"/>
      <c r="CD15" s="616"/>
      <c r="CE15" s="616"/>
      <c r="CF15" s="616"/>
      <c r="CG15" s="616"/>
      <c r="CH15" s="616"/>
      <c r="CI15" s="616"/>
      <c r="CJ15" s="616"/>
      <c r="CK15" s="616"/>
    </row>
    <row r="16" spans="1:94" s="650" customFormat="1" ht="8.25" customHeight="1">
      <c r="A16" s="645"/>
      <c r="B16" s="973"/>
      <c r="C16" s="974"/>
      <c r="D16" s="974"/>
      <c r="E16" s="975"/>
      <c r="F16" s="967"/>
      <c r="G16" s="968"/>
      <c r="H16" s="968"/>
      <c r="I16" s="968"/>
      <c r="J16" s="968"/>
      <c r="K16" s="968"/>
      <c r="L16" s="968"/>
      <c r="M16" s="968"/>
      <c r="N16" s="968"/>
      <c r="O16" s="968"/>
      <c r="P16" s="968"/>
      <c r="Q16" s="968"/>
      <c r="R16" s="968"/>
      <c r="S16" s="968"/>
      <c r="T16" s="968"/>
      <c r="U16" s="968"/>
      <c r="V16" s="968"/>
      <c r="W16" s="968"/>
      <c r="X16" s="968"/>
      <c r="Y16" s="968"/>
      <c r="Z16" s="968"/>
      <c r="AA16" s="968"/>
      <c r="AB16" s="968"/>
      <c r="AC16" s="968"/>
      <c r="AD16" s="968"/>
      <c r="AE16" s="968"/>
      <c r="AF16" s="968"/>
      <c r="AG16" s="968" t="s">
        <v>86</v>
      </c>
      <c r="AH16" s="968"/>
      <c r="AI16" s="968"/>
      <c r="AJ16" s="968"/>
      <c r="AK16" s="968" t="s">
        <v>85</v>
      </c>
      <c r="AL16" s="968"/>
      <c r="AM16" s="968"/>
      <c r="AN16" s="968"/>
      <c r="AO16" s="968" t="s">
        <v>14</v>
      </c>
      <c r="AP16" s="968"/>
      <c r="AQ16" s="968"/>
      <c r="AR16" s="968"/>
      <c r="AS16" s="968" t="s">
        <v>86</v>
      </c>
      <c r="AT16" s="968"/>
      <c r="AU16" s="968"/>
      <c r="AV16" s="968"/>
      <c r="AW16" s="968" t="s">
        <v>85</v>
      </c>
      <c r="AX16" s="968"/>
      <c r="AY16" s="968"/>
      <c r="AZ16" s="994"/>
      <c r="BA16" s="994"/>
      <c r="BB16" s="994"/>
      <c r="BC16" s="994"/>
      <c r="BD16" s="995"/>
      <c r="BE16" s="655"/>
      <c r="BF16" s="654"/>
      <c r="BG16" s="616"/>
      <c r="BH16" s="616"/>
      <c r="BI16" s="616"/>
      <c r="BJ16" s="653"/>
      <c r="BK16" s="352"/>
      <c r="BL16" s="656"/>
      <c r="BM16" s="656"/>
      <c r="BN16" s="656"/>
      <c r="BO16" s="656"/>
      <c r="BP16" s="117" t="s">
        <v>86</v>
      </c>
      <c r="BQ16" s="118" t="s">
        <v>85</v>
      </c>
      <c r="BR16" s="119" t="s">
        <v>78</v>
      </c>
      <c r="BS16" s="616"/>
      <c r="BT16" s="616"/>
      <c r="BU16" s="616"/>
      <c r="BV16" s="616"/>
      <c r="BW16" s="616"/>
      <c r="BX16" s="616"/>
      <c r="BY16" s="616"/>
      <c r="BZ16" s="616"/>
      <c r="CA16" s="616"/>
      <c r="CB16" s="616"/>
      <c r="CC16" s="616"/>
      <c r="CD16" s="616"/>
      <c r="CE16" s="616"/>
      <c r="CF16" s="616"/>
      <c r="CG16" s="616"/>
      <c r="CH16" s="616"/>
      <c r="CI16" s="616"/>
      <c r="CJ16" s="616"/>
      <c r="CK16" s="616"/>
    </row>
    <row r="17" spans="1:89" s="650" customFormat="1">
      <c r="A17" s="644"/>
      <c r="B17" s="962">
        <v>1</v>
      </c>
      <c r="C17" s="963"/>
      <c r="D17" s="963"/>
      <c r="E17" s="964"/>
      <c r="F17" s="1031" t="s">
        <v>553</v>
      </c>
      <c r="G17" s="1031"/>
      <c r="H17" s="1031"/>
      <c r="I17" s="1031"/>
      <c r="J17" s="1031"/>
      <c r="K17" s="1031"/>
      <c r="L17" s="1031"/>
      <c r="M17" s="1031"/>
      <c r="N17" s="1031"/>
      <c r="O17" s="1031"/>
      <c r="P17" s="1031"/>
      <c r="Q17" s="1031"/>
      <c r="R17" s="1031"/>
      <c r="S17" s="1031"/>
      <c r="T17" s="1031"/>
      <c r="U17" s="1031"/>
      <c r="V17" s="1031"/>
      <c r="W17" s="1031"/>
      <c r="X17" s="1031"/>
      <c r="Y17" s="1031"/>
      <c r="Z17" s="1031"/>
      <c r="AA17" s="1031"/>
      <c r="AB17" s="1031"/>
      <c r="AC17" s="1031"/>
      <c r="AD17" s="1031"/>
      <c r="AE17" s="1031"/>
      <c r="AF17" s="1031"/>
      <c r="AG17" s="1031"/>
      <c r="AH17" s="1031"/>
      <c r="AI17" s="1031"/>
      <c r="AJ17" s="1031"/>
      <c r="AK17" s="1031"/>
      <c r="AL17" s="1031"/>
      <c r="AM17" s="1031"/>
      <c r="AN17" s="1031"/>
      <c r="AO17" s="1031"/>
      <c r="AP17" s="1031"/>
      <c r="AQ17" s="1031"/>
      <c r="AR17" s="1031"/>
      <c r="AS17" s="1031"/>
      <c r="AT17" s="1031"/>
      <c r="AU17" s="1031"/>
      <c r="AV17" s="1031"/>
      <c r="AW17" s="1031"/>
      <c r="AX17" s="1031"/>
      <c r="AY17" s="1031"/>
      <c r="AZ17" s="1028" t="str">
        <f t="shared" ref="AZ17:AZ23" si="0">IF(BR17="","",BR17)</f>
        <v/>
      </c>
      <c r="BA17" s="1029"/>
      <c r="BB17" s="1029"/>
      <c r="BC17" s="1029"/>
      <c r="BD17" s="1030"/>
      <c r="BE17" s="655"/>
      <c r="BF17" s="654"/>
      <c r="BG17" s="616"/>
      <c r="BH17" s="616"/>
      <c r="BI17" s="616"/>
      <c r="BJ17" s="653"/>
      <c r="BK17" s="352"/>
      <c r="BL17" s="124"/>
      <c r="BM17" s="124"/>
      <c r="BN17" s="124"/>
      <c r="BO17" s="124" t="s">
        <v>40</v>
      </c>
      <c r="BP17" s="652">
        <f>BP31</f>
        <v>0</v>
      </c>
      <c r="BQ17" s="652">
        <f>BQ31</f>
        <v>0</v>
      </c>
      <c r="BR17" s="651" t="str">
        <f t="shared" ref="BR17:BR23" si="1">IF(BP17=0,"",BQ17/BP17)</f>
        <v/>
      </c>
      <c r="BS17" s="616"/>
      <c r="BT17" s="616"/>
      <c r="BU17" s="616"/>
      <c r="BV17" s="616"/>
      <c r="BW17" s="616"/>
      <c r="BX17" s="616"/>
      <c r="BY17" s="616"/>
      <c r="BZ17" s="616"/>
      <c r="CA17" s="616"/>
      <c r="CB17" s="616"/>
      <c r="CC17" s="616"/>
      <c r="CD17" s="616"/>
      <c r="CE17" s="616"/>
      <c r="CF17" s="616"/>
      <c r="CG17" s="616"/>
      <c r="CH17" s="616"/>
      <c r="CI17" s="616"/>
      <c r="CJ17" s="616"/>
      <c r="CK17" s="616"/>
    </row>
    <row r="18" spans="1:89" s="650" customFormat="1">
      <c r="A18" s="644"/>
      <c r="B18" s="962">
        <v>2</v>
      </c>
      <c r="C18" s="963"/>
      <c r="D18" s="963"/>
      <c r="E18" s="964"/>
      <c r="F18" s="1039" t="s">
        <v>552</v>
      </c>
      <c r="G18" s="1040"/>
      <c r="H18" s="1040"/>
      <c r="I18" s="1040"/>
      <c r="J18" s="1040"/>
      <c r="K18" s="1040"/>
      <c r="L18" s="1040"/>
      <c r="M18" s="1040"/>
      <c r="N18" s="1040"/>
      <c r="O18" s="1040"/>
      <c r="P18" s="1040"/>
      <c r="Q18" s="1040"/>
      <c r="R18" s="1040"/>
      <c r="S18" s="1040"/>
      <c r="T18" s="1040"/>
      <c r="U18" s="1040"/>
      <c r="V18" s="1040"/>
      <c r="W18" s="1040"/>
      <c r="X18" s="1040"/>
      <c r="Y18" s="1040"/>
      <c r="Z18" s="1040"/>
      <c r="AA18" s="1040"/>
      <c r="AB18" s="1040"/>
      <c r="AC18" s="1040"/>
      <c r="AD18" s="1040"/>
      <c r="AE18" s="1040"/>
      <c r="AF18" s="1040"/>
      <c r="AG18" s="1040"/>
      <c r="AH18" s="1040"/>
      <c r="AI18" s="1040"/>
      <c r="AJ18" s="1040"/>
      <c r="AK18" s="1040"/>
      <c r="AL18" s="1040"/>
      <c r="AM18" s="1040"/>
      <c r="AN18" s="1040"/>
      <c r="AO18" s="1040"/>
      <c r="AP18" s="1040"/>
      <c r="AQ18" s="1040"/>
      <c r="AR18" s="1040"/>
      <c r="AS18" s="1040"/>
      <c r="AT18" s="1040"/>
      <c r="AU18" s="1040"/>
      <c r="AV18" s="1040"/>
      <c r="AW18" s="1040"/>
      <c r="AX18" s="1040"/>
      <c r="AY18" s="1041"/>
      <c r="AZ18" s="1028" t="str">
        <f t="shared" si="0"/>
        <v/>
      </c>
      <c r="BA18" s="1029"/>
      <c r="BB18" s="1029"/>
      <c r="BC18" s="1029"/>
      <c r="BD18" s="1030"/>
      <c r="BE18" s="655"/>
      <c r="BF18" s="654"/>
      <c r="BG18" s="616"/>
      <c r="BH18" s="616"/>
      <c r="BI18" s="616"/>
      <c r="BJ18" s="653"/>
      <c r="BK18" s="352"/>
      <c r="BL18" s="124"/>
      <c r="BM18" s="124"/>
      <c r="BN18" s="124"/>
      <c r="BO18" s="124" t="s">
        <v>41</v>
      </c>
      <c r="BP18" s="652">
        <f>BP47</f>
        <v>0</v>
      </c>
      <c r="BQ18" s="652">
        <f>BQ47</f>
        <v>0</v>
      </c>
      <c r="BR18" s="651" t="str">
        <f t="shared" si="1"/>
        <v/>
      </c>
      <c r="BS18" s="616"/>
      <c r="BT18" s="616"/>
      <c r="BU18" s="616"/>
      <c r="BV18" s="616"/>
      <c r="BW18" s="616"/>
      <c r="BX18" s="616"/>
      <c r="BY18" s="616"/>
      <c r="BZ18" s="616"/>
      <c r="CA18" s="616"/>
      <c r="CB18" s="616"/>
      <c r="CC18" s="616"/>
      <c r="CD18" s="616"/>
      <c r="CE18" s="616"/>
      <c r="CF18" s="616"/>
      <c r="CG18" s="616"/>
      <c r="CH18" s="616"/>
      <c r="CI18" s="616"/>
      <c r="CJ18" s="616"/>
      <c r="CK18" s="616"/>
    </row>
    <row r="19" spans="1:89" s="650" customFormat="1">
      <c r="A19" s="644"/>
      <c r="B19" s="962">
        <v>3</v>
      </c>
      <c r="C19" s="963"/>
      <c r="D19" s="963"/>
      <c r="E19" s="964"/>
      <c r="F19" s="1031" t="s">
        <v>551</v>
      </c>
      <c r="G19" s="1031"/>
      <c r="H19" s="1031"/>
      <c r="I19" s="1031"/>
      <c r="J19" s="1031"/>
      <c r="K19" s="1031"/>
      <c r="L19" s="1031"/>
      <c r="M19" s="1031"/>
      <c r="N19" s="1031"/>
      <c r="O19" s="1031"/>
      <c r="P19" s="1031"/>
      <c r="Q19" s="1031"/>
      <c r="R19" s="1031"/>
      <c r="S19" s="1031"/>
      <c r="T19" s="1031"/>
      <c r="U19" s="1031"/>
      <c r="V19" s="1031"/>
      <c r="W19" s="1031"/>
      <c r="X19" s="1031"/>
      <c r="Y19" s="1031"/>
      <c r="Z19" s="1031"/>
      <c r="AA19" s="1031"/>
      <c r="AB19" s="1031"/>
      <c r="AC19" s="1031"/>
      <c r="AD19" s="1031"/>
      <c r="AE19" s="1031"/>
      <c r="AF19" s="1031"/>
      <c r="AG19" s="1031"/>
      <c r="AH19" s="1031"/>
      <c r="AI19" s="1031"/>
      <c r="AJ19" s="1031"/>
      <c r="AK19" s="1031"/>
      <c r="AL19" s="1031"/>
      <c r="AM19" s="1031"/>
      <c r="AN19" s="1031"/>
      <c r="AO19" s="1031"/>
      <c r="AP19" s="1031"/>
      <c r="AQ19" s="1031"/>
      <c r="AR19" s="1031"/>
      <c r="AS19" s="1031"/>
      <c r="AT19" s="1031"/>
      <c r="AU19" s="1031"/>
      <c r="AV19" s="1031"/>
      <c r="AW19" s="1031"/>
      <c r="AX19" s="1031"/>
      <c r="AY19" s="1031"/>
      <c r="AZ19" s="1028" t="str">
        <f t="shared" si="0"/>
        <v/>
      </c>
      <c r="BA19" s="1029"/>
      <c r="BB19" s="1029"/>
      <c r="BC19" s="1029"/>
      <c r="BD19" s="1030"/>
      <c r="BE19" s="655"/>
      <c r="BF19" s="654"/>
      <c r="BG19" s="616"/>
      <c r="BH19" s="616"/>
      <c r="BI19" s="616"/>
      <c r="BJ19" s="653"/>
      <c r="BK19" s="352"/>
      <c r="BL19" s="124"/>
      <c r="BM19" s="124"/>
      <c r="BN19" s="124"/>
      <c r="BO19" s="124" t="s">
        <v>42</v>
      </c>
      <c r="BP19" s="652">
        <f>BP63</f>
        <v>0</v>
      </c>
      <c r="BQ19" s="652">
        <f>BQ63</f>
        <v>0</v>
      </c>
      <c r="BR19" s="651" t="str">
        <f t="shared" si="1"/>
        <v/>
      </c>
      <c r="BS19" s="616"/>
      <c r="BT19" s="616"/>
      <c r="BU19" s="616"/>
      <c r="BV19" s="616"/>
      <c r="BW19" s="616"/>
      <c r="BX19" s="616"/>
      <c r="BY19" s="616"/>
      <c r="BZ19" s="616"/>
      <c r="CA19" s="616"/>
      <c r="CB19" s="616"/>
      <c r="CC19" s="616"/>
      <c r="CD19" s="616"/>
      <c r="CE19" s="616"/>
      <c r="CF19" s="616"/>
      <c r="CG19" s="616"/>
      <c r="CH19" s="616"/>
      <c r="CI19" s="616"/>
      <c r="CJ19" s="616"/>
      <c r="CK19" s="616"/>
    </row>
    <row r="20" spans="1:89" s="650" customFormat="1">
      <c r="A20" s="644"/>
      <c r="B20" s="962">
        <v>4</v>
      </c>
      <c r="C20" s="963"/>
      <c r="D20" s="963"/>
      <c r="E20" s="964"/>
      <c r="F20" s="1031" t="s">
        <v>550</v>
      </c>
      <c r="G20" s="1031"/>
      <c r="H20" s="1031"/>
      <c r="I20" s="1031"/>
      <c r="J20" s="1031"/>
      <c r="K20" s="1031"/>
      <c r="L20" s="1031"/>
      <c r="M20" s="1031"/>
      <c r="N20" s="1031"/>
      <c r="O20" s="1031"/>
      <c r="P20" s="1031"/>
      <c r="Q20" s="1031"/>
      <c r="R20" s="1031"/>
      <c r="S20" s="1031"/>
      <c r="T20" s="1031"/>
      <c r="U20" s="1031"/>
      <c r="V20" s="1031"/>
      <c r="W20" s="1031"/>
      <c r="X20" s="1031"/>
      <c r="Y20" s="1031"/>
      <c r="Z20" s="1031"/>
      <c r="AA20" s="1031"/>
      <c r="AB20" s="1031"/>
      <c r="AC20" s="1031"/>
      <c r="AD20" s="1031"/>
      <c r="AE20" s="1031"/>
      <c r="AF20" s="1031"/>
      <c r="AG20" s="1031"/>
      <c r="AH20" s="1031"/>
      <c r="AI20" s="1031"/>
      <c r="AJ20" s="1031"/>
      <c r="AK20" s="1031"/>
      <c r="AL20" s="1031"/>
      <c r="AM20" s="1031"/>
      <c r="AN20" s="1031"/>
      <c r="AO20" s="1031"/>
      <c r="AP20" s="1031"/>
      <c r="AQ20" s="1031"/>
      <c r="AR20" s="1031"/>
      <c r="AS20" s="1031"/>
      <c r="AT20" s="1031"/>
      <c r="AU20" s="1031"/>
      <c r="AV20" s="1031"/>
      <c r="AW20" s="1031"/>
      <c r="AX20" s="1031"/>
      <c r="AY20" s="1031"/>
      <c r="AZ20" s="1028" t="str">
        <f t="shared" si="0"/>
        <v/>
      </c>
      <c r="BA20" s="1029"/>
      <c r="BB20" s="1029"/>
      <c r="BC20" s="1029"/>
      <c r="BD20" s="1030"/>
      <c r="BE20" s="655"/>
      <c r="BF20" s="654"/>
      <c r="BG20" s="616"/>
      <c r="BH20" s="616"/>
      <c r="BI20" s="616"/>
      <c r="BJ20" s="653"/>
      <c r="BK20" s="352"/>
      <c r="BL20" s="124"/>
      <c r="BM20" s="124"/>
      <c r="BN20" s="124"/>
      <c r="BO20" s="124" t="s">
        <v>43</v>
      </c>
      <c r="BP20" s="652">
        <f>BP79</f>
        <v>0</v>
      </c>
      <c r="BQ20" s="652">
        <f>BQ79</f>
        <v>0</v>
      </c>
      <c r="BR20" s="651" t="str">
        <f t="shared" si="1"/>
        <v/>
      </c>
      <c r="BS20" s="616"/>
      <c r="BT20" s="616"/>
      <c r="BU20" s="616"/>
      <c r="BV20" s="616"/>
      <c r="BW20" s="616"/>
      <c r="BX20" s="616"/>
      <c r="BY20" s="616"/>
      <c r="BZ20" s="616"/>
      <c r="CA20" s="616"/>
      <c r="CB20" s="616"/>
      <c r="CC20" s="616"/>
      <c r="CD20" s="616"/>
      <c r="CE20" s="616"/>
      <c r="CF20" s="616"/>
      <c r="CG20" s="616"/>
      <c r="CH20" s="616"/>
      <c r="CI20" s="616"/>
      <c r="CJ20" s="616"/>
      <c r="CK20" s="616"/>
    </row>
    <row r="21" spans="1:89" s="650" customFormat="1">
      <c r="A21" s="644"/>
      <c r="B21" s="962">
        <v>5</v>
      </c>
      <c r="C21" s="963"/>
      <c r="D21" s="963"/>
      <c r="E21" s="964"/>
      <c r="F21" s="1031" t="s">
        <v>549</v>
      </c>
      <c r="G21" s="1031"/>
      <c r="H21" s="1031"/>
      <c r="I21" s="1031"/>
      <c r="J21" s="1031"/>
      <c r="K21" s="1031"/>
      <c r="L21" s="1031"/>
      <c r="M21" s="1031"/>
      <c r="N21" s="1031"/>
      <c r="O21" s="1031"/>
      <c r="P21" s="1031"/>
      <c r="Q21" s="1031"/>
      <c r="R21" s="1031"/>
      <c r="S21" s="1031"/>
      <c r="T21" s="1031"/>
      <c r="U21" s="1031"/>
      <c r="V21" s="1031"/>
      <c r="W21" s="1031"/>
      <c r="X21" s="1031"/>
      <c r="Y21" s="1031"/>
      <c r="Z21" s="1031"/>
      <c r="AA21" s="1031"/>
      <c r="AB21" s="1031"/>
      <c r="AC21" s="1031"/>
      <c r="AD21" s="1031"/>
      <c r="AE21" s="1031"/>
      <c r="AF21" s="1031"/>
      <c r="AG21" s="1031"/>
      <c r="AH21" s="1031"/>
      <c r="AI21" s="1031"/>
      <c r="AJ21" s="1031"/>
      <c r="AK21" s="1031"/>
      <c r="AL21" s="1031"/>
      <c r="AM21" s="1031"/>
      <c r="AN21" s="1031"/>
      <c r="AO21" s="1031"/>
      <c r="AP21" s="1031"/>
      <c r="AQ21" s="1031"/>
      <c r="AR21" s="1031"/>
      <c r="AS21" s="1031"/>
      <c r="AT21" s="1031"/>
      <c r="AU21" s="1031"/>
      <c r="AV21" s="1031"/>
      <c r="AW21" s="1031"/>
      <c r="AX21" s="1031"/>
      <c r="AY21" s="1031"/>
      <c r="AZ21" s="1028" t="str">
        <f t="shared" si="0"/>
        <v/>
      </c>
      <c r="BA21" s="1029"/>
      <c r="BB21" s="1029"/>
      <c r="BC21" s="1029"/>
      <c r="BD21" s="1030"/>
      <c r="BE21" s="655"/>
      <c r="BF21" s="654"/>
      <c r="BG21" s="616"/>
      <c r="BH21" s="616"/>
      <c r="BI21" s="616"/>
      <c r="BJ21" s="653"/>
      <c r="BK21" s="352"/>
      <c r="BL21" s="124"/>
      <c r="BM21" s="124"/>
      <c r="BN21" s="124"/>
      <c r="BO21" s="124" t="s">
        <v>44</v>
      </c>
      <c r="BP21" s="652">
        <f>BP95</f>
        <v>0</v>
      </c>
      <c r="BQ21" s="652">
        <f>BQ95</f>
        <v>0</v>
      </c>
      <c r="BR21" s="651" t="str">
        <f t="shared" si="1"/>
        <v/>
      </c>
      <c r="BS21" s="616"/>
      <c r="BT21" s="616"/>
      <c r="BU21" s="616"/>
      <c r="BV21" s="616"/>
      <c r="BW21" s="616"/>
      <c r="BX21" s="616"/>
      <c r="BY21" s="616"/>
      <c r="BZ21" s="616"/>
      <c r="CA21" s="616"/>
      <c r="CB21" s="616"/>
      <c r="CC21" s="616"/>
      <c r="CD21" s="616"/>
      <c r="CE21" s="616"/>
      <c r="CF21" s="616"/>
      <c r="CG21" s="616"/>
      <c r="CH21" s="616"/>
      <c r="CI21" s="616"/>
      <c r="CJ21" s="616"/>
      <c r="CK21" s="616"/>
    </row>
    <row r="22" spans="1:89" s="650" customFormat="1">
      <c r="A22" s="644"/>
      <c r="B22" s="962">
        <v>6</v>
      </c>
      <c r="C22" s="963"/>
      <c r="D22" s="963"/>
      <c r="E22" s="964"/>
      <c r="F22" s="1038"/>
      <c r="G22" s="1038"/>
      <c r="H22" s="1038"/>
      <c r="I22" s="1038"/>
      <c r="J22" s="1038"/>
      <c r="K22" s="1038"/>
      <c r="L22" s="1038"/>
      <c r="M22" s="1038"/>
      <c r="N22" s="1038"/>
      <c r="O22" s="1038"/>
      <c r="P22" s="1038"/>
      <c r="Q22" s="1038"/>
      <c r="R22" s="1038"/>
      <c r="S22" s="1038"/>
      <c r="T22" s="1038"/>
      <c r="U22" s="1038"/>
      <c r="V22" s="1038"/>
      <c r="W22" s="1038"/>
      <c r="X22" s="1038"/>
      <c r="Y22" s="1038"/>
      <c r="Z22" s="1038"/>
      <c r="AA22" s="1038"/>
      <c r="AB22" s="1038"/>
      <c r="AC22" s="1038"/>
      <c r="AD22" s="1038"/>
      <c r="AE22" s="1038"/>
      <c r="AF22" s="1038"/>
      <c r="AG22" s="1038"/>
      <c r="AH22" s="1038"/>
      <c r="AI22" s="1038"/>
      <c r="AJ22" s="1038"/>
      <c r="AK22" s="1038"/>
      <c r="AL22" s="1038"/>
      <c r="AM22" s="1038"/>
      <c r="AN22" s="1038"/>
      <c r="AO22" s="1038"/>
      <c r="AP22" s="1038"/>
      <c r="AQ22" s="1038"/>
      <c r="AR22" s="1038"/>
      <c r="AS22" s="1038"/>
      <c r="AT22" s="1038"/>
      <c r="AU22" s="1038"/>
      <c r="AV22" s="1038"/>
      <c r="AW22" s="1038"/>
      <c r="AX22" s="1038"/>
      <c r="AY22" s="1038"/>
      <c r="AZ22" s="1028" t="str">
        <f t="shared" si="0"/>
        <v/>
      </c>
      <c r="BA22" s="1029"/>
      <c r="BB22" s="1029"/>
      <c r="BC22" s="1029"/>
      <c r="BD22" s="1030"/>
      <c r="BE22" s="655"/>
      <c r="BF22" s="654"/>
      <c r="BG22" s="616"/>
      <c r="BH22" s="616"/>
      <c r="BI22" s="616"/>
      <c r="BJ22" s="653"/>
      <c r="BK22" s="352"/>
      <c r="BL22" s="124"/>
      <c r="BM22" s="124"/>
      <c r="BN22" s="124"/>
      <c r="BO22" s="124" t="s">
        <v>45</v>
      </c>
      <c r="BP22" s="652">
        <f>BP111</f>
        <v>0</v>
      </c>
      <c r="BQ22" s="652">
        <f>BQ111</f>
        <v>0</v>
      </c>
      <c r="BR22" s="651" t="str">
        <f t="shared" si="1"/>
        <v/>
      </c>
      <c r="BS22" s="616"/>
      <c r="BT22" s="616"/>
      <c r="BU22" s="616"/>
      <c r="BV22" s="616"/>
      <c r="BW22" s="616"/>
      <c r="BX22" s="616"/>
      <c r="BY22" s="616"/>
      <c r="BZ22" s="616"/>
      <c r="CA22" s="616"/>
      <c r="CB22" s="616"/>
      <c r="CC22" s="616"/>
      <c r="CD22" s="616"/>
      <c r="CE22" s="616"/>
      <c r="CF22" s="616"/>
      <c r="CG22" s="616"/>
      <c r="CH22" s="616"/>
      <c r="CI22" s="616"/>
      <c r="CJ22" s="616"/>
      <c r="CK22" s="616"/>
    </row>
    <row r="23" spans="1:89" s="12" customFormat="1" ht="13.5" customHeight="1">
      <c r="A23" s="649"/>
      <c r="B23" s="996" t="s">
        <v>16</v>
      </c>
      <c r="C23" s="997"/>
      <c r="D23" s="997"/>
      <c r="E23" s="997"/>
      <c r="F23" s="997"/>
      <c r="G23" s="997"/>
      <c r="H23" s="997"/>
      <c r="I23" s="997"/>
      <c r="J23" s="997"/>
      <c r="K23" s="997"/>
      <c r="L23" s="997"/>
      <c r="M23" s="997"/>
      <c r="N23" s="997"/>
      <c r="O23" s="997"/>
      <c r="P23" s="997"/>
      <c r="Q23" s="997"/>
      <c r="R23" s="997"/>
      <c r="S23" s="997"/>
      <c r="T23" s="997"/>
      <c r="U23" s="997"/>
      <c r="V23" s="997"/>
      <c r="W23" s="997"/>
      <c r="X23" s="997"/>
      <c r="Y23" s="997"/>
      <c r="Z23" s="997"/>
      <c r="AA23" s="997"/>
      <c r="AB23" s="997"/>
      <c r="AC23" s="997"/>
      <c r="AD23" s="997"/>
      <c r="AE23" s="997"/>
      <c r="AF23" s="997"/>
      <c r="AG23" s="997">
        <f>IF(AK23="","",SUM(AG17:AJ22))</f>
        <v>0</v>
      </c>
      <c r="AH23" s="997"/>
      <c r="AI23" s="997"/>
      <c r="AJ23" s="997"/>
      <c r="AK23" s="997">
        <f>IF(Q6="Continuous Improvement","",IF(BP29=0,"",SUM(AK17:AN22)))</f>
        <v>0</v>
      </c>
      <c r="AL23" s="997"/>
      <c r="AM23" s="997"/>
      <c r="AN23" s="997"/>
      <c r="AO23" s="997" t="e">
        <f>IF(AG23="","",SUM(AK23/AG23))</f>
        <v>#DIV/0!</v>
      </c>
      <c r="AP23" s="997"/>
      <c r="AQ23" s="997"/>
      <c r="AR23" s="997"/>
      <c r="AS23" s="997" t="e">
        <f>IF(AW23="","",SUM(AS17:AV22))</f>
        <v>#REF!</v>
      </c>
      <c r="AT23" s="997"/>
      <c r="AU23" s="997"/>
      <c r="AV23" s="997"/>
      <c r="AW23" s="997" t="e">
        <f>IF(Q6="Pre-Source","",IF(#REF!=0,"",SUM(AW17:AZ22)))</f>
        <v>#REF!</v>
      </c>
      <c r="AX23" s="997"/>
      <c r="AY23" s="998"/>
      <c r="AZ23" s="999" t="str">
        <f t="shared" si="0"/>
        <v/>
      </c>
      <c r="BA23" s="1000"/>
      <c r="BB23" s="1000"/>
      <c r="BC23" s="1000"/>
      <c r="BD23" s="1001"/>
      <c r="BE23" s="58"/>
      <c r="BF23" s="65"/>
      <c r="BG23" s="61"/>
      <c r="BH23" s="61"/>
      <c r="BI23" s="61"/>
      <c r="BJ23" s="115"/>
      <c r="BK23" s="116"/>
      <c r="BL23" s="123"/>
      <c r="BM23" s="123"/>
      <c r="BN23" s="123"/>
      <c r="BO23" s="123" t="s">
        <v>16</v>
      </c>
      <c r="BP23" s="126">
        <f>SUM(BP17:BP22)</f>
        <v>0</v>
      </c>
      <c r="BQ23" s="126">
        <f>SUM(BQ17:BQ22)</f>
        <v>0</v>
      </c>
      <c r="BR23" s="127" t="str">
        <f t="shared" si="1"/>
        <v/>
      </c>
      <c r="BS23" s="61"/>
      <c r="BT23" s="61"/>
      <c r="BU23" s="61"/>
      <c r="BV23" s="61"/>
      <c r="BW23" s="61"/>
      <c r="BX23" s="61"/>
      <c r="BY23" s="61"/>
      <c r="BZ23" s="61"/>
      <c r="CA23" s="61"/>
      <c r="CB23" s="61"/>
      <c r="CC23" s="61"/>
      <c r="CD23" s="61"/>
      <c r="CE23" s="61"/>
      <c r="CF23" s="61"/>
      <c r="CG23" s="61"/>
      <c r="CH23" s="61"/>
      <c r="CI23" s="61"/>
      <c r="CJ23" s="61"/>
      <c r="CK23" s="61"/>
    </row>
    <row r="24" spans="1:89" ht="4.5" customHeight="1">
      <c r="A24" s="640"/>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J24" s="87"/>
      <c r="BK24" s="128"/>
      <c r="BL24" s="79"/>
      <c r="BM24" s="79"/>
      <c r="BN24" s="79"/>
      <c r="BO24" s="79"/>
      <c r="BP24" s="128"/>
      <c r="BQ24" s="128"/>
      <c r="BR24" s="129"/>
    </row>
    <row r="25" spans="1:89">
      <c r="A25" s="641"/>
      <c r="B25" s="28" t="s">
        <v>105</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30"/>
      <c r="BJ25" s="64"/>
      <c r="BL25" s="60"/>
      <c r="BQ25" s="59"/>
      <c r="BR25" s="110"/>
    </row>
    <row r="26" spans="1:89" ht="18" customHeight="1">
      <c r="A26" s="642"/>
      <c r="B26" s="258"/>
      <c r="C26" s="1008" t="s">
        <v>168</v>
      </c>
      <c r="D26" s="1009"/>
      <c r="E26" s="1009"/>
      <c r="F26" s="1009"/>
      <c r="G26" s="1009"/>
      <c r="H26" s="1009"/>
      <c r="I26" s="259" t="s">
        <v>50</v>
      </c>
      <c r="J26" s="260"/>
      <c r="K26" s="1002" t="s">
        <v>376</v>
      </c>
      <c r="L26" s="1003"/>
      <c r="M26" s="1003"/>
      <c r="N26" s="1003"/>
      <c r="O26" s="1003"/>
      <c r="P26" s="1003"/>
      <c r="Q26" s="1003"/>
      <c r="R26" s="1003"/>
      <c r="S26" s="1003"/>
      <c r="T26" s="261"/>
      <c r="U26" s="256" t="s">
        <v>30</v>
      </c>
      <c r="V26" s="1004" t="s">
        <v>89</v>
      </c>
      <c r="W26" s="1004"/>
      <c r="X26" s="261"/>
      <c r="Y26" s="256" t="s">
        <v>167</v>
      </c>
      <c r="Z26" s="1004" t="s">
        <v>90</v>
      </c>
      <c r="AA26" s="1004"/>
      <c r="AB26" s="647"/>
      <c r="AC26" s="256"/>
      <c r="AD26" s="647"/>
      <c r="AE26" s="1005" t="s">
        <v>169</v>
      </c>
      <c r="AF26" s="1006"/>
      <c r="AG26" s="1006"/>
      <c r="AH26" s="1006"/>
      <c r="AI26" s="1006"/>
      <c r="AJ26" s="1006"/>
      <c r="AK26" s="1006"/>
      <c r="AL26" s="1007"/>
      <c r="AM26" s="167">
        <v>0</v>
      </c>
      <c r="AN26" s="257"/>
      <c r="AO26" s="987" t="s">
        <v>373</v>
      </c>
      <c r="AP26" s="988"/>
      <c r="AQ26" s="988"/>
      <c r="AR26" s="647"/>
      <c r="AS26" s="167">
        <v>1</v>
      </c>
      <c r="AT26" s="648"/>
      <c r="AU26" s="987" t="s">
        <v>375</v>
      </c>
      <c r="AV26" s="988"/>
      <c r="AW26" s="988"/>
      <c r="AX26" s="988"/>
      <c r="AY26" s="167">
        <v>2</v>
      </c>
      <c r="AZ26" s="647"/>
      <c r="BA26" s="987" t="s">
        <v>374</v>
      </c>
      <c r="BB26" s="988"/>
      <c r="BC26" s="988"/>
      <c r="BD26" s="165"/>
      <c r="BJ26" s="121"/>
      <c r="BK26" s="122"/>
      <c r="BL26" s="122"/>
      <c r="BM26" s="122"/>
      <c r="BN26" s="122"/>
      <c r="BO26" s="122"/>
      <c r="BQ26" s="59"/>
      <c r="BR26" s="110"/>
    </row>
    <row r="27" spans="1:89" ht="4.5" customHeight="1">
      <c r="A27" s="645"/>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J27" s="121"/>
      <c r="BK27" s="122"/>
      <c r="BL27" s="122"/>
      <c r="BM27" s="122"/>
      <c r="BN27" s="122"/>
      <c r="BO27" s="122"/>
      <c r="BP27" s="130"/>
      <c r="BQ27" s="130"/>
      <c r="BR27" s="131"/>
    </row>
    <row r="28" spans="1:89" ht="12.75" customHeight="1">
      <c r="A28" s="644"/>
      <c r="B28" s="33"/>
      <c r="C28" s="34" t="s">
        <v>107</v>
      </c>
      <c r="D28" s="35"/>
      <c r="E28" s="35"/>
      <c r="F28" s="35"/>
      <c r="G28" s="34" t="s">
        <v>106</v>
      </c>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6"/>
      <c r="AT28" s="36"/>
      <c r="AU28" s="36"/>
      <c r="AV28" s="36"/>
      <c r="AW28" s="36"/>
      <c r="AX28" s="36"/>
      <c r="AY28" s="36"/>
      <c r="AZ28" s="36" t="s">
        <v>51</v>
      </c>
      <c r="BA28" s="36"/>
      <c r="BB28" s="36"/>
      <c r="BC28" s="36"/>
      <c r="BD28" s="37"/>
      <c r="BJ28" s="985" t="s">
        <v>232</v>
      </c>
      <c r="BK28" s="986"/>
      <c r="BL28" s="986"/>
      <c r="BM28" s="986"/>
      <c r="BN28" s="986"/>
      <c r="BO28" s="134">
        <f>[1]Introduction!BB9</f>
        <v>1</v>
      </c>
      <c r="BP28" s="982" t="s">
        <v>38</v>
      </c>
      <c r="BQ28" s="983"/>
      <c r="BR28" s="984"/>
    </row>
    <row r="29" spans="1:89" ht="12.75" customHeight="1">
      <c r="A29" s="644"/>
      <c r="B29" s="38"/>
      <c r="C29" s="39" t="s">
        <v>99</v>
      </c>
      <c r="D29" s="40"/>
      <c r="E29" s="1025" t="str">
        <f>(B14)</f>
        <v>Supplier Management</v>
      </c>
      <c r="F29" s="1026"/>
      <c r="G29" s="1026"/>
      <c r="H29" s="1026"/>
      <c r="I29" s="1026"/>
      <c r="J29" s="1026"/>
      <c r="K29" s="1026"/>
      <c r="L29" s="1026"/>
      <c r="M29" s="1026"/>
      <c r="N29" s="1026"/>
      <c r="O29" s="1026"/>
      <c r="P29" s="1026"/>
      <c r="Q29" s="1026"/>
      <c r="R29" s="1026"/>
      <c r="S29" s="1026"/>
      <c r="T29" s="1026"/>
      <c r="U29" s="1026"/>
      <c r="V29" s="1026"/>
      <c r="W29" s="1026"/>
      <c r="X29" s="1026"/>
      <c r="Y29" s="1026"/>
      <c r="Z29" s="1026"/>
      <c r="AA29" s="1026"/>
      <c r="AB29" s="1026"/>
      <c r="AC29" s="1026"/>
      <c r="AD29" s="1026"/>
      <c r="AE29" s="1026"/>
      <c r="AF29" s="1026"/>
      <c r="AG29" s="1026"/>
      <c r="AH29" s="1026"/>
      <c r="AI29" s="1026"/>
      <c r="AJ29" s="1026"/>
      <c r="AK29" s="1026"/>
      <c r="AL29" s="1026"/>
      <c r="AM29" s="1026"/>
      <c r="AN29" s="1026"/>
      <c r="AO29" s="1026"/>
      <c r="AP29" s="1026"/>
      <c r="AQ29" s="1026"/>
      <c r="AR29" s="1026"/>
      <c r="AS29" s="1026"/>
      <c r="AT29" s="1026"/>
      <c r="AU29" s="1026"/>
      <c r="AV29" s="1026"/>
      <c r="AW29" s="1026"/>
      <c r="AX29" s="1026"/>
      <c r="AY29" s="1026"/>
      <c r="AZ29" s="1012" t="str">
        <f>IF(BR23="","",BR23)</f>
        <v/>
      </c>
      <c r="BA29" s="1012"/>
      <c r="BB29" s="1012"/>
      <c r="BC29" s="1012"/>
      <c r="BD29" s="1013"/>
      <c r="BJ29" s="646"/>
      <c r="BK29" s="400" t="s">
        <v>231</v>
      </c>
      <c r="BL29" s="401"/>
      <c r="BM29" s="401"/>
      <c r="BN29" s="401"/>
      <c r="BO29" s="402"/>
      <c r="BP29" s="62" t="s">
        <v>86</v>
      </c>
      <c r="BQ29" s="62" t="s">
        <v>85</v>
      </c>
      <c r="BR29" s="62" t="s">
        <v>78</v>
      </c>
    </row>
    <row r="30" spans="1:89" ht="4.5" customHeight="1">
      <c r="A30" s="644"/>
      <c r="B30" s="145"/>
      <c r="C30" s="177"/>
      <c r="D30" s="178"/>
      <c r="E30" s="676"/>
      <c r="F30" s="676"/>
      <c r="G30" s="676"/>
      <c r="H30" s="676"/>
      <c r="I30" s="676"/>
      <c r="J30" s="676"/>
      <c r="K30" s="676"/>
      <c r="L30" s="676"/>
      <c r="M30" s="676"/>
      <c r="N30" s="676"/>
      <c r="O30" s="676"/>
      <c r="P30" s="676"/>
      <c r="Q30" s="676"/>
      <c r="R30" s="676"/>
      <c r="S30" s="676"/>
      <c r="T30" s="676"/>
      <c r="U30" s="676"/>
      <c r="V30" s="676"/>
      <c r="W30" s="676"/>
      <c r="X30" s="676"/>
      <c r="Y30" s="676"/>
      <c r="Z30" s="676"/>
      <c r="AA30" s="676"/>
      <c r="AB30" s="676"/>
      <c r="AC30" s="676"/>
      <c r="AD30" s="676"/>
      <c r="AE30" s="676"/>
      <c r="AF30" s="676"/>
      <c r="AG30" s="676"/>
      <c r="AH30" s="676"/>
      <c r="AI30" s="676"/>
      <c r="AJ30" s="676"/>
      <c r="AK30" s="676"/>
      <c r="AL30" s="676"/>
      <c r="AM30" s="676"/>
      <c r="AN30" s="676"/>
      <c r="AO30" s="676"/>
      <c r="AP30" s="676"/>
      <c r="AQ30" s="676"/>
      <c r="AR30" s="676"/>
      <c r="AS30" s="676"/>
      <c r="AT30" s="676"/>
      <c r="AU30" s="676"/>
      <c r="AV30" s="677"/>
      <c r="AW30" s="677"/>
      <c r="AX30" s="677"/>
      <c r="AY30" s="677"/>
      <c r="AZ30" s="185"/>
      <c r="BA30" s="185"/>
      <c r="BB30" s="185"/>
      <c r="BC30" s="185"/>
      <c r="BD30" s="185"/>
      <c r="BE30" s="72"/>
      <c r="BJ30" s="180"/>
      <c r="BK30" s="181"/>
      <c r="BL30" s="181"/>
      <c r="BM30" s="181"/>
      <c r="BN30" s="181"/>
      <c r="BO30" s="181"/>
      <c r="BP30" s="182"/>
      <c r="BQ30" s="182"/>
      <c r="BR30" s="183"/>
    </row>
    <row r="31" spans="1:89">
      <c r="A31" s="644"/>
      <c r="B31" s="140"/>
      <c r="C31" s="170"/>
      <c r="D31" s="140"/>
      <c r="E31" s="678" t="str">
        <f>CONCATENATE($C$29,"1")</f>
        <v>6.1</v>
      </c>
      <c r="F31" s="679"/>
      <c r="G31" s="1023" t="str">
        <f>(F17)</f>
        <v>Supplier Selection Process</v>
      </c>
      <c r="H31" s="1024"/>
      <c r="I31" s="1024"/>
      <c r="J31" s="1024"/>
      <c r="K31" s="1024"/>
      <c r="L31" s="1024"/>
      <c r="M31" s="1024"/>
      <c r="N31" s="1024"/>
      <c r="O31" s="1024"/>
      <c r="P31" s="1024"/>
      <c r="Q31" s="1024"/>
      <c r="R31" s="1024"/>
      <c r="S31" s="1024"/>
      <c r="T31" s="1024"/>
      <c r="U31" s="1024"/>
      <c r="V31" s="1024"/>
      <c r="W31" s="1024"/>
      <c r="X31" s="1024"/>
      <c r="Y31" s="1024"/>
      <c r="Z31" s="1024"/>
      <c r="AA31" s="1024"/>
      <c r="AB31" s="1024"/>
      <c r="AC31" s="1024"/>
      <c r="AD31" s="1024"/>
      <c r="AE31" s="1024"/>
      <c r="AF31" s="1024"/>
      <c r="AG31" s="1024"/>
      <c r="AH31" s="1024"/>
      <c r="AI31" s="1024"/>
      <c r="AJ31" s="1024"/>
      <c r="AK31" s="1024"/>
      <c r="AL31" s="1024"/>
      <c r="AM31" s="1024"/>
      <c r="AN31" s="1024"/>
      <c r="AO31" s="1024"/>
      <c r="AP31" s="1027"/>
      <c r="AQ31" s="1027"/>
      <c r="AR31" s="1027"/>
      <c r="AS31" s="1027"/>
      <c r="AT31" s="1027"/>
      <c r="AU31" s="1027"/>
      <c r="AV31" s="1027"/>
      <c r="AW31" s="1027"/>
      <c r="AX31" s="1027"/>
      <c r="AY31" s="1027"/>
      <c r="AZ31" s="954" t="str">
        <f>IF(BA33="N",BQ31,IF(BR33=0,"",IF(BA33="Y",SUM(BQ31/BP31),"")))</f>
        <v/>
      </c>
      <c r="BA31" s="954"/>
      <c r="BB31" s="954"/>
      <c r="BC31" s="954"/>
      <c r="BD31" s="955"/>
      <c r="BE31" s="49"/>
      <c r="BJ31" s="62" t="s">
        <v>230</v>
      </c>
      <c r="BK31" s="62">
        <v>1</v>
      </c>
      <c r="BL31" s="174">
        <v>2</v>
      </c>
      <c r="BM31" s="62">
        <v>3</v>
      </c>
      <c r="BN31" s="62">
        <v>4</v>
      </c>
      <c r="BO31" s="62">
        <v>5</v>
      </c>
      <c r="BP31" s="67">
        <f>IF(BA33="N",8,IF(BR33=0,0,IF(BP33="",0,8)))</f>
        <v>0</v>
      </c>
      <c r="BQ31" s="67">
        <f>SUM(BQ33:BQ44)</f>
        <v>0</v>
      </c>
      <c r="BR31" s="175" t="str">
        <f>IF(BA33="N",0,IF(BP31=0,"",IF(SUM(BQ31/BP31)&gt;1,1,SUM(BQ31/BP31))))</f>
        <v/>
      </c>
    </row>
    <row r="32" spans="1:89" ht="3.75" customHeight="1">
      <c r="A32" s="644"/>
      <c r="B32" s="140"/>
      <c r="C32" s="170"/>
      <c r="D32" s="140"/>
      <c r="E32" s="680"/>
      <c r="F32" s="681"/>
      <c r="G32" s="682"/>
      <c r="H32" s="683"/>
      <c r="I32" s="683"/>
      <c r="J32" s="683"/>
      <c r="K32" s="683"/>
      <c r="L32" s="683"/>
      <c r="M32" s="683"/>
      <c r="N32" s="683"/>
      <c r="O32" s="683"/>
      <c r="P32" s="683"/>
      <c r="Q32" s="683"/>
      <c r="R32" s="683"/>
      <c r="S32" s="683"/>
      <c r="T32" s="683"/>
      <c r="U32" s="683"/>
      <c r="V32" s="683"/>
      <c r="W32" s="683"/>
      <c r="X32" s="683"/>
      <c r="Y32" s="683"/>
      <c r="Z32" s="683"/>
      <c r="AA32" s="683"/>
      <c r="AB32" s="683"/>
      <c r="AC32" s="683"/>
      <c r="AD32" s="683"/>
      <c r="AE32" s="683"/>
      <c r="AF32" s="683"/>
      <c r="AG32" s="683"/>
      <c r="AH32" s="683"/>
      <c r="AI32" s="683"/>
      <c r="AJ32" s="683"/>
      <c r="AK32" s="683"/>
      <c r="AL32" s="683"/>
      <c r="AM32" s="683"/>
      <c r="AN32" s="683"/>
      <c r="AO32" s="683"/>
      <c r="AP32" s="683"/>
      <c r="AQ32" s="683"/>
      <c r="AR32" s="683"/>
      <c r="AS32" s="683"/>
      <c r="AT32" s="683"/>
      <c r="AU32" s="683"/>
      <c r="AV32" s="683"/>
      <c r="AW32" s="683"/>
      <c r="AX32" s="683"/>
      <c r="AY32" s="683"/>
      <c r="AZ32" s="42"/>
      <c r="BA32" s="42"/>
      <c r="BB32" s="42"/>
      <c r="BC32" s="42"/>
      <c r="BD32" s="139"/>
      <c r="BE32" s="188"/>
      <c r="BJ32" s="87"/>
      <c r="BK32" s="79"/>
      <c r="BL32" s="79"/>
      <c r="BP32" s="80"/>
      <c r="BQ32" s="80"/>
      <c r="BR32" s="81"/>
    </row>
    <row r="33" spans="1:89">
      <c r="A33" s="644"/>
      <c r="B33" s="140"/>
      <c r="C33" s="170"/>
      <c r="D33" s="140"/>
      <c r="E33" s="680"/>
      <c r="F33" s="681"/>
      <c r="G33" s="684" t="str">
        <f>CONCATENATE(E31,".1")</f>
        <v>6.1.1</v>
      </c>
      <c r="H33" s="685"/>
      <c r="I33" s="686" t="s">
        <v>548</v>
      </c>
      <c r="J33" s="686"/>
      <c r="K33" s="686"/>
      <c r="L33" s="686"/>
      <c r="M33" s="686"/>
      <c r="N33" s="686"/>
      <c r="O33" s="686"/>
      <c r="P33" s="686"/>
      <c r="Q33" s="686"/>
      <c r="R33" s="687"/>
      <c r="S33" s="687"/>
      <c r="T33" s="687"/>
      <c r="U33" s="687"/>
      <c r="V33" s="687"/>
      <c r="W33" s="687"/>
      <c r="X33" s="687"/>
      <c r="Y33" s="687"/>
      <c r="Z33" s="687"/>
      <c r="AA33" s="687"/>
      <c r="AB33" s="687"/>
      <c r="AC33" s="687"/>
      <c r="AD33" s="687"/>
      <c r="AE33" s="687"/>
      <c r="AF33" s="687"/>
      <c r="AG33" s="687"/>
      <c r="AH33" s="687"/>
      <c r="AI33" s="687"/>
      <c r="AJ33" s="687"/>
      <c r="AK33" s="687"/>
      <c r="AL33" s="687"/>
      <c r="AM33" s="687"/>
      <c r="AN33" s="687"/>
      <c r="AO33" s="687"/>
      <c r="AP33" s="687"/>
      <c r="AQ33" s="687"/>
      <c r="AR33" s="687"/>
      <c r="AS33" s="687"/>
      <c r="AT33" s="687"/>
      <c r="AU33" s="687"/>
      <c r="AV33" s="687"/>
      <c r="AW33" s="688" t="s">
        <v>13</v>
      </c>
      <c r="AX33" s="687"/>
      <c r="AY33" s="689"/>
      <c r="AZ33" s="141"/>
      <c r="BA33" s="959"/>
      <c r="BB33" s="960"/>
      <c r="BC33" s="961"/>
      <c r="BD33" s="141"/>
      <c r="BE33" s="188"/>
      <c r="BJ33" s="66" t="s">
        <v>89</v>
      </c>
      <c r="BK33" s="78" t="s">
        <v>17</v>
      </c>
      <c r="BL33" s="78" t="s">
        <v>17</v>
      </c>
      <c r="BM33" s="78" t="s">
        <v>17</v>
      </c>
      <c r="BN33" s="78" t="s">
        <v>17</v>
      </c>
      <c r="BO33" s="78" t="s">
        <v>17</v>
      </c>
      <c r="BP33" s="135" t="str">
        <f>IF(OR(BA33="x",BA33=""),"",IF(AND($BO$28=1,BK33&lt;&gt;""),1,IF(AND($BO$28=2,BL33&lt;&gt;""),1,IF(AND($BO$28=3,BM33&lt;&gt;""),1,IF(AND($BO$28=4,BN33&lt;&gt;""),1,IF(AND($BO$28=5,BO33&lt;&gt;""),1,0))))))</f>
        <v/>
      </c>
      <c r="BQ33" s="67">
        <f>IF(BR33=0,0,IF(OR(BA33="x",BA33=""),0,IF(BA33="Y",2,0)))</f>
        <v>0</v>
      </c>
      <c r="BR33" s="137">
        <f>IF(BA33="N",0,SUM(BK34:BO34))</f>
        <v>1</v>
      </c>
    </row>
    <row r="34" spans="1:89" ht="3.75" customHeight="1">
      <c r="A34" s="644"/>
      <c r="B34" s="140"/>
      <c r="C34" s="170"/>
      <c r="D34" s="140"/>
      <c r="E34" s="680"/>
      <c r="F34" s="681"/>
      <c r="G34" s="690"/>
      <c r="H34" s="691"/>
      <c r="I34" s="692"/>
      <c r="J34" s="692"/>
      <c r="K34" s="692"/>
      <c r="L34" s="692"/>
      <c r="M34" s="692"/>
      <c r="N34" s="692"/>
      <c r="O34" s="692"/>
      <c r="P34" s="692"/>
      <c r="Q34" s="692"/>
      <c r="R34" s="693"/>
      <c r="S34" s="693"/>
      <c r="T34" s="693"/>
      <c r="U34" s="693"/>
      <c r="V34" s="693"/>
      <c r="W34" s="693"/>
      <c r="X34" s="693"/>
      <c r="Y34" s="693"/>
      <c r="Z34" s="693"/>
      <c r="AA34" s="693"/>
      <c r="AB34" s="693"/>
      <c r="AC34" s="693"/>
      <c r="AD34" s="693"/>
      <c r="AE34" s="693"/>
      <c r="AF34" s="693"/>
      <c r="AG34" s="693"/>
      <c r="AH34" s="693"/>
      <c r="AI34" s="693"/>
      <c r="AJ34" s="693"/>
      <c r="AK34" s="693"/>
      <c r="AL34" s="693"/>
      <c r="AM34" s="693"/>
      <c r="AN34" s="693"/>
      <c r="AO34" s="693"/>
      <c r="AP34" s="693"/>
      <c r="AQ34" s="693"/>
      <c r="AR34" s="693"/>
      <c r="AS34" s="693"/>
      <c r="AT34" s="693"/>
      <c r="AU34" s="693"/>
      <c r="AV34" s="693"/>
      <c r="AW34" s="693"/>
      <c r="AX34" s="693"/>
      <c r="AY34" s="694"/>
      <c r="AZ34" s="141"/>
      <c r="BA34" s="140"/>
      <c r="BB34" s="140"/>
      <c r="BC34" s="140"/>
      <c r="BD34" s="141"/>
      <c r="BE34" s="188"/>
      <c r="BJ34" s="136"/>
      <c r="BK34" s="137">
        <f>IF(AND($BO$28=1,BK33&lt;&gt;""),1,0)</f>
        <v>1</v>
      </c>
      <c r="BL34" s="137">
        <f>IF(AND($BO$28=2,BL33&lt;&gt;""),1,0)</f>
        <v>0</v>
      </c>
      <c r="BM34" s="137">
        <f>IF(AND($BO$28=3,BM33&lt;&gt;""),1,0)</f>
        <v>0</v>
      </c>
      <c r="BN34" s="137">
        <f>IF(AND($BO$28=4,BN33&lt;&gt;""),1,0)</f>
        <v>0</v>
      </c>
      <c r="BO34" s="137">
        <f>IF(AND($BO$28=5,BO33&lt;&gt;""),1,0)</f>
        <v>0</v>
      </c>
      <c r="BP34" s="80"/>
      <c r="BQ34" s="80"/>
      <c r="BR34" s="86"/>
    </row>
    <row r="35" spans="1:89">
      <c r="A35" s="644"/>
      <c r="B35" s="140"/>
      <c r="C35" s="170"/>
      <c r="D35" s="140"/>
      <c r="E35" s="680"/>
      <c r="F35" s="681"/>
      <c r="G35" s="684" t="str">
        <f>CONCATENATE(E31,".2")</f>
        <v>6.1.2</v>
      </c>
      <c r="H35" s="685"/>
      <c r="I35" s="686" t="s">
        <v>547</v>
      </c>
      <c r="J35" s="686"/>
      <c r="K35" s="686"/>
      <c r="L35" s="686"/>
      <c r="M35" s="686"/>
      <c r="N35" s="686"/>
      <c r="O35" s="686"/>
      <c r="P35" s="686"/>
      <c r="Q35" s="686"/>
      <c r="R35" s="687"/>
      <c r="S35" s="687"/>
      <c r="T35" s="687"/>
      <c r="U35" s="687"/>
      <c r="V35" s="687"/>
      <c r="W35" s="687"/>
      <c r="X35" s="687"/>
      <c r="Y35" s="687"/>
      <c r="Z35" s="687"/>
      <c r="AA35" s="687"/>
      <c r="AB35" s="687"/>
      <c r="AC35" s="687"/>
      <c r="AD35" s="687"/>
      <c r="AE35" s="687"/>
      <c r="AF35" s="687"/>
      <c r="AG35" s="687"/>
      <c r="AH35" s="687"/>
      <c r="AI35" s="687"/>
      <c r="AJ35" s="687"/>
      <c r="AK35" s="687"/>
      <c r="AL35" s="687"/>
      <c r="AM35" s="687"/>
      <c r="AN35" s="687"/>
      <c r="AO35" s="687"/>
      <c r="AP35" s="687"/>
      <c r="AQ35" s="687"/>
      <c r="AR35" s="687"/>
      <c r="AS35" s="687"/>
      <c r="AT35" s="687"/>
      <c r="AU35" s="687"/>
      <c r="AV35" s="687"/>
      <c r="AW35" s="687"/>
      <c r="AX35" s="687"/>
      <c r="AY35" s="689"/>
      <c r="AZ35" s="141"/>
      <c r="BA35" s="959"/>
      <c r="BB35" s="960"/>
      <c r="BC35" s="961"/>
      <c r="BD35" s="141"/>
      <c r="BE35" s="188"/>
      <c r="BJ35" s="624"/>
      <c r="BK35" s="617"/>
      <c r="BL35" s="617"/>
      <c r="BM35" s="617"/>
      <c r="BN35" s="617"/>
      <c r="BO35" s="617"/>
      <c r="BP35" s="135" t="str">
        <f>IF(OR(BA35="x",BA35=""),"",IF(AND($BO$28=1,BK35&lt;&gt;""),1,IF(AND($BO$28=2,BL35&lt;&gt;""),1,IF(AND($BO$28=3,BM35&lt;&gt;""),1,IF(AND($BO$28=4,BN35&lt;&gt;""),1,IF(AND($BO$28=5,BO35&lt;&gt;""),1,0))))))</f>
        <v/>
      </c>
      <c r="BQ35" s="67">
        <f>IF(BR33=0,0,IF(OR(BA35="x",BA35=""),0,BA35))</f>
        <v>0</v>
      </c>
      <c r="BR35" s="626"/>
    </row>
    <row r="36" spans="1:89" s="527" customFormat="1">
      <c r="A36" s="644"/>
      <c r="B36" s="106"/>
      <c r="C36" s="635"/>
      <c r="D36" s="106"/>
      <c r="E36" s="695"/>
      <c r="F36" s="696"/>
      <c r="G36" s="697"/>
      <c r="H36" s="698"/>
      <c r="I36" s="699" t="s">
        <v>5</v>
      </c>
      <c r="J36" s="700"/>
      <c r="K36" s="692" t="s">
        <v>546</v>
      </c>
      <c r="L36" s="692"/>
      <c r="M36" s="692"/>
      <c r="N36" s="692"/>
      <c r="O36" s="692"/>
      <c r="P36" s="692"/>
      <c r="Q36" s="692"/>
      <c r="R36" s="701"/>
      <c r="S36" s="701"/>
      <c r="T36" s="701"/>
      <c r="U36" s="701"/>
      <c r="V36" s="701"/>
      <c r="W36" s="701"/>
      <c r="X36" s="701"/>
      <c r="Y36" s="701"/>
      <c r="Z36" s="701"/>
      <c r="AA36" s="701"/>
      <c r="AB36" s="701"/>
      <c r="AC36" s="701"/>
      <c r="AD36" s="701"/>
      <c r="AE36" s="701"/>
      <c r="AF36" s="701"/>
      <c r="AG36" s="701"/>
      <c r="AH36" s="701"/>
      <c r="AI36" s="701"/>
      <c r="AJ36" s="701"/>
      <c r="AK36" s="701"/>
      <c r="AL36" s="701"/>
      <c r="AM36" s="701"/>
      <c r="AN36" s="701"/>
      <c r="AO36" s="701"/>
      <c r="AP36" s="701"/>
      <c r="AQ36" s="701"/>
      <c r="AR36" s="701"/>
      <c r="AS36" s="701"/>
      <c r="AT36" s="702"/>
      <c r="AU36" s="702"/>
      <c r="AV36" s="702"/>
      <c r="AW36" s="702"/>
      <c r="AX36" s="702"/>
      <c r="AY36" s="703"/>
      <c r="AZ36" s="630"/>
      <c r="BA36" s="106"/>
      <c r="BB36" s="106"/>
      <c r="BC36" s="106"/>
      <c r="BD36" s="630"/>
      <c r="BE36" s="528"/>
      <c r="BF36" s="624"/>
      <c r="BG36" s="618"/>
      <c r="BH36" s="618"/>
      <c r="BI36" s="618"/>
      <c r="BJ36" s="624"/>
      <c r="BK36" s="617"/>
      <c r="BL36" s="617"/>
      <c r="BM36" s="617"/>
      <c r="BN36" s="617"/>
      <c r="BO36" s="617"/>
      <c r="BP36" s="636"/>
      <c r="BQ36" s="636"/>
      <c r="BR36" s="626"/>
      <c r="BS36" s="618"/>
      <c r="BT36" s="618"/>
      <c r="BU36" s="618"/>
      <c r="BV36" s="618"/>
      <c r="BW36" s="618"/>
      <c r="BX36" s="618"/>
      <c r="BY36" s="618"/>
      <c r="BZ36" s="618"/>
      <c r="CA36" s="618"/>
      <c r="CB36" s="618"/>
      <c r="CC36" s="618"/>
      <c r="CD36" s="618"/>
      <c r="CE36" s="618"/>
      <c r="CF36" s="618"/>
      <c r="CG36" s="618"/>
      <c r="CH36" s="618"/>
      <c r="CI36" s="618"/>
      <c r="CJ36" s="618"/>
      <c r="CK36" s="618"/>
    </row>
    <row r="37" spans="1:89" s="527" customFormat="1">
      <c r="A37" s="644"/>
      <c r="B37" s="106"/>
      <c r="C37" s="635"/>
      <c r="D37" s="106"/>
      <c r="E37" s="695"/>
      <c r="F37" s="696"/>
      <c r="G37" s="697"/>
      <c r="H37" s="698"/>
      <c r="I37" s="699" t="s">
        <v>6</v>
      </c>
      <c r="J37" s="700"/>
      <c r="K37" s="692" t="s">
        <v>545</v>
      </c>
      <c r="L37" s="692"/>
      <c r="M37" s="692"/>
      <c r="N37" s="692"/>
      <c r="O37" s="692"/>
      <c r="P37" s="692"/>
      <c r="Q37" s="692"/>
      <c r="R37" s="701"/>
      <c r="S37" s="701"/>
      <c r="T37" s="701"/>
      <c r="U37" s="701"/>
      <c r="V37" s="701"/>
      <c r="W37" s="701"/>
      <c r="X37" s="701"/>
      <c r="Y37" s="701"/>
      <c r="Z37" s="701"/>
      <c r="AA37" s="701"/>
      <c r="AB37" s="701"/>
      <c r="AC37" s="701"/>
      <c r="AD37" s="701"/>
      <c r="AE37" s="701"/>
      <c r="AF37" s="701"/>
      <c r="AG37" s="701"/>
      <c r="AH37" s="701"/>
      <c r="AI37" s="701"/>
      <c r="AJ37" s="701"/>
      <c r="AK37" s="701"/>
      <c r="AL37" s="701"/>
      <c r="AM37" s="701"/>
      <c r="AN37" s="701"/>
      <c r="AO37" s="701"/>
      <c r="AP37" s="701"/>
      <c r="AQ37" s="701"/>
      <c r="AR37" s="701"/>
      <c r="AS37" s="701"/>
      <c r="AT37" s="702"/>
      <c r="AU37" s="702"/>
      <c r="AV37" s="702"/>
      <c r="AW37" s="702"/>
      <c r="AX37" s="702"/>
      <c r="AY37" s="703"/>
      <c r="AZ37" s="630"/>
      <c r="BA37" s="106"/>
      <c r="BB37" s="106"/>
      <c r="BC37" s="106"/>
      <c r="BD37" s="630"/>
      <c r="BE37" s="528"/>
      <c r="BF37" s="624"/>
      <c r="BG37" s="618"/>
      <c r="BH37" s="618"/>
      <c r="BI37" s="618"/>
      <c r="BJ37" s="624"/>
      <c r="BK37" s="617"/>
      <c r="BL37" s="617"/>
      <c r="BM37" s="617"/>
      <c r="BN37" s="617"/>
      <c r="BO37" s="617"/>
      <c r="BP37" s="619"/>
      <c r="BQ37" s="619"/>
      <c r="BR37" s="626"/>
      <c r="BS37" s="618"/>
      <c r="BT37" s="618"/>
      <c r="BU37" s="618"/>
      <c r="BV37" s="618"/>
      <c r="BW37" s="618"/>
      <c r="BX37" s="618"/>
      <c r="BY37" s="618"/>
      <c r="BZ37" s="618"/>
      <c r="CA37" s="618"/>
      <c r="CB37" s="618"/>
      <c r="CC37" s="618"/>
      <c r="CD37" s="618"/>
      <c r="CE37" s="618"/>
      <c r="CF37" s="618"/>
      <c r="CG37" s="618"/>
      <c r="CH37" s="618"/>
      <c r="CI37" s="618"/>
      <c r="CJ37" s="618"/>
      <c r="CK37" s="618"/>
    </row>
    <row r="38" spans="1:89" s="527" customFormat="1">
      <c r="A38" s="644"/>
      <c r="B38" s="106"/>
      <c r="C38" s="635"/>
      <c r="D38" s="106"/>
      <c r="E38" s="695"/>
      <c r="F38" s="696"/>
      <c r="G38" s="697"/>
      <c r="H38" s="698"/>
      <c r="I38" s="699" t="s">
        <v>7</v>
      </c>
      <c r="J38" s="700"/>
      <c r="K38" s="692" t="s">
        <v>544</v>
      </c>
      <c r="L38" s="692"/>
      <c r="M38" s="692"/>
      <c r="N38" s="692"/>
      <c r="O38" s="692"/>
      <c r="P38" s="692"/>
      <c r="Q38" s="692"/>
      <c r="R38" s="701"/>
      <c r="S38" s="701"/>
      <c r="T38" s="701"/>
      <c r="U38" s="701"/>
      <c r="V38" s="701"/>
      <c r="W38" s="701"/>
      <c r="X38" s="701"/>
      <c r="Y38" s="701"/>
      <c r="Z38" s="701"/>
      <c r="AA38" s="701"/>
      <c r="AB38" s="701"/>
      <c r="AC38" s="701"/>
      <c r="AD38" s="701"/>
      <c r="AE38" s="701"/>
      <c r="AF38" s="701"/>
      <c r="AG38" s="701"/>
      <c r="AH38" s="701"/>
      <c r="AI38" s="701"/>
      <c r="AJ38" s="701"/>
      <c r="AK38" s="701"/>
      <c r="AL38" s="701"/>
      <c r="AM38" s="701"/>
      <c r="AN38" s="701"/>
      <c r="AO38" s="701"/>
      <c r="AP38" s="701"/>
      <c r="AQ38" s="701"/>
      <c r="AR38" s="701"/>
      <c r="AS38" s="701"/>
      <c r="AT38" s="702"/>
      <c r="AU38" s="702"/>
      <c r="AV38" s="702"/>
      <c r="AW38" s="702"/>
      <c r="AX38" s="702"/>
      <c r="AY38" s="703"/>
      <c r="AZ38" s="630"/>
      <c r="BA38" s="106"/>
      <c r="BB38" s="106"/>
      <c r="BC38" s="106"/>
      <c r="BD38" s="630"/>
      <c r="BE38" s="528"/>
      <c r="BF38" s="624"/>
      <c r="BG38" s="618"/>
      <c r="BH38" s="618"/>
      <c r="BI38" s="618" t="s">
        <v>19</v>
      </c>
      <c r="BJ38" s="624"/>
      <c r="BK38" s="617"/>
      <c r="BL38" s="617"/>
      <c r="BM38" s="617"/>
      <c r="BN38" s="617"/>
      <c r="BO38" s="617"/>
      <c r="BP38" s="619"/>
      <c r="BQ38" s="619"/>
      <c r="BR38" s="626"/>
      <c r="BS38" s="618"/>
      <c r="BT38" s="618"/>
      <c r="BU38" s="618"/>
      <c r="BV38" s="618"/>
      <c r="BW38" s="618"/>
      <c r="BX38" s="618"/>
      <c r="BY38" s="618"/>
      <c r="BZ38" s="618"/>
      <c r="CA38" s="618"/>
      <c r="CB38" s="618"/>
      <c r="CC38" s="618"/>
      <c r="CD38" s="618"/>
      <c r="CE38" s="618"/>
      <c r="CF38" s="618"/>
      <c r="CG38" s="618"/>
      <c r="CH38" s="618"/>
      <c r="CI38" s="618"/>
      <c r="CJ38" s="618"/>
      <c r="CK38" s="618"/>
    </row>
    <row r="39" spans="1:89" s="527" customFormat="1">
      <c r="A39" s="645"/>
      <c r="B39" s="106"/>
      <c r="C39" s="635"/>
      <c r="D39" s="106"/>
      <c r="E39" s="695"/>
      <c r="F39" s="696"/>
      <c r="G39" s="697"/>
      <c r="H39" s="698"/>
      <c r="I39" s="699" t="s">
        <v>8</v>
      </c>
      <c r="J39" s="700"/>
      <c r="K39" s="692" t="s">
        <v>543</v>
      </c>
      <c r="L39" s="692"/>
      <c r="M39" s="692"/>
      <c r="N39" s="692"/>
      <c r="O39" s="692"/>
      <c r="P39" s="692"/>
      <c r="Q39" s="692"/>
      <c r="R39" s="701"/>
      <c r="S39" s="701"/>
      <c r="T39" s="701"/>
      <c r="U39" s="701"/>
      <c r="V39" s="701"/>
      <c r="W39" s="701"/>
      <c r="X39" s="701"/>
      <c r="Y39" s="701"/>
      <c r="Z39" s="701"/>
      <c r="AA39" s="701"/>
      <c r="AB39" s="701"/>
      <c r="AC39" s="701"/>
      <c r="AD39" s="701"/>
      <c r="AE39" s="701"/>
      <c r="AF39" s="701"/>
      <c r="AG39" s="701"/>
      <c r="AH39" s="701"/>
      <c r="AI39" s="701"/>
      <c r="AJ39" s="701"/>
      <c r="AK39" s="701"/>
      <c r="AL39" s="701"/>
      <c r="AM39" s="701"/>
      <c r="AN39" s="701"/>
      <c r="AO39" s="701"/>
      <c r="AP39" s="701"/>
      <c r="AQ39" s="701"/>
      <c r="AR39" s="701"/>
      <c r="AS39" s="701"/>
      <c r="AT39" s="702"/>
      <c r="AU39" s="702"/>
      <c r="AV39" s="702"/>
      <c r="AW39" s="702"/>
      <c r="AX39" s="702"/>
      <c r="AY39" s="703"/>
      <c r="AZ39" s="630"/>
      <c r="BA39" s="106"/>
      <c r="BB39" s="106"/>
      <c r="BC39" s="106"/>
      <c r="BD39" s="630"/>
      <c r="BE39" s="528"/>
      <c r="BF39" s="624"/>
      <c r="BG39" s="618"/>
      <c r="BH39" s="618"/>
      <c r="BI39" s="618"/>
      <c r="BJ39" s="624"/>
      <c r="BK39" s="617"/>
      <c r="BL39" s="617"/>
      <c r="BM39" s="617"/>
      <c r="BN39" s="617"/>
      <c r="BO39" s="617"/>
      <c r="BP39" s="619"/>
      <c r="BQ39" s="619"/>
      <c r="BR39" s="626"/>
      <c r="BS39" s="618"/>
      <c r="BT39" s="618"/>
      <c r="BU39" s="618"/>
      <c r="BV39" s="618"/>
      <c r="BW39" s="618"/>
      <c r="BX39" s="618"/>
      <c r="BY39" s="618"/>
      <c r="BZ39" s="618"/>
      <c r="CA39" s="618"/>
      <c r="CB39" s="618"/>
      <c r="CC39" s="618"/>
      <c r="CD39" s="618"/>
      <c r="CE39" s="618"/>
      <c r="CF39" s="618"/>
      <c r="CG39" s="618"/>
      <c r="CH39" s="618"/>
      <c r="CI39" s="618"/>
      <c r="CJ39" s="618"/>
      <c r="CK39" s="618"/>
    </row>
    <row r="40" spans="1:89" s="527" customFormat="1">
      <c r="A40" s="644"/>
      <c r="B40" s="106"/>
      <c r="C40" s="635"/>
      <c r="D40" s="106"/>
      <c r="E40" s="695"/>
      <c r="F40" s="696"/>
      <c r="G40" s="697"/>
      <c r="H40" s="698"/>
      <c r="I40" s="699" t="s">
        <v>9</v>
      </c>
      <c r="J40" s="700"/>
      <c r="K40" s="692" t="s">
        <v>542</v>
      </c>
      <c r="L40" s="692"/>
      <c r="M40" s="692"/>
      <c r="N40" s="692"/>
      <c r="O40" s="692"/>
      <c r="P40" s="692"/>
      <c r="Q40" s="692"/>
      <c r="R40" s="701"/>
      <c r="S40" s="701"/>
      <c r="T40" s="701"/>
      <c r="U40" s="701"/>
      <c r="V40" s="701"/>
      <c r="W40" s="701"/>
      <c r="X40" s="701"/>
      <c r="Y40" s="701"/>
      <c r="Z40" s="701"/>
      <c r="AA40" s="701"/>
      <c r="AB40" s="701"/>
      <c r="AC40" s="701"/>
      <c r="AD40" s="701"/>
      <c r="AE40" s="701"/>
      <c r="AF40" s="701"/>
      <c r="AG40" s="701"/>
      <c r="AH40" s="701"/>
      <c r="AI40" s="701"/>
      <c r="AJ40" s="701"/>
      <c r="AK40" s="701"/>
      <c r="AL40" s="701"/>
      <c r="AM40" s="701"/>
      <c r="AN40" s="701"/>
      <c r="AO40" s="701"/>
      <c r="AP40" s="701"/>
      <c r="AQ40" s="701"/>
      <c r="AR40" s="701"/>
      <c r="AS40" s="701"/>
      <c r="AT40" s="702"/>
      <c r="AU40" s="702"/>
      <c r="AV40" s="702"/>
      <c r="AW40" s="702"/>
      <c r="AX40" s="702"/>
      <c r="AY40" s="703"/>
      <c r="AZ40" s="630"/>
      <c r="BA40" s="106"/>
      <c r="BB40" s="106"/>
      <c r="BC40" s="106"/>
      <c r="BD40" s="630"/>
      <c r="BE40" s="528"/>
      <c r="BF40" s="624"/>
      <c r="BG40" s="618"/>
      <c r="BH40" s="618"/>
      <c r="BI40" s="618"/>
      <c r="BJ40" s="624"/>
      <c r="BK40" s="617"/>
      <c r="BL40" s="617"/>
      <c r="BM40" s="617"/>
      <c r="BN40" s="617"/>
      <c r="BO40" s="617"/>
      <c r="BP40" s="619"/>
      <c r="BQ40" s="619"/>
      <c r="BR40" s="626"/>
      <c r="BS40" s="618"/>
      <c r="BT40" s="618"/>
      <c r="BU40" s="618"/>
      <c r="BV40" s="618"/>
      <c r="BW40" s="618"/>
      <c r="BX40" s="618"/>
      <c r="BY40" s="618"/>
      <c r="BZ40" s="618"/>
      <c r="CA40" s="618"/>
      <c r="CB40" s="618"/>
      <c r="CC40" s="618"/>
      <c r="CD40" s="618"/>
      <c r="CE40" s="618"/>
      <c r="CF40" s="618"/>
      <c r="CG40" s="618"/>
      <c r="CH40" s="618"/>
      <c r="CI40" s="618"/>
      <c r="CJ40" s="618"/>
      <c r="CK40" s="618"/>
    </row>
    <row r="41" spans="1:89" ht="3.75" customHeight="1">
      <c r="A41" s="644"/>
      <c r="B41" s="140"/>
      <c r="C41" s="170"/>
      <c r="D41" s="140"/>
      <c r="E41" s="680"/>
      <c r="F41" s="681"/>
      <c r="G41" s="690"/>
      <c r="H41" s="691"/>
      <c r="I41" s="692"/>
      <c r="J41" s="692"/>
      <c r="K41" s="692"/>
      <c r="L41" s="692"/>
      <c r="M41" s="692"/>
      <c r="N41" s="692"/>
      <c r="O41" s="692"/>
      <c r="P41" s="692"/>
      <c r="Q41" s="692"/>
      <c r="R41" s="693"/>
      <c r="S41" s="693"/>
      <c r="T41" s="693"/>
      <c r="U41" s="693"/>
      <c r="V41" s="693"/>
      <c r="W41" s="693"/>
      <c r="X41" s="693"/>
      <c r="Y41" s="693"/>
      <c r="Z41" s="693"/>
      <c r="AA41" s="693"/>
      <c r="AB41" s="693"/>
      <c r="AC41" s="693"/>
      <c r="AD41" s="693"/>
      <c r="AE41" s="693"/>
      <c r="AF41" s="693"/>
      <c r="AG41" s="693"/>
      <c r="AH41" s="693"/>
      <c r="AI41" s="693"/>
      <c r="AJ41" s="693"/>
      <c r="AK41" s="693"/>
      <c r="AL41" s="693"/>
      <c r="AM41" s="693"/>
      <c r="AN41" s="693"/>
      <c r="AO41" s="693"/>
      <c r="AP41" s="693"/>
      <c r="AQ41" s="693"/>
      <c r="AR41" s="693"/>
      <c r="AS41" s="693"/>
      <c r="AT41" s="693"/>
      <c r="AU41" s="693"/>
      <c r="AV41" s="693"/>
      <c r="AW41" s="693"/>
      <c r="AX41" s="693"/>
      <c r="AY41" s="694"/>
      <c r="AZ41" s="141"/>
      <c r="BA41" s="140"/>
      <c r="BB41" s="140"/>
      <c r="BC41" s="140"/>
      <c r="BD41" s="141"/>
      <c r="BE41" s="188"/>
      <c r="BJ41" s="64"/>
      <c r="BK41" s="60"/>
      <c r="BL41" s="60"/>
      <c r="BP41" s="142"/>
      <c r="BQ41" s="142"/>
      <c r="BR41" s="86"/>
    </row>
    <row r="42" spans="1:89">
      <c r="A42" s="644"/>
      <c r="B42" s="140"/>
      <c r="C42" s="170"/>
      <c r="D42" s="140"/>
      <c r="E42" s="680"/>
      <c r="F42" s="681"/>
      <c r="G42" s="684" t="str">
        <f>CONCATENATE(E31,".3")</f>
        <v>6.1.3</v>
      </c>
      <c r="H42" s="685"/>
      <c r="I42" s="686" t="s">
        <v>541</v>
      </c>
      <c r="J42" s="686"/>
      <c r="K42" s="686"/>
      <c r="L42" s="686"/>
      <c r="M42" s="686"/>
      <c r="N42" s="686"/>
      <c r="O42" s="686"/>
      <c r="P42" s="686"/>
      <c r="Q42" s="686"/>
      <c r="R42" s="687"/>
      <c r="S42" s="687"/>
      <c r="T42" s="687"/>
      <c r="U42" s="687"/>
      <c r="V42" s="687"/>
      <c r="W42" s="687"/>
      <c r="X42" s="687"/>
      <c r="Y42" s="687"/>
      <c r="Z42" s="687"/>
      <c r="AA42" s="687"/>
      <c r="AB42" s="687"/>
      <c r="AC42" s="687"/>
      <c r="AD42" s="687"/>
      <c r="AE42" s="687"/>
      <c r="AF42" s="687"/>
      <c r="AG42" s="687"/>
      <c r="AH42" s="687"/>
      <c r="AI42" s="687"/>
      <c r="AJ42" s="687"/>
      <c r="AK42" s="687"/>
      <c r="AL42" s="687"/>
      <c r="AM42" s="687"/>
      <c r="AN42" s="687"/>
      <c r="AO42" s="687"/>
      <c r="AP42" s="687"/>
      <c r="AQ42" s="687"/>
      <c r="AR42" s="687"/>
      <c r="AS42" s="687"/>
      <c r="AT42" s="687"/>
      <c r="AU42" s="687"/>
      <c r="AV42" s="687"/>
      <c r="AW42" s="687"/>
      <c r="AX42" s="687"/>
      <c r="AY42" s="689"/>
      <c r="AZ42" s="141"/>
      <c r="BA42" s="959"/>
      <c r="BB42" s="960"/>
      <c r="BC42" s="961"/>
      <c r="BD42" s="141"/>
      <c r="BE42" s="188"/>
      <c r="BJ42" s="624"/>
      <c r="BK42" s="617"/>
      <c r="BL42" s="617"/>
      <c r="BM42" s="617"/>
      <c r="BN42" s="617"/>
      <c r="BO42" s="617"/>
      <c r="BP42" s="135" t="str">
        <f>IF(OR(BA42="x",BA42=""),"",IF(AND($BO$28=1,BK42&lt;&gt;""),1,IF(AND($BO$28=2,BL42&lt;&gt;""),1,IF(AND($BO$28=3,BM42&lt;&gt;""),1,IF(AND($BO$28=4,BN42&lt;&gt;""),1,IF(AND($BO$28=5,BO42&lt;&gt;""),1,0))))))</f>
        <v/>
      </c>
      <c r="BQ42" s="67">
        <f>IF(BR33=0,0,IF(OR(BA42="x",BA42=""),0,BA42))</f>
        <v>0</v>
      </c>
      <c r="BR42" s="626"/>
    </row>
    <row r="43" spans="1:89" ht="3.75" customHeight="1">
      <c r="A43" s="644"/>
      <c r="B43" s="140"/>
      <c r="C43" s="170"/>
      <c r="D43" s="140"/>
      <c r="E43" s="680"/>
      <c r="F43" s="681"/>
      <c r="G43" s="690"/>
      <c r="H43" s="691"/>
      <c r="I43" s="692"/>
      <c r="J43" s="692"/>
      <c r="K43" s="692"/>
      <c r="L43" s="692"/>
      <c r="M43" s="692"/>
      <c r="N43" s="692"/>
      <c r="O43" s="692"/>
      <c r="P43" s="692"/>
      <c r="Q43" s="692"/>
      <c r="R43" s="693"/>
      <c r="S43" s="693"/>
      <c r="T43" s="693"/>
      <c r="U43" s="693"/>
      <c r="V43" s="693"/>
      <c r="W43" s="693"/>
      <c r="X43" s="693"/>
      <c r="Y43" s="693"/>
      <c r="Z43" s="693"/>
      <c r="AA43" s="693"/>
      <c r="AB43" s="693"/>
      <c r="AC43" s="693"/>
      <c r="AD43" s="693"/>
      <c r="AE43" s="693"/>
      <c r="AF43" s="693"/>
      <c r="AG43" s="693"/>
      <c r="AH43" s="693"/>
      <c r="AI43" s="693"/>
      <c r="AJ43" s="693"/>
      <c r="AK43" s="693"/>
      <c r="AL43" s="693"/>
      <c r="AM43" s="693"/>
      <c r="AN43" s="693"/>
      <c r="AO43" s="693"/>
      <c r="AP43" s="693"/>
      <c r="AQ43" s="693"/>
      <c r="AR43" s="693"/>
      <c r="AS43" s="693"/>
      <c r="AT43" s="693"/>
      <c r="AU43" s="693"/>
      <c r="AV43" s="693"/>
      <c r="AW43" s="693"/>
      <c r="AX43" s="693"/>
      <c r="AY43" s="694"/>
      <c r="AZ43" s="141"/>
      <c r="BA43" s="140"/>
      <c r="BB43" s="140"/>
      <c r="BC43" s="140"/>
      <c r="BD43" s="141"/>
      <c r="BE43" s="188"/>
      <c r="BJ43" s="624"/>
      <c r="BK43" s="617"/>
      <c r="BL43" s="617"/>
      <c r="BM43" s="617"/>
      <c r="BN43" s="617"/>
      <c r="BO43" s="617"/>
      <c r="BP43" s="80"/>
      <c r="BQ43" s="80"/>
      <c r="BR43" s="86"/>
    </row>
    <row r="44" spans="1:89">
      <c r="A44" s="644"/>
      <c r="B44" s="140"/>
      <c r="C44" s="170"/>
      <c r="D44" s="140"/>
      <c r="E44" s="680"/>
      <c r="F44" s="681"/>
      <c r="G44" s="684" t="str">
        <f>CONCATENATE(E31,".4")</f>
        <v>6.1.4</v>
      </c>
      <c r="H44" s="685"/>
      <c r="I44" s="686" t="s">
        <v>540</v>
      </c>
      <c r="J44" s="686"/>
      <c r="K44" s="686"/>
      <c r="L44" s="686"/>
      <c r="M44" s="686"/>
      <c r="N44" s="686"/>
      <c r="O44" s="686"/>
      <c r="P44" s="686"/>
      <c r="Q44" s="686"/>
      <c r="R44" s="687"/>
      <c r="S44" s="687"/>
      <c r="T44" s="687"/>
      <c r="U44" s="687"/>
      <c r="V44" s="687"/>
      <c r="W44" s="687"/>
      <c r="X44" s="687"/>
      <c r="Y44" s="687"/>
      <c r="Z44" s="687"/>
      <c r="AA44" s="687"/>
      <c r="AB44" s="687"/>
      <c r="AC44" s="687"/>
      <c r="AD44" s="687"/>
      <c r="AE44" s="687"/>
      <c r="AF44" s="687"/>
      <c r="AG44" s="687"/>
      <c r="AH44" s="687"/>
      <c r="AI44" s="687"/>
      <c r="AJ44" s="687"/>
      <c r="AK44" s="687"/>
      <c r="AL44" s="687"/>
      <c r="AM44" s="687"/>
      <c r="AN44" s="687"/>
      <c r="AO44" s="687"/>
      <c r="AP44" s="687"/>
      <c r="AQ44" s="687"/>
      <c r="AR44" s="687"/>
      <c r="AS44" s="687"/>
      <c r="AT44" s="687"/>
      <c r="AU44" s="687"/>
      <c r="AV44" s="687"/>
      <c r="AW44" s="687"/>
      <c r="AX44" s="687"/>
      <c r="AY44" s="689"/>
      <c r="AZ44" s="141"/>
      <c r="BA44" s="959"/>
      <c r="BB44" s="960"/>
      <c r="BC44" s="961"/>
      <c r="BD44" s="141"/>
      <c r="BE44" s="188"/>
      <c r="BJ44" s="624"/>
      <c r="BK44" s="617"/>
      <c r="BL44" s="617"/>
      <c r="BM44" s="617"/>
      <c r="BN44" s="617"/>
      <c r="BO44" s="617"/>
      <c r="BP44" s="135" t="str">
        <f>IF(OR(BA44="x",BA44=""),"",IF(AND($BO$28=1,BK44&lt;&gt;""),1,IF(AND($BO$28=2,BL44&lt;&gt;""),1,IF(AND($BO$28=3,BM44&lt;&gt;""),1,IF(AND($BO$28=4,BN44&lt;&gt;""),1,IF(AND($BO$28=5,BO44&lt;&gt;""),1,0))))))</f>
        <v/>
      </c>
      <c r="BQ44" s="67">
        <f>IF(BR33=0,0,IF(OR(BA44="x",BA44=""),0,BA44))</f>
        <v>0</v>
      </c>
      <c r="BR44" s="626"/>
    </row>
    <row r="45" spans="1:89" ht="3.75" customHeight="1">
      <c r="A45" s="644"/>
      <c r="B45" s="140"/>
      <c r="C45" s="170"/>
      <c r="D45" s="140"/>
      <c r="E45" s="170"/>
      <c r="F45" s="351"/>
      <c r="G45" s="143"/>
      <c r="H45" s="147"/>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9"/>
      <c r="AZ45" s="141"/>
      <c r="BA45" s="140"/>
      <c r="BB45" s="140"/>
      <c r="BC45" s="140"/>
      <c r="BD45" s="141"/>
      <c r="BE45" s="188"/>
      <c r="BJ45" s="624"/>
      <c r="BK45" s="617"/>
      <c r="BL45" s="617"/>
      <c r="BM45" s="617"/>
      <c r="BN45" s="617"/>
      <c r="BO45" s="617"/>
      <c r="BP45" s="80"/>
      <c r="BQ45" s="80"/>
      <c r="BR45" s="86"/>
    </row>
    <row r="46" spans="1:89">
      <c r="A46" s="644"/>
      <c r="B46" s="140"/>
      <c r="C46" s="170"/>
      <c r="D46" s="140"/>
      <c r="E46" s="170"/>
      <c r="F46" s="351"/>
      <c r="G46" s="138"/>
      <c r="H46" s="139"/>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1"/>
      <c r="BA46" s="140"/>
      <c r="BB46" s="140"/>
      <c r="BC46" s="140"/>
      <c r="BD46" s="141"/>
      <c r="BE46" s="188"/>
      <c r="BJ46" s="64"/>
      <c r="BK46" s="400" t="s">
        <v>231</v>
      </c>
      <c r="BL46" s="401"/>
      <c r="BM46" s="401"/>
      <c r="BN46" s="401"/>
      <c r="BO46" s="402"/>
      <c r="BP46" s="142"/>
      <c r="BQ46" s="142"/>
      <c r="BR46" s="86"/>
    </row>
    <row r="47" spans="1:89">
      <c r="A47" s="644"/>
      <c r="B47" s="140"/>
      <c r="C47" s="170"/>
      <c r="D47" s="140"/>
      <c r="E47" s="354" t="str">
        <f>CONCATENATE($C$29,"2")</f>
        <v>6.2</v>
      </c>
      <c r="F47" s="352"/>
      <c r="G47" s="1023" t="str">
        <f>(F18)</f>
        <v xml:space="preserve">Supplier Monitoring </v>
      </c>
      <c r="H47" s="1024"/>
      <c r="I47" s="1024"/>
      <c r="J47" s="1024"/>
      <c r="K47" s="1024"/>
      <c r="L47" s="1024"/>
      <c r="M47" s="1024"/>
      <c r="N47" s="1024"/>
      <c r="O47" s="1024"/>
      <c r="P47" s="1024"/>
      <c r="Q47" s="1024"/>
      <c r="R47" s="1024"/>
      <c r="S47" s="1024"/>
      <c r="T47" s="1024"/>
      <c r="U47" s="1024"/>
      <c r="V47" s="1024"/>
      <c r="W47" s="1024"/>
      <c r="X47" s="1024"/>
      <c r="Y47" s="1024"/>
      <c r="Z47" s="1024"/>
      <c r="AA47" s="1024"/>
      <c r="AB47" s="1024"/>
      <c r="AC47" s="1024"/>
      <c r="AD47" s="1024"/>
      <c r="AE47" s="1024"/>
      <c r="AF47" s="1024"/>
      <c r="AG47" s="1024"/>
      <c r="AH47" s="1024"/>
      <c r="AI47" s="1024"/>
      <c r="AJ47" s="1024"/>
      <c r="AK47" s="1024"/>
      <c r="AL47" s="1024"/>
      <c r="AM47" s="1024"/>
      <c r="AN47" s="1024"/>
      <c r="AO47" s="1024"/>
      <c r="AP47" s="958"/>
      <c r="AQ47" s="958"/>
      <c r="AR47" s="958"/>
      <c r="AS47" s="958"/>
      <c r="AT47" s="958"/>
      <c r="AU47" s="958"/>
      <c r="AV47" s="958"/>
      <c r="AW47" s="958"/>
      <c r="AX47" s="958"/>
      <c r="AY47" s="958"/>
      <c r="AZ47" s="954" t="str">
        <f>IF(BA49="N",BQ47,IF(BR49=0,"",IF(BA49="Y",SUM(BQ47/BP47),"")))</f>
        <v/>
      </c>
      <c r="BA47" s="954"/>
      <c r="BB47" s="954"/>
      <c r="BC47" s="954"/>
      <c r="BD47" s="955"/>
      <c r="BE47" s="49"/>
      <c r="BJ47" s="62" t="s">
        <v>230</v>
      </c>
      <c r="BK47" s="62">
        <v>1</v>
      </c>
      <c r="BL47" s="174">
        <v>2</v>
      </c>
      <c r="BM47" s="62">
        <v>3</v>
      </c>
      <c r="BN47" s="62">
        <v>4</v>
      </c>
      <c r="BO47" s="62">
        <v>5</v>
      </c>
      <c r="BP47" s="67">
        <f>IF(BA49="N",8,IF(BR49=0,0,IF(BP49="",0,8)))</f>
        <v>0</v>
      </c>
      <c r="BQ47" s="67">
        <f>SUM(BQ49:BQ60)</f>
        <v>0</v>
      </c>
      <c r="BR47" s="175" t="str">
        <f>IF(BA49="N",0,IF(BP47=0,"",IF(SUM(BQ47/BP47)&gt;1,1,SUM(BQ47/BP47))))</f>
        <v/>
      </c>
    </row>
    <row r="48" spans="1:89" ht="3.75" customHeight="1">
      <c r="A48" s="644"/>
      <c r="B48" s="140"/>
      <c r="C48" s="170"/>
      <c r="D48" s="140"/>
      <c r="E48" s="170"/>
      <c r="F48" s="351"/>
      <c r="G48" s="682"/>
      <c r="H48" s="683"/>
      <c r="I48" s="683"/>
      <c r="J48" s="683"/>
      <c r="K48" s="683"/>
      <c r="L48" s="683"/>
      <c r="M48" s="683"/>
      <c r="N48" s="683"/>
      <c r="O48" s="683"/>
      <c r="P48" s="683"/>
      <c r="Q48" s="683"/>
      <c r="R48" s="683"/>
      <c r="S48" s="683"/>
      <c r="T48" s="683"/>
      <c r="U48" s="683"/>
      <c r="V48" s="683"/>
      <c r="W48" s="683"/>
      <c r="X48" s="683"/>
      <c r="Y48" s="683"/>
      <c r="Z48" s="683"/>
      <c r="AA48" s="683"/>
      <c r="AB48" s="683"/>
      <c r="AC48" s="683"/>
      <c r="AD48" s="683"/>
      <c r="AE48" s="683"/>
      <c r="AF48" s="683"/>
      <c r="AG48" s="683"/>
      <c r="AH48" s="683"/>
      <c r="AI48" s="683"/>
      <c r="AJ48" s="683"/>
      <c r="AK48" s="683"/>
      <c r="AL48" s="683"/>
      <c r="AM48" s="683"/>
      <c r="AN48" s="683"/>
      <c r="AO48" s="683"/>
      <c r="AP48" s="32"/>
      <c r="AQ48" s="32"/>
      <c r="AR48" s="32"/>
      <c r="AS48" s="32"/>
      <c r="AT48" s="32"/>
      <c r="AU48" s="32"/>
      <c r="AV48" s="32"/>
      <c r="AW48" s="32"/>
      <c r="AX48" s="32"/>
      <c r="AY48" s="32"/>
      <c r="AZ48" s="42"/>
      <c r="BA48" s="42"/>
      <c r="BB48" s="42"/>
      <c r="BC48" s="42"/>
      <c r="BD48" s="139"/>
      <c r="BE48" s="188"/>
      <c r="BJ48" s="87"/>
      <c r="BK48" s="79"/>
      <c r="BL48" s="79"/>
      <c r="BP48" s="80"/>
      <c r="BQ48" s="80"/>
      <c r="BR48" s="81"/>
    </row>
    <row r="49" spans="1:89">
      <c r="A49" s="644"/>
      <c r="B49" s="140"/>
      <c r="C49" s="170"/>
      <c r="D49" s="140"/>
      <c r="E49" s="170"/>
      <c r="F49" s="351"/>
      <c r="G49" s="684" t="str">
        <f>CONCATENATE(E47,".1")</f>
        <v>6.2.1</v>
      </c>
      <c r="H49" s="685"/>
      <c r="I49" s="686" t="s">
        <v>539</v>
      </c>
      <c r="J49" s="686"/>
      <c r="K49" s="686"/>
      <c r="L49" s="687"/>
      <c r="M49" s="687"/>
      <c r="N49" s="687"/>
      <c r="O49" s="687"/>
      <c r="P49" s="687"/>
      <c r="Q49" s="687"/>
      <c r="R49" s="687"/>
      <c r="S49" s="687"/>
      <c r="T49" s="687"/>
      <c r="U49" s="687"/>
      <c r="V49" s="687"/>
      <c r="W49" s="687"/>
      <c r="X49" s="687"/>
      <c r="Y49" s="687"/>
      <c r="Z49" s="687"/>
      <c r="AA49" s="687"/>
      <c r="AB49" s="687"/>
      <c r="AC49" s="687"/>
      <c r="AD49" s="687"/>
      <c r="AE49" s="687"/>
      <c r="AF49" s="687"/>
      <c r="AG49" s="687"/>
      <c r="AH49" s="687"/>
      <c r="AI49" s="687"/>
      <c r="AJ49" s="687"/>
      <c r="AK49" s="687"/>
      <c r="AL49" s="687"/>
      <c r="AM49" s="687"/>
      <c r="AN49" s="687"/>
      <c r="AO49" s="687"/>
      <c r="AP49" s="145"/>
      <c r="AQ49" s="145"/>
      <c r="AR49" s="145"/>
      <c r="AS49" s="145"/>
      <c r="AT49" s="145"/>
      <c r="AU49" s="145"/>
      <c r="AV49" s="145"/>
      <c r="AW49" s="166" t="s">
        <v>13</v>
      </c>
      <c r="AX49" s="145"/>
      <c r="AY49" s="146"/>
      <c r="AZ49" s="141"/>
      <c r="BA49" s="959"/>
      <c r="BB49" s="960"/>
      <c r="BC49" s="961"/>
      <c r="BD49" s="141"/>
      <c r="BE49" s="188"/>
      <c r="BJ49" s="66" t="s">
        <v>89</v>
      </c>
      <c r="BK49" s="78" t="s">
        <v>17</v>
      </c>
      <c r="BL49" s="78" t="s">
        <v>17</v>
      </c>
      <c r="BM49" s="78" t="s">
        <v>17</v>
      </c>
      <c r="BN49" s="78" t="s">
        <v>17</v>
      </c>
      <c r="BO49" s="78" t="s">
        <v>17</v>
      </c>
      <c r="BP49" s="135" t="str">
        <f>IF(OR(BA49="x",BA49=""),"",IF(AND($BO$28=1,BK49&lt;&gt;""),1,IF(AND($BO$28=2,BL49&lt;&gt;""),1,IF(AND($BO$28=3,BM49&lt;&gt;""),1,IF(AND($BO$28=4,BN49&lt;&gt;""),1,IF(AND($BO$28=5,BO49&lt;&gt;""),1,0))))))</f>
        <v/>
      </c>
      <c r="BQ49" s="67">
        <f>IF(BR49=0,0,IF(OR(BA49="x",BA49=""),0,IF(BA49="Y",2,0)))</f>
        <v>0</v>
      </c>
      <c r="BR49" s="137">
        <f>IF(BA49="N",0,SUM(BK50:BO50))</f>
        <v>1</v>
      </c>
    </row>
    <row r="50" spans="1:89" ht="3.75" customHeight="1">
      <c r="A50" s="644"/>
      <c r="B50" s="140"/>
      <c r="C50" s="170"/>
      <c r="D50" s="140"/>
      <c r="E50" s="170"/>
      <c r="F50" s="351"/>
      <c r="G50" s="690"/>
      <c r="H50" s="691"/>
      <c r="I50" s="692"/>
      <c r="J50" s="692"/>
      <c r="K50" s="692"/>
      <c r="L50" s="693"/>
      <c r="M50" s="693"/>
      <c r="N50" s="693"/>
      <c r="O50" s="693"/>
      <c r="P50" s="693"/>
      <c r="Q50" s="693"/>
      <c r="R50" s="693"/>
      <c r="S50" s="693"/>
      <c r="T50" s="693"/>
      <c r="U50" s="693"/>
      <c r="V50" s="693"/>
      <c r="W50" s="693"/>
      <c r="X50" s="693"/>
      <c r="Y50" s="693"/>
      <c r="Z50" s="693"/>
      <c r="AA50" s="693"/>
      <c r="AB50" s="693"/>
      <c r="AC50" s="693"/>
      <c r="AD50" s="693"/>
      <c r="AE50" s="693"/>
      <c r="AF50" s="693"/>
      <c r="AG50" s="693"/>
      <c r="AH50" s="693"/>
      <c r="AI50" s="693"/>
      <c r="AJ50" s="693"/>
      <c r="AK50" s="693"/>
      <c r="AL50" s="693"/>
      <c r="AM50" s="693"/>
      <c r="AN50" s="693"/>
      <c r="AO50" s="693"/>
      <c r="AP50" s="148"/>
      <c r="AQ50" s="148"/>
      <c r="AR50" s="148"/>
      <c r="AS50" s="148"/>
      <c r="AT50" s="148"/>
      <c r="AU50" s="148"/>
      <c r="AV50" s="148"/>
      <c r="AW50" s="148"/>
      <c r="AX50" s="148"/>
      <c r="AY50" s="149"/>
      <c r="AZ50" s="141"/>
      <c r="BA50" s="140"/>
      <c r="BB50" s="140"/>
      <c r="BC50" s="140"/>
      <c r="BD50" s="141"/>
      <c r="BE50" s="188"/>
      <c r="BJ50" s="136"/>
      <c r="BK50" s="137">
        <f>IF(AND($BO$28=1,BK49&lt;&gt;""),1,0)</f>
        <v>1</v>
      </c>
      <c r="BL50" s="137">
        <f>IF(AND($BO$28=2,BL49&lt;&gt;""),1,0)</f>
        <v>0</v>
      </c>
      <c r="BM50" s="137">
        <f>IF(AND($BO$28=3,BM49&lt;&gt;""),1,0)</f>
        <v>0</v>
      </c>
      <c r="BN50" s="137">
        <f>IF(AND($BO$28=4,BN49&lt;&gt;""),1,0)</f>
        <v>0</v>
      </c>
      <c r="BO50" s="137">
        <f>IF(AND($BO$28=5,BO49&lt;&gt;""),1,0)</f>
        <v>0</v>
      </c>
      <c r="BP50" s="80"/>
      <c r="BQ50" s="80"/>
      <c r="BR50" s="86"/>
    </row>
    <row r="51" spans="1:89">
      <c r="A51" s="644"/>
      <c r="B51" s="140"/>
      <c r="C51" s="170"/>
      <c r="D51" s="140"/>
      <c r="E51" s="170"/>
      <c r="F51" s="351"/>
      <c r="G51" s="684" t="str">
        <f>CONCATENATE(E47,".2")</f>
        <v>6.2.2</v>
      </c>
      <c r="H51" s="685"/>
      <c r="I51" s="686" t="s">
        <v>538</v>
      </c>
      <c r="J51" s="686"/>
      <c r="K51" s="686"/>
      <c r="L51" s="687"/>
      <c r="M51" s="687"/>
      <c r="N51" s="687"/>
      <c r="O51" s="687"/>
      <c r="P51" s="687"/>
      <c r="Q51" s="687"/>
      <c r="R51" s="687"/>
      <c r="S51" s="687"/>
      <c r="T51" s="687"/>
      <c r="U51" s="687"/>
      <c r="V51" s="687"/>
      <c r="W51" s="687"/>
      <c r="X51" s="687"/>
      <c r="Y51" s="687"/>
      <c r="Z51" s="687"/>
      <c r="AA51" s="687"/>
      <c r="AB51" s="687"/>
      <c r="AC51" s="687"/>
      <c r="AD51" s="687"/>
      <c r="AE51" s="687"/>
      <c r="AF51" s="687"/>
      <c r="AG51" s="687"/>
      <c r="AH51" s="687"/>
      <c r="AI51" s="687"/>
      <c r="AJ51" s="687"/>
      <c r="AK51" s="687"/>
      <c r="AL51" s="687"/>
      <c r="AM51" s="687"/>
      <c r="AN51" s="687"/>
      <c r="AO51" s="687"/>
      <c r="AP51" s="145"/>
      <c r="AQ51" s="145"/>
      <c r="AR51" s="145"/>
      <c r="AS51" s="145"/>
      <c r="AT51" s="145"/>
      <c r="AU51" s="145"/>
      <c r="AV51" s="145"/>
      <c r="AW51" s="145"/>
      <c r="AX51" s="145"/>
      <c r="AY51" s="146"/>
      <c r="AZ51" s="141"/>
      <c r="BA51" s="959"/>
      <c r="BB51" s="960"/>
      <c r="BC51" s="961"/>
      <c r="BD51" s="141"/>
      <c r="BE51" s="188"/>
      <c r="BJ51" s="624"/>
      <c r="BK51" s="617"/>
      <c r="BL51" s="617"/>
      <c r="BM51" s="617"/>
      <c r="BN51" s="617"/>
      <c r="BO51" s="617"/>
      <c r="BP51" s="135" t="str">
        <f>IF(OR(BA51="x",BA51=""),"",IF(AND($BO$28=1,BK51&lt;&gt;""),1,IF(AND($BO$28=2,BL51&lt;&gt;""),1,IF(AND($BO$28=3,BM51&lt;&gt;""),1,IF(AND($BO$28=4,BN51&lt;&gt;""),1,IF(AND($BO$28=5,BO51&lt;&gt;""),1,0))))))</f>
        <v/>
      </c>
      <c r="BQ51" s="67">
        <f>IF(BR49=0,0,IF(OR(BA51="x",BA51=""),0,BA51))</f>
        <v>0</v>
      </c>
      <c r="BR51" s="626"/>
    </row>
    <row r="52" spans="1:89" s="527" customFormat="1">
      <c r="A52" s="644"/>
      <c r="B52" s="106"/>
      <c r="C52" s="635"/>
      <c r="D52" s="106"/>
      <c r="E52" s="635"/>
      <c r="F52" s="634"/>
      <c r="G52" s="697"/>
      <c r="H52" s="698"/>
      <c r="I52" s="699" t="s">
        <v>5</v>
      </c>
      <c r="J52" s="700"/>
      <c r="K52" s="692" t="s">
        <v>537</v>
      </c>
      <c r="L52" s="701"/>
      <c r="M52" s="701"/>
      <c r="N52" s="701"/>
      <c r="O52" s="701"/>
      <c r="P52" s="701"/>
      <c r="Q52" s="701"/>
      <c r="R52" s="701"/>
      <c r="S52" s="701"/>
      <c r="T52" s="701"/>
      <c r="U52" s="701"/>
      <c r="V52" s="701"/>
      <c r="W52" s="701"/>
      <c r="X52" s="701"/>
      <c r="Y52" s="701"/>
      <c r="Z52" s="701"/>
      <c r="AA52" s="701"/>
      <c r="AB52" s="701"/>
      <c r="AC52" s="701"/>
      <c r="AD52" s="701"/>
      <c r="AE52" s="701"/>
      <c r="AF52" s="701"/>
      <c r="AG52" s="701"/>
      <c r="AH52" s="701"/>
      <c r="AI52" s="701"/>
      <c r="AJ52" s="701"/>
      <c r="AK52" s="701"/>
      <c r="AL52" s="701"/>
      <c r="AM52" s="701"/>
      <c r="AN52" s="701"/>
      <c r="AO52" s="701"/>
      <c r="AP52" s="524"/>
      <c r="AQ52" s="524"/>
      <c r="AR52" s="524"/>
      <c r="AS52" s="524"/>
      <c r="AT52" s="106"/>
      <c r="AU52" s="106"/>
      <c r="AV52" s="106"/>
      <c r="AW52" s="106"/>
      <c r="AX52" s="106"/>
      <c r="AY52" s="631"/>
      <c r="AZ52" s="630"/>
      <c r="BA52" s="106"/>
      <c r="BB52" s="106"/>
      <c r="BC52" s="106"/>
      <c r="BD52" s="630"/>
      <c r="BE52" s="528"/>
      <c r="BF52" s="624"/>
      <c r="BG52" s="618"/>
      <c r="BH52" s="618"/>
      <c r="BI52" s="618"/>
      <c r="BJ52" s="624"/>
      <c r="BK52" s="617"/>
      <c r="BL52" s="617"/>
      <c r="BM52" s="617"/>
      <c r="BN52" s="617"/>
      <c r="BO52" s="617"/>
      <c r="BP52" s="636"/>
      <c r="BQ52" s="636"/>
      <c r="BR52" s="626"/>
      <c r="BS52" s="618"/>
      <c r="BT52" s="618"/>
      <c r="BU52" s="618"/>
      <c r="BV52" s="618"/>
      <c r="BW52" s="618"/>
      <c r="BX52" s="618"/>
      <c r="BY52" s="618"/>
      <c r="BZ52" s="618"/>
      <c r="CA52" s="618"/>
      <c r="CB52" s="618"/>
      <c r="CC52" s="618"/>
      <c r="CD52" s="618"/>
      <c r="CE52" s="618"/>
      <c r="CF52" s="618"/>
      <c r="CG52" s="618"/>
      <c r="CH52" s="618"/>
      <c r="CI52" s="618"/>
      <c r="CJ52" s="618"/>
      <c r="CK52" s="618"/>
    </row>
    <row r="53" spans="1:89" s="527" customFormat="1">
      <c r="A53" s="644"/>
      <c r="B53" s="106"/>
      <c r="C53" s="635"/>
      <c r="D53" s="106"/>
      <c r="E53" s="635"/>
      <c r="F53" s="634"/>
      <c r="G53" s="697"/>
      <c r="H53" s="698"/>
      <c r="I53" s="699" t="s">
        <v>6</v>
      </c>
      <c r="J53" s="700"/>
      <c r="K53" s="692" t="s">
        <v>536</v>
      </c>
      <c r="L53" s="701"/>
      <c r="M53" s="701"/>
      <c r="N53" s="701"/>
      <c r="O53" s="701"/>
      <c r="P53" s="701"/>
      <c r="Q53" s="701"/>
      <c r="R53" s="701"/>
      <c r="S53" s="701"/>
      <c r="T53" s="701"/>
      <c r="U53" s="701"/>
      <c r="V53" s="701"/>
      <c r="W53" s="701"/>
      <c r="X53" s="701"/>
      <c r="Y53" s="701"/>
      <c r="Z53" s="701"/>
      <c r="AA53" s="701"/>
      <c r="AB53" s="701"/>
      <c r="AC53" s="701"/>
      <c r="AD53" s="701"/>
      <c r="AE53" s="701"/>
      <c r="AF53" s="701"/>
      <c r="AG53" s="701"/>
      <c r="AH53" s="701"/>
      <c r="AI53" s="701"/>
      <c r="AJ53" s="701"/>
      <c r="AK53" s="701"/>
      <c r="AL53" s="701"/>
      <c r="AM53" s="701"/>
      <c r="AN53" s="701"/>
      <c r="AO53" s="701"/>
      <c r="AP53" s="524"/>
      <c r="AQ53" s="524"/>
      <c r="AR53" s="524"/>
      <c r="AS53" s="524"/>
      <c r="AT53" s="106"/>
      <c r="AU53" s="106"/>
      <c r="AV53" s="106"/>
      <c r="AW53" s="106"/>
      <c r="AX53" s="106"/>
      <c r="AY53" s="631"/>
      <c r="AZ53" s="630"/>
      <c r="BA53" s="106"/>
      <c r="BB53" s="106"/>
      <c r="BC53" s="106"/>
      <c r="BD53" s="630"/>
      <c r="BE53" s="528"/>
      <c r="BF53" s="624"/>
      <c r="BG53" s="618"/>
      <c r="BH53" s="618"/>
      <c r="BI53" s="618"/>
      <c r="BJ53" s="624"/>
      <c r="BK53" s="617"/>
      <c r="BL53" s="617"/>
      <c r="BM53" s="617"/>
      <c r="BN53" s="617"/>
      <c r="BO53" s="617"/>
      <c r="BP53" s="619"/>
      <c r="BQ53" s="619"/>
      <c r="BR53" s="626"/>
      <c r="BS53" s="618"/>
      <c r="BT53" s="618"/>
      <c r="BU53" s="618"/>
      <c r="BV53" s="618"/>
      <c r="BW53" s="618"/>
      <c r="BX53" s="618"/>
      <c r="BY53" s="618"/>
      <c r="BZ53" s="618"/>
      <c r="CA53" s="618"/>
      <c r="CB53" s="618"/>
      <c r="CC53" s="618"/>
      <c r="CD53" s="618"/>
      <c r="CE53" s="618"/>
      <c r="CF53" s="618"/>
      <c r="CG53" s="618"/>
      <c r="CH53" s="618"/>
      <c r="CI53" s="618"/>
      <c r="CJ53" s="618"/>
      <c r="CK53" s="618"/>
    </row>
    <row r="54" spans="1:89" s="527" customFormat="1">
      <c r="A54" s="645"/>
      <c r="B54" s="106"/>
      <c r="C54" s="635"/>
      <c r="D54" s="106"/>
      <c r="E54" s="635"/>
      <c r="F54" s="634"/>
      <c r="G54" s="697"/>
      <c r="H54" s="698"/>
      <c r="I54" s="699" t="s">
        <v>7</v>
      </c>
      <c r="J54" s="700"/>
      <c r="K54" s="692" t="s">
        <v>535</v>
      </c>
      <c r="L54" s="701"/>
      <c r="M54" s="701"/>
      <c r="N54" s="701"/>
      <c r="O54" s="701"/>
      <c r="P54" s="701"/>
      <c r="Q54" s="701"/>
      <c r="R54" s="701"/>
      <c r="S54" s="701"/>
      <c r="T54" s="701"/>
      <c r="U54" s="701"/>
      <c r="V54" s="701"/>
      <c r="W54" s="701"/>
      <c r="X54" s="701"/>
      <c r="Y54" s="701"/>
      <c r="Z54" s="701"/>
      <c r="AA54" s="701"/>
      <c r="AB54" s="701"/>
      <c r="AC54" s="701"/>
      <c r="AD54" s="701"/>
      <c r="AE54" s="701"/>
      <c r="AF54" s="701"/>
      <c r="AG54" s="701"/>
      <c r="AH54" s="701"/>
      <c r="AI54" s="701"/>
      <c r="AJ54" s="701"/>
      <c r="AK54" s="701"/>
      <c r="AL54" s="701"/>
      <c r="AM54" s="701"/>
      <c r="AN54" s="701"/>
      <c r="AO54" s="701"/>
      <c r="AP54" s="524"/>
      <c r="AQ54" s="524"/>
      <c r="AR54" s="524"/>
      <c r="AS54" s="524"/>
      <c r="AT54" s="106"/>
      <c r="AU54" s="106"/>
      <c r="AV54" s="106"/>
      <c r="AW54" s="106"/>
      <c r="AX54" s="106"/>
      <c r="AY54" s="631"/>
      <c r="AZ54" s="630"/>
      <c r="BA54" s="106"/>
      <c r="BB54" s="106"/>
      <c r="BC54" s="106"/>
      <c r="BD54" s="630"/>
      <c r="BE54" s="528"/>
      <c r="BF54" s="624"/>
      <c r="BG54" s="618"/>
      <c r="BH54" s="618"/>
      <c r="BI54" s="618"/>
      <c r="BJ54" s="624"/>
      <c r="BK54" s="617"/>
      <c r="BL54" s="617"/>
      <c r="BM54" s="617"/>
      <c r="BN54" s="617"/>
      <c r="BO54" s="617"/>
      <c r="BP54" s="619"/>
      <c r="BQ54" s="619"/>
      <c r="BR54" s="626"/>
      <c r="BS54" s="618"/>
      <c r="BT54" s="618"/>
      <c r="BU54" s="618"/>
      <c r="BV54" s="618"/>
      <c r="BW54" s="618"/>
      <c r="BX54" s="618"/>
      <c r="BY54" s="618"/>
      <c r="BZ54" s="618"/>
      <c r="CA54" s="618"/>
      <c r="CB54" s="618"/>
      <c r="CC54" s="618"/>
      <c r="CD54" s="618"/>
      <c r="CE54" s="618"/>
      <c r="CF54" s="618"/>
      <c r="CG54" s="618"/>
      <c r="CH54" s="618"/>
      <c r="CI54" s="618"/>
      <c r="CJ54" s="618"/>
      <c r="CK54" s="618"/>
    </row>
    <row r="55" spans="1:89" s="527" customFormat="1">
      <c r="A55" s="644"/>
      <c r="B55" s="106"/>
      <c r="C55" s="635"/>
      <c r="D55" s="106"/>
      <c r="E55" s="635"/>
      <c r="F55" s="634"/>
      <c r="G55" s="697"/>
      <c r="H55" s="698"/>
      <c r="I55" s="699" t="s">
        <v>8</v>
      </c>
      <c r="J55" s="700"/>
      <c r="K55" s="692"/>
      <c r="L55" s="701"/>
      <c r="M55" s="701"/>
      <c r="N55" s="701"/>
      <c r="O55" s="701"/>
      <c r="P55" s="701"/>
      <c r="Q55" s="701"/>
      <c r="R55" s="701"/>
      <c r="S55" s="701"/>
      <c r="T55" s="701"/>
      <c r="U55" s="701"/>
      <c r="V55" s="701"/>
      <c r="W55" s="701"/>
      <c r="X55" s="701"/>
      <c r="Y55" s="701"/>
      <c r="Z55" s="701"/>
      <c r="AA55" s="701"/>
      <c r="AB55" s="701"/>
      <c r="AC55" s="701"/>
      <c r="AD55" s="701"/>
      <c r="AE55" s="701"/>
      <c r="AF55" s="701"/>
      <c r="AG55" s="701"/>
      <c r="AH55" s="701"/>
      <c r="AI55" s="701"/>
      <c r="AJ55" s="701"/>
      <c r="AK55" s="701"/>
      <c r="AL55" s="701"/>
      <c r="AM55" s="701"/>
      <c r="AN55" s="701"/>
      <c r="AO55" s="701"/>
      <c r="AP55" s="524"/>
      <c r="AQ55" s="524"/>
      <c r="AR55" s="524"/>
      <c r="AS55" s="524"/>
      <c r="AT55" s="106"/>
      <c r="AU55" s="106"/>
      <c r="AV55" s="106"/>
      <c r="AW55" s="106"/>
      <c r="AX55" s="106"/>
      <c r="AY55" s="631"/>
      <c r="AZ55" s="630"/>
      <c r="BA55" s="106"/>
      <c r="BB55" s="106"/>
      <c r="BC55" s="106"/>
      <c r="BD55" s="630"/>
      <c r="BE55" s="528"/>
      <c r="BF55" s="624"/>
      <c r="BG55" s="618"/>
      <c r="BH55" s="618"/>
      <c r="BI55" s="618"/>
      <c r="BJ55" s="624"/>
      <c r="BK55" s="617"/>
      <c r="BL55" s="617"/>
      <c r="BM55" s="617"/>
      <c r="BN55" s="617"/>
      <c r="BO55" s="617"/>
      <c r="BP55" s="619"/>
      <c r="BQ55" s="619"/>
      <c r="BR55" s="626"/>
      <c r="BS55" s="618"/>
      <c r="BT55" s="618"/>
      <c r="BU55" s="618"/>
      <c r="BV55" s="618"/>
      <c r="BW55" s="618"/>
      <c r="BX55" s="618"/>
      <c r="BY55" s="618"/>
      <c r="BZ55" s="618"/>
      <c r="CA55" s="618"/>
      <c r="CB55" s="618"/>
      <c r="CC55" s="618"/>
      <c r="CD55" s="618"/>
      <c r="CE55" s="618"/>
      <c r="CF55" s="618"/>
      <c r="CG55" s="618"/>
      <c r="CH55" s="618"/>
      <c r="CI55" s="618"/>
      <c r="CJ55" s="618"/>
      <c r="CK55" s="618"/>
    </row>
    <row r="56" spans="1:89" s="527" customFormat="1">
      <c r="A56" s="643"/>
      <c r="B56" s="106"/>
      <c r="C56" s="635"/>
      <c r="D56" s="106"/>
      <c r="E56" s="635"/>
      <c r="F56" s="634"/>
      <c r="G56" s="697"/>
      <c r="H56" s="698"/>
      <c r="I56" s="699" t="s">
        <v>9</v>
      </c>
      <c r="J56" s="700"/>
      <c r="K56" s="692"/>
      <c r="L56" s="701"/>
      <c r="M56" s="701"/>
      <c r="N56" s="701"/>
      <c r="O56" s="701"/>
      <c r="P56" s="701"/>
      <c r="Q56" s="701"/>
      <c r="R56" s="701"/>
      <c r="S56" s="701"/>
      <c r="T56" s="701"/>
      <c r="U56" s="701"/>
      <c r="V56" s="701"/>
      <c r="W56" s="701"/>
      <c r="X56" s="701"/>
      <c r="Y56" s="701"/>
      <c r="Z56" s="701"/>
      <c r="AA56" s="701"/>
      <c r="AB56" s="701"/>
      <c r="AC56" s="701"/>
      <c r="AD56" s="701"/>
      <c r="AE56" s="701"/>
      <c r="AF56" s="701"/>
      <c r="AG56" s="701"/>
      <c r="AH56" s="701"/>
      <c r="AI56" s="701"/>
      <c r="AJ56" s="701"/>
      <c r="AK56" s="701"/>
      <c r="AL56" s="701"/>
      <c r="AM56" s="701"/>
      <c r="AN56" s="701"/>
      <c r="AO56" s="701"/>
      <c r="AP56" s="524"/>
      <c r="AQ56" s="524"/>
      <c r="AR56" s="524"/>
      <c r="AS56" s="524"/>
      <c r="AT56" s="106"/>
      <c r="AU56" s="106"/>
      <c r="AV56" s="106"/>
      <c r="AW56" s="106"/>
      <c r="AX56" s="106"/>
      <c r="AY56" s="631"/>
      <c r="AZ56" s="630"/>
      <c r="BA56" s="106"/>
      <c r="BB56" s="106"/>
      <c r="BC56" s="106"/>
      <c r="BD56" s="630"/>
      <c r="BE56" s="528"/>
      <c r="BF56" s="624"/>
      <c r="BG56" s="618"/>
      <c r="BH56" s="618"/>
      <c r="BI56" s="618"/>
      <c r="BJ56" s="624"/>
      <c r="BK56" s="617"/>
      <c r="BL56" s="617"/>
      <c r="BM56" s="617"/>
      <c r="BN56" s="617"/>
      <c r="BO56" s="617"/>
      <c r="BP56" s="619"/>
      <c r="BQ56" s="619"/>
      <c r="BR56" s="626"/>
      <c r="BS56" s="618"/>
      <c r="BT56" s="618"/>
      <c r="BU56" s="618"/>
      <c r="BV56" s="618"/>
      <c r="BW56" s="618"/>
      <c r="BX56" s="618"/>
      <c r="BY56" s="618"/>
      <c r="BZ56" s="618"/>
      <c r="CA56" s="618"/>
      <c r="CB56" s="618"/>
      <c r="CC56" s="618"/>
      <c r="CD56" s="618"/>
      <c r="CE56" s="618"/>
      <c r="CF56" s="618"/>
      <c r="CG56" s="618"/>
      <c r="CH56" s="618"/>
      <c r="CI56" s="618"/>
      <c r="CJ56" s="618"/>
      <c r="CK56" s="618"/>
    </row>
    <row r="57" spans="1:89" ht="3.75" customHeight="1">
      <c r="A57" s="642"/>
      <c r="B57" s="140"/>
      <c r="C57" s="170"/>
      <c r="D57" s="140"/>
      <c r="E57" s="170"/>
      <c r="F57" s="351"/>
      <c r="G57" s="690"/>
      <c r="H57" s="691"/>
      <c r="I57" s="693"/>
      <c r="J57" s="693"/>
      <c r="K57" s="693"/>
      <c r="L57" s="693"/>
      <c r="M57" s="693"/>
      <c r="N57" s="693"/>
      <c r="O57" s="693"/>
      <c r="P57" s="693"/>
      <c r="Q57" s="693"/>
      <c r="R57" s="693"/>
      <c r="S57" s="693"/>
      <c r="T57" s="693"/>
      <c r="U57" s="693"/>
      <c r="V57" s="693"/>
      <c r="W57" s="693"/>
      <c r="X57" s="693"/>
      <c r="Y57" s="693"/>
      <c r="Z57" s="693"/>
      <c r="AA57" s="693"/>
      <c r="AB57" s="693"/>
      <c r="AC57" s="693"/>
      <c r="AD57" s="693"/>
      <c r="AE57" s="693"/>
      <c r="AF57" s="693"/>
      <c r="AG57" s="693"/>
      <c r="AH57" s="693"/>
      <c r="AI57" s="693"/>
      <c r="AJ57" s="693"/>
      <c r="AK57" s="693"/>
      <c r="AL57" s="693"/>
      <c r="AM57" s="693"/>
      <c r="AN57" s="693"/>
      <c r="AO57" s="693"/>
      <c r="AP57" s="148"/>
      <c r="AQ57" s="148"/>
      <c r="AR57" s="148"/>
      <c r="AS57" s="148"/>
      <c r="AT57" s="148"/>
      <c r="AU57" s="148"/>
      <c r="AV57" s="148"/>
      <c r="AW57" s="148"/>
      <c r="AX57" s="148"/>
      <c r="AY57" s="149"/>
      <c r="AZ57" s="141"/>
      <c r="BA57" s="140"/>
      <c r="BB57" s="140"/>
      <c r="BC57" s="140"/>
      <c r="BD57" s="141"/>
      <c r="BE57" s="188"/>
      <c r="BJ57" s="64"/>
      <c r="BK57" s="60"/>
      <c r="BL57" s="60"/>
      <c r="BP57" s="142"/>
      <c r="BQ57" s="142"/>
      <c r="BR57" s="86"/>
    </row>
    <row r="58" spans="1:89">
      <c r="A58" s="641"/>
      <c r="B58" s="140"/>
      <c r="C58" s="170"/>
      <c r="D58" s="140"/>
      <c r="E58" s="170"/>
      <c r="F58" s="351"/>
      <c r="G58" s="684" t="str">
        <f>CONCATENATE(E47,".3")</f>
        <v>6.2.3</v>
      </c>
      <c r="H58" s="685"/>
      <c r="I58" s="686" t="s">
        <v>534</v>
      </c>
      <c r="J58" s="687"/>
      <c r="K58" s="687"/>
      <c r="L58" s="687"/>
      <c r="M58" s="687"/>
      <c r="N58" s="687"/>
      <c r="O58" s="687"/>
      <c r="P58" s="687"/>
      <c r="Q58" s="687"/>
      <c r="R58" s="687"/>
      <c r="S58" s="687"/>
      <c r="T58" s="687"/>
      <c r="U58" s="687"/>
      <c r="V58" s="687"/>
      <c r="W58" s="687"/>
      <c r="X58" s="687"/>
      <c r="Y58" s="687"/>
      <c r="Z58" s="687"/>
      <c r="AA58" s="687"/>
      <c r="AB58" s="687"/>
      <c r="AC58" s="687"/>
      <c r="AD58" s="687"/>
      <c r="AE58" s="687"/>
      <c r="AF58" s="687"/>
      <c r="AG58" s="687"/>
      <c r="AH58" s="687"/>
      <c r="AI58" s="687"/>
      <c r="AJ58" s="687"/>
      <c r="AK58" s="687"/>
      <c r="AL58" s="687"/>
      <c r="AM58" s="687"/>
      <c r="AN58" s="687"/>
      <c r="AO58" s="687"/>
      <c r="AP58" s="145"/>
      <c r="AQ58" s="145"/>
      <c r="AR58" s="145"/>
      <c r="AS58" s="145"/>
      <c r="AT58" s="145"/>
      <c r="AU58" s="145"/>
      <c r="AV58" s="145"/>
      <c r="AW58" s="145"/>
      <c r="AX58" s="145"/>
      <c r="AY58" s="146"/>
      <c r="AZ58" s="141"/>
      <c r="BA58" s="959"/>
      <c r="BB58" s="960"/>
      <c r="BC58" s="961"/>
      <c r="BD58" s="141"/>
      <c r="BE58" s="188"/>
      <c r="BJ58" s="624"/>
      <c r="BK58" s="617"/>
      <c r="BL58" s="617"/>
      <c r="BM58" s="617"/>
      <c r="BN58" s="617"/>
      <c r="BO58" s="617"/>
      <c r="BP58" s="135" t="str">
        <f>IF(OR(BA58="x",BA58=""),"",IF(AND($BO$28=1,BK58&lt;&gt;""),1,IF(AND($BO$28=2,BL58&lt;&gt;""),1,IF(AND($BO$28=3,BM58&lt;&gt;""),1,IF(AND($BO$28=4,BN58&lt;&gt;""),1,IF(AND($BO$28=5,BO58&lt;&gt;""),1,0))))))</f>
        <v/>
      </c>
      <c r="BQ58" s="67">
        <f>IF(BR49=0,0,IF(OR(BA58="x",BA58=""),0,BA58))</f>
        <v>0</v>
      </c>
      <c r="BR58" s="626"/>
    </row>
    <row r="59" spans="1:89" ht="3.75" customHeight="1">
      <c r="A59" s="640"/>
      <c r="B59" s="140"/>
      <c r="C59" s="170"/>
      <c r="D59" s="140"/>
      <c r="E59" s="170"/>
      <c r="F59" s="351"/>
      <c r="G59" s="690"/>
      <c r="H59" s="691"/>
      <c r="I59" s="693"/>
      <c r="J59" s="693"/>
      <c r="K59" s="693"/>
      <c r="L59" s="693"/>
      <c r="M59" s="693"/>
      <c r="N59" s="693"/>
      <c r="O59" s="693"/>
      <c r="P59" s="693"/>
      <c r="Q59" s="693"/>
      <c r="R59" s="693"/>
      <c r="S59" s="693"/>
      <c r="T59" s="693"/>
      <c r="U59" s="693"/>
      <c r="V59" s="693"/>
      <c r="W59" s="693"/>
      <c r="X59" s="693"/>
      <c r="Y59" s="693"/>
      <c r="Z59" s="693"/>
      <c r="AA59" s="693"/>
      <c r="AB59" s="693"/>
      <c r="AC59" s="693"/>
      <c r="AD59" s="693"/>
      <c r="AE59" s="693"/>
      <c r="AF59" s="693"/>
      <c r="AG59" s="693"/>
      <c r="AH59" s="693"/>
      <c r="AI59" s="693"/>
      <c r="AJ59" s="693"/>
      <c r="AK59" s="693"/>
      <c r="AL59" s="693"/>
      <c r="AM59" s="693"/>
      <c r="AN59" s="693"/>
      <c r="AO59" s="693"/>
      <c r="AP59" s="148"/>
      <c r="AQ59" s="148"/>
      <c r="AR59" s="148"/>
      <c r="AS59" s="148"/>
      <c r="AT59" s="148"/>
      <c r="AU59" s="148"/>
      <c r="AV59" s="148"/>
      <c r="AW59" s="148"/>
      <c r="AX59" s="148"/>
      <c r="AY59" s="149"/>
      <c r="AZ59" s="141"/>
      <c r="BA59" s="140"/>
      <c r="BB59" s="140"/>
      <c r="BC59" s="140"/>
      <c r="BD59" s="141"/>
      <c r="BE59" s="188"/>
      <c r="BJ59" s="624"/>
      <c r="BK59" s="617"/>
      <c r="BL59" s="617"/>
      <c r="BM59" s="617"/>
      <c r="BN59" s="617"/>
      <c r="BO59" s="617"/>
      <c r="BP59" s="80"/>
      <c r="BQ59" s="80"/>
      <c r="BR59" s="86"/>
    </row>
    <row r="60" spans="1:89">
      <c r="A60" s="639"/>
      <c r="B60" s="140"/>
      <c r="C60" s="170"/>
      <c r="D60" s="140"/>
      <c r="E60" s="170"/>
      <c r="F60" s="351"/>
      <c r="G60" s="684" t="str">
        <f>CONCATENATE(E47,".4")</f>
        <v>6.2.4</v>
      </c>
      <c r="H60" s="685"/>
      <c r="I60" s="687"/>
      <c r="J60" s="687"/>
      <c r="K60" s="687"/>
      <c r="L60" s="687"/>
      <c r="M60" s="687"/>
      <c r="N60" s="687"/>
      <c r="O60" s="687"/>
      <c r="P60" s="687"/>
      <c r="Q60" s="687"/>
      <c r="R60" s="687"/>
      <c r="S60" s="687"/>
      <c r="T60" s="687"/>
      <c r="U60" s="687"/>
      <c r="V60" s="687"/>
      <c r="W60" s="687"/>
      <c r="X60" s="687"/>
      <c r="Y60" s="687"/>
      <c r="Z60" s="687"/>
      <c r="AA60" s="687"/>
      <c r="AB60" s="687"/>
      <c r="AC60" s="687"/>
      <c r="AD60" s="687"/>
      <c r="AE60" s="687"/>
      <c r="AF60" s="687"/>
      <c r="AG60" s="687"/>
      <c r="AH60" s="687"/>
      <c r="AI60" s="687"/>
      <c r="AJ60" s="687"/>
      <c r="AK60" s="687"/>
      <c r="AL60" s="687"/>
      <c r="AM60" s="687"/>
      <c r="AN60" s="687"/>
      <c r="AO60" s="687"/>
      <c r="AP60" s="145"/>
      <c r="AQ60" s="145"/>
      <c r="AR60" s="145"/>
      <c r="AS60" s="145"/>
      <c r="AT60" s="145"/>
      <c r="AU60" s="145"/>
      <c r="AV60" s="145"/>
      <c r="AW60" s="145"/>
      <c r="AX60" s="145"/>
      <c r="AY60" s="146"/>
      <c r="AZ60" s="141"/>
      <c r="BA60" s="959"/>
      <c r="BB60" s="960"/>
      <c r="BC60" s="961"/>
      <c r="BD60" s="141"/>
      <c r="BE60" s="188"/>
      <c r="BJ60" s="624"/>
      <c r="BK60" s="617"/>
      <c r="BL60" s="617"/>
      <c r="BM60" s="617"/>
      <c r="BN60" s="617"/>
      <c r="BO60" s="617"/>
      <c r="BP60" s="135" t="str">
        <f>IF(OR(BA60="x",BA60=""),"",IF(AND($BO$28=1,BK60&lt;&gt;""),1,IF(AND($BO$28=2,BL60&lt;&gt;""),1,IF(AND($BO$28=3,BM60&lt;&gt;""),1,IF(AND($BO$28=4,BN60&lt;&gt;""),1,IF(AND($BO$28=5,BO60&lt;&gt;""),1,0))))))</f>
        <v/>
      </c>
      <c r="BQ60" s="67">
        <f>IF(BR49=0,0,IF(OR(BA60="x",BA60=""),0,BA60))</f>
        <v>0</v>
      </c>
      <c r="BR60" s="626"/>
    </row>
    <row r="61" spans="1:89" ht="3.75" customHeight="1">
      <c r="B61" s="140"/>
      <c r="C61" s="170"/>
      <c r="D61" s="140"/>
      <c r="E61" s="170"/>
      <c r="F61" s="351"/>
      <c r="G61" s="690"/>
      <c r="H61" s="691"/>
      <c r="I61" s="693"/>
      <c r="J61" s="693"/>
      <c r="K61" s="693"/>
      <c r="L61" s="693"/>
      <c r="M61" s="693"/>
      <c r="N61" s="693"/>
      <c r="O61" s="693"/>
      <c r="P61" s="693"/>
      <c r="Q61" s="693"/>
      <c r="R61" s="693"/>
      <c r="S61" s="693"/>
      <c r="T61" s="693"/>
      <c r="U61" s="693"/>
      <c r="V61" s="693"/>
      <c r="W61" s="693"/>
      <c r="X61" s="693"/>
      <c r="Y61" s="693"/>
      <c r="Z61" s="693"/>
      <c r="AA61" s="693"/>
      <c r="AB61" s="693"/>
      <c r="AC61" s="693"/>
      <c r="AD61" s="693"/>
      <c r="AE61" s="693"/>
      <c r="AF61" s="693"/>
      <c r="AG61" s="693"/>
      <c r="AH61" s="693"/>
      <c r="AI61" s="693"/>
      <c r="AJ61" s="693"/>
      <c r="AK61" s="693"/>
      <c r="AL61" s="693"/>
      <c r="AM61" s="693"/>
      <c r="AN61" s="693"/>
      <c r="AO61" s="693"/>
      <c r="AP61" s="148"/>
      <c r="AQ61" s="148"/>
      <c r="AR61" s="148"/>
      <c r="AS61" s="148"/>
      <c r="AT61" s="148"/>
      <c r="AU61" s="148"/>
      <c r="AV61" s="148"/>
      <c r="AW61" s="148"/>
      <c r="AX61" s="148"/>
      <c r="AY61" s="149"/>
      <c r="AZ61" s="141"/>
      <c r="BA61" s="140"/>
      <c r="BB61" s="140"/>
      <c r="BC61" s="140"/>
      <c r="BD61" s="141"/>
      <c r="BE61" s="188"/>
      <c r="BJ61" s="624"/>
      <c r="BK61" s="617"/>
      <c r="BL61" s="617"/>
      <c r="BM61" s="617"/>
      <c r="BN61" s="617"/>
      <c r="BO61" s="617"/>
      <c r="BP61" s="80"/>
      <c r="BQ61" s="80"/>
      <c r="BR61" s="86"/>
    </row>
    <row r="62" spans="1:89">
      <c r="B62" s="140"/>
      <c r="C62" s="170"/>
      <c r="D62" s="140"/>
      <c r="E62" s="170"/>
      <c r="F62" s="351"/>
      <c r="G62" s="704"/>
      <c r="H62" s="705"/>
      <c r="I62" s="679"/>
      <c r="J62" s="679"/>
      <c r="K62" s="679"/>
      <c r="L62" s="679"/>
      <c r="M62" s="679"/>
      <c r="N62" s="679"/>
      <c r="O62" s="679"/>
      <c r="P62" s="679"/>
      <c r="Q62" s="679"/>
      <c r="R62" s="679"/>
      <c r="S62" s="679"/>
      <c r="T62" s="679"/>
      <c r="U62" s="679"/>
      <c r="V62" s="679"/>
      <c r="W62" s="679"/>
      <c r="X62" s="679"/>
      <c r="Y62" s="679"/>
      <c r="Z62" s="679"/>
      <c r="AA62" s="679"/>
      <c r="AB62" s="679"/>
      <c r="AC62" s="679"/>
      <c r="AD62" s="679"/>
      <c r="AE62" s="679"/>
      <c r="AF62" s="679"/>
      <c r="AG62" s="679"/>
      <c r="AH62" s="679"/>
      <c r="AI62" s="679"/>
      <c r="AJ62" s="679"/>
      <c r="AK62" s="679"/>
      <c r="AL62" s="679"/>
      <c r="AM62" s="679"/>
      <c r="AN62" s="679"/>
      <c r="AO62" s="679"/>
      <c r="AP62" s="140"/>
      <c r="AQ62" s="140"/>
      <c r="AR62" s="140"/>
      <c r="AS62" s="140"/>
      <c r="AT62" s="140"/>
      <c r="AU62" s="140"/>
      <c r="AV62" s="140"/>
      <c r="AW62" s="140"/>
      <c r="AX62" s="140"/>
      <c r="AY62" s="140"/>
      <c r="AZ62" s="141"/>
      <c r="BA62" s="140"/>
      <c r="BB62" s="140"/>
      <c r="BC62" s="140"/>
      <c r="BD62" s="141"/>
      <c r="BE62" s="188"/>
      <c r="BJ62" s="64"/>
      <c r="BK62" s="400" t="s">
        <v>231</v>
      </c>
      <c r="BL62" s="401"/>
      <c r="BM62" s="401"/>
      <c r="BN62" s="401"/>
      <c r="BO62" s="402"/>
      <c r="BP62" s="142"/>
      <c r="BQ62" s="142"/>
      <c r="BR62" s="86"/>
    </row>
    <row r="63" spans="1:89">
      <c r="B63" s="140"/>
      <c r="C63" s="170"/>
      <c r="D63" s="140"/>
      <c r="E63" s="354" t="str">
        <f>CONCATENATE($C$29,"3")</f>
        <v>6.3</v>
      </c>
      <c r="F63" s="352"/>
      <c r="G63" s="1023" t="str">
        <f>(F19)</f>
        <v>Business Conduct and Compliance</v>
      </c>
      <c r="H63" s="1024"/>
      <c r="I63" s="1024"/>
      <c r="J63" s="1024"/>
      <c r="K63" s="1024"/>
      <c r="L63" s="1024"/>
      <c r="M63" s="1024"/>
      <c r="N63" s="1024"/>
      <c r="O63" s="1024"/>
      <c r="P63" s="1024"/>
      <c r="Q63" s="1024"/>
      <c r="R63" s="1024"/>
      <c r="S63" s="1024"/>
      <c r="T63" s="1024"/>
      <c r="U63" s="1024"/>
      <c r="V63" s="1024"/>
      <c r="W63" s="1024"/>
      <c r="X63" s="1024"/>
      <c r="Y63" s="1024"/>
      <c r="Z63" s="1024"/>
      <c r="AA63" s="1024"/>
      <c r="AB63" s="1024"/>
      <c r="AC63" s="1024"/>
      <c r="AD63" s="1024"/>
      <c r="AE63" s="1024"/>
      <c r="AF63" s="1024"/>
      <c r="AG63" s="1024"/>
      <c r="AH63" s="1024"/>
      <c r="AI63" s="1024"/>
      <c r="AJ63" s="1024"/>
      <c r="AK63" s="1024"/>
      <c r="AL63" s="1024"/>
      <c r="AM63" s="1024"/>
      <c r="AN63" s="1024"/>
      <c r="AO63" s="1024"/>
      <c r="AP63" s="958"/>
      <c r="AQ63" s="958"/>
      <c r="AR63" s="958"/>
      <c r="AS63" s="958"/>
      <c r="AT63" s="958"/>
      <c r="AU63" s="958"/>
      <c r="AV63" s="958"/>
      <c r="AW63" s="958"/>
      <c r="AX63" s="958"/>
      <c r="AY63" s="958"/>
      <c r="AZ63" s="954" t="str">
        <f>IF(BA65="N",BQ63,IF(BR65=0,"",IF(BA65="Y",SUM(BQ63/BP63),"")))</f>
        <v/>
      </c>
      <c r="BA63" s="954"/>
      <c r="BB63" s="954"/>
      <c r="BC63" s="954"/>
      <c r="BD63" s="955"/>
      <c r="BE63" s="49"/>
      <c r="BJ63" s="62" t="s">
        <v>230</v>
      </c>
      <c r="BK63" s="62">
        <v>1</v>
      </c>
      <c r="BL63" s="174">
        <v>2</v>
      </c>
      <c r="BM63" s="62">
        <v>3</v>
      </c>
      <c r="BN63" s="62">
        <v>4</v>
      </c>
      <c r="BO63" s="62">
        <v>5</v>
      </c>
      <c r="BP63" s="67">
        <f>IF(BA65="N",8,IF(BR65=0,0,IF(BP65="",0,8)))</f>
        <v>0</v>
      </c>
      <c r="BQ63" s="67">
        <f>SUM(BQ65:BQ76)</f>
        <v>0</v>
      </c>
      <c r="BR63" s="175" t="str">
        <f>IF(BA65="N",0,IF(BP63=0,"",IF(SUM(BQ63/BP63)&gt;1,1,SUM(BQ63/BP63))))</f>
        <v/>
      </c>
    </row>
    <row r="64" spans="1:89" ht="3.75" customHeight="1">
      <c r="B64" s="140"/>
      <c r="C64" s="170"/>
      <c r="D64" s="140"/>
      <c r="E64" s="170"/>
      <c r="F64" s="351"/>
      <c r="G64" s="682"/>
      <c r="H64" s="683"/>
      <c r="I64" s="683"/>
      <c r="J64" s="683"/>
      <c r="K64" s="683"/>
      <c r="L64" s="683"/>
      <c r="M64" s="683"/>
      <c r="N64" s="683"/>
      <c r="O64" s="683"/>
      <c r="P64" s="683"/>
      <c r="Q64" s="683"/>
      <c r="R64" s="683"/>
      <c r="S64" s="683"/>
      <c r="T64" s="683"/>
      <c r="U64" s="683"/>
      <c r="V64" s="683"/>
      <c r="W64" s="683"/>
      <c r="X64" s="683"/>
      <c r="Y64" s="683"/>
      <c r="Z64" s="683"/>
      <c r="AA64" s="683"/>
      <c r="AB64" s="683"/>
      <c r="AC64" s="683"/>
      <c r="AD64" s="683"/>
      <c r="AE64" s="683"/>
      <c r="AF64" s="683"/>
      <c r="AG64" s="683"/>
      <c r="AH64" s="683"/>
      <c r="AI64" s="683"/>
      <c r="AJ64" s="683"/>
      <c r="AK64" s="683"/>
      <c r="AL64" s="683"/>
      <c r="AM64" s="683"/>
      <c r="AN64" s="683"/>
      <c r="AO64" s="683"/>
      <c r="AP64" s="32"/>
      <c r="AQ64" s="32"/>
      <c r="AR64" s="32"/>
      <c r="AS64" s="32"/>
      <c r="AT64" s="32"/>
      <c r="AU64" s="32"/>
      <c r="AV64" s="32"/>
      <c r="AW64" s="32"/>
      <c r="AX64" s="32"/>
      <c r="AY64" s="32"/>
      <c r="AZ64" s="42"/>
      <c r="BA64" s="42"/>
      <c r="BB64" s="42"/>
      <c r="BC64" s="42"/>
      <c r="BD64" s="139"/>
      <c r="BE64" s="188"/>
      <c r="BJ64" s="87"/>
      <c r="BK64" s="79"/>
      <c r="BL64" s="79"/>
      <c r="BP64" s="80"/>
      <c r="BQ64" s="80"/>
      <c r="BR64" s="81"/>
    </row>
    <row r="65" spans="1:89">
      <c r="B65" s="140"/>
      <c r="C65" s="170"/>
      <c r="D65" s="140"/>
      <c r="E65" s="170"/>
      <c r="F65" s="351"/>
      <c r="G65" s="684" t="str">
        <f>CONCATENATE(E63,".1")</f>
        <v>6.3.1</v>
      </c>
      <c r="H65" s="685"/>
      <c r="I65" s="706" t="s">
        <v>533</v>
      </c>
      <c r="J65" s="687"/>
      <c r="K65" s="687"/>
      <c r="L65" s="687"/>
      <c r="M65" s="687"/>
      <c r="N65" s="687"/>
      <c r="O65" s="687"/>
      <c r="P65" s="687"/>
      <c r="Q65" s="687"/>
      <c r="R65" s="687"/>
      <c r="S65" s="687"/>
      <c r="T65" s="687"/>
      <c r="U65" s="687"/>
      <c r="V65" s="687"/>
      <c r="W65" s="687"/>
      <c r="X65" s="687"/>
      <c r="Y65" s="687"/>
      <c r="Z65" s="687"/>
      <c r="AA65" s="687"/>
      <c r="AB65" s="687"/>
      <c r="AC65" s="687"/>
      <c r="AD65" s="687"/>
      <c r="AE65" s="687"/>
      <c r="AF65" s="687"/>
      <c r="AG65" s="687"/>
      <c r="AH65" s="687"/>
      <c r="AI65" s="687"/>
      <c r="AJ65" s="687"/>
      <c r="AK65" s="687"/>
      <c r="AL65" s="687"/>
      <c r="AM65" s="687"/>
      <c r="AN65" s="687"/>
      <c r="AO65" s="687"/>
      <c r="AP65" s="145"/>
      <c r="AQ65" s="145"/>
      <c r="AR65" s="145"/>
      <c r="AS65" s="145"/>
      <c r="AT65" s="145"/>
      <c r="AU65" s="145"/>
      <c r="AV65" s="145"/>
      <c r="AW65" s="166" t="s">
        <v>13</v>
      </c>
      <c r="AX65" s="145"/>
      <c r="AY65" s="146"/>
      <c r="AZ65" s="141"/>
      <c r="BA65" s="959"/>
      <c r="BB65" s="960"/>
      <c r="BC65" s="961"/>
      <c r="BD65" s="141"/>
      <c r="BE65" s="188"/>
      <c r="BJ65" s="66" t="s">
        <v>89</v>
      </c>
      <c r="BK65" s="78" t="s">
        <v>17</v>
      </c>
      <c r="BL65" s="78" t="s">
        <v>17</v>
      </c>
      <c r="BM65" s="78" t="s">
        <v>17</v>
      </c>
      <c r="BN65" s="78" t="s">
        <v>17</v>
      </c>
      <c r="BO65" s="78" t="s">
        <v>17</v>
      </c>
      <c r="BP65" s="135" t="str">
        <f>IF(OR(BA65="x",BA65=""),"",IF(AND($BO$28=1,BK65&lt;&gt;""),1,IF(AND($BO$28=2,BL65&lt;&gt;""),1,IF(AND($BO$28=3,BM65&lt;&gt;""),1,IF(AND($BO$28=4,BN65&lt;&gt;""),1,IF(AND($BO$28=5,BO65&lt;&gt;""),1,0))))))</f>
        <v/>
      </c>
      <c r="BQ65" s="67">
        <f>IF(BR65=0,0,IF(OR(BA65="x",BA65=""),0,IF(BA65="Y",2,0)))</f>
        <v>0</v>
      </c>
      <c r="BR65" s="137">
        <f>IF(BA65="N",0,SUM(BK66:BO66))</f>
        <v>1</v>
      </c>
    </row>
    <row r="66" spans="1:89" ht="3.75" customHeight="1">
      <c r="B66" s="140"/>
      <c r="C66" s="170"/>
      <c r="D66" s="140"/>
      <c r="E66" s="170"/>
      <c r="F66" s="351"/>
      <c r="G66" s="690"/>
      <c r="H66" s="691"/>
      <c r="I66" s="693"/>
      <c r="J66" s="693"/>
      <c r="K66" s="693"/>
      <c r="L66" s="693"/>
      <c r="M66" s="693"/>
      <c r="N66" s="693"/>
      <c r="O66" s="693"/>
      <c r="P66" s="693"/>
      <c r="Q66" s="693"/>
      <c r="R66" s="693"/>
      <c r="S66" s="693"/>
      <c r="T66" s="693"/>
      <c r="U66" s="693"/>
      <c r="V66" s="693"/>
      <c r="W66" s="693"/>
      <c r="X66" s="693"/>
      <c r="Y66" s="693"/>
      <c r="Z66" s="693"/>
      <c r="AA66" s="693"/>
      <c r="AB66" s="693"/>
      <c r="AC66" s="693"/>
      <c r="AD66" s="693"/>
      <c r="AE66" s="693"/>
      <c r="AF66" s="693"/>
      <c r="AG66" s="693"/>
      <c r="AH66" s="693"/>
      <c r="AI66" s="693"/>
      <c r="AJ66" s="693"/>
      <c r="AK66" s="693"/>
      <c r="AL66" s="693"/>
      <c r="AM66" s="693"/>
      <c r="AN66" s="693"/>
      <c r="AO66" s="693"/>
      <c r="AP66" s="148"/>
      <c r="AQ66" s="148"/>
      <c r="AR66" s="148"/>
      <c r="AS66" s="148"/>
      <c r="AT66" s="148"/>
      <c r="AU66" s="148"/>
      <c r="AV66" s="148"/>
      <c r="AW66" s="148"/>
      <c r="AX66" s="148"/>
      <c r="AY66" s="149"/>
      <c r="AZ66" s="141"/>
      <c r="BA66" s="140"/>
      <c r="BB66" s="140"/>
      <c r="BC66" s="140"/>
      <c r="BD66" s="141"/>
      <c r="BE66" s="188"/>
      <c r="BJ66" s="136" t="s">
        <v>229</v>
      </c>
      <c r="BK66" s="137">
        <f>IF(AND($BO$28=1,BK65&lt;&gt;""),1,0)</f>
        <v>1</v>
      </c>
      <c r="BL66" s="137">
        <f>IF(AND($BO$28=2,BL65&lt;&gt;""),1,0)</f>
        <v>0</v>
      </c>
      <c r="BM66" s="137">
        <f>IF(AND($BO$28=3,BM65&lt;&gt;""),1,0)</f>
        <v>0</v>
      </c>
      <c r="BN66" s="137">
        <f>IF(AND($BO$28=4,BN65&lt;&gt;""),1,0)</f>
        <v>0</v>
      </c>
      <c r="BO66" s="137">
        <f>IF(AND($BO$28=5,BO65&lt;&gt;""),1,0)</f>
        <v>0</v>
      </c>
      <c r="BP66" s="80"/>
      <c r="BQ66" s="80"/>
      <c r="BR66" s="86"/>
    </row>
    <row r="67" spans="1:89">
      <c r="B67" s="140"/>
      <c r="C67" s="170"/>
      <c r="D67" s="140"/>
      <c r="E67" s="170"/>
      <c r="F67" s="351"/>
      <c r="G67" s="684" t="str">
        <f>CONCATENATE(E63,".2")</f>
        <v>6.3.2</v>
      </c>
      <c r="H67" s="685"/>
      <c r="I67" s="707"/>
      <c r="J67" s="687"/>
      <c r="K67" s="687"/>
      <c r="L67" s="687"/>
      <c r="M67" s="687"/>
      <c r="N67" s="687"/>
      <c r="O67" s="687"/>
      <c r="P67" s="687"/>
      <c r="Q67" s="687"/>
      <c r="R67" s="687"/>
      <c r="S67" s="687"/>
      <c r="T67" s="687"/>
      <c r="U67" s="687"/>
      <c r="V67" s="687"/>
      <c r="W67" s="687"/>
      <c r="X67" s="687"/>
      <c r="Y67" s="687"/>
      <c r="Z67" s="687"/>
      <c r="AA67" s="687"/>
      <c r="AB67" s="687"/>
      <c r="AC67" s="687"/>
      <c r="AD67" s="687"/>
      <c r="AE67" s="687"/>
      <c r="AF67" s="687"/>
      <c r="AG67" s="687"/>
      <c r="AH67" s="687"/>
      <c r="AI67" s="687"/>
      <c r="AJ67" s="687"/>
      <c r="AK67" s="687"/>
      <c r="AL67" s="687"/>
      <c r="AM67" s="687"/>
      <c r="AN67" s="687"/>
      <c r="AO67" s="687"/>
      <c r="AP67" s="145"/>
      <c r="AQ67" s="145"/>
      <c r="AR67" s="145"/>
      <c r="AS67" s="145"/>
      <c r="AT67" s="145"/>
      <c r="AU67" s="145"/>
      <c r="AV67" s="145"/>
      <c r="AW67" s="145"/>
      <c r="AX67" s="145"/>
      <c r="AY67" s="146"/>
      <c r="AZ67" s="141"/>
      <c r="BA67" s="959"/>
      <c r="BB67" s="960"/>
      <c r="BC67" s="961"/>
      <c r="BD67" s="141"/>
      <c r="BE67" s="188"/>
      <c r="BJ67" s="624"/>
      <c r="BK67" s="617"/>
      <c r="BL67" s="617"/>
      <c r="BM67" s="617"/>
      <c r="BN67" s="617"/>
      <c r="BO67" s="617"/>
      <c r="BP67" s="135" t="str">
        <f>IF(OR(BA67="x",BA67=""),"",IF(AND($BO$28=1,BK67&lt;&gt;""),1,IF(AND($BO$28=2,BL67&lt;&gt;""),1,IF(AND($BO$28=3,BM67&lt;&gt;""),1,IF(AND($BO$28=4,BN67&lt;&gt;""),1,IF(AND($BO$28=5,BO67&lt;&gt;""),1,0))))))</f>
        <v/>
      </c>
      <c r="BQ67" s="67">
        <f>IF(BR65=0,0,IF(OR(BA67="x",BA67=""),0,BA67))</f>
        <v>0</v>
      </c>
      <c r="BR67" s="626"/>
    </row>
    <row r="68" spans="1:89" s="527" customFormat="1">
      <c r="A68" s="615"/>
      <c r="B68" s="106"/>
      <c r="C68" s="635"/>
      <c r="D68" s="106"/>
      <c r="E68" s="635"/>
      <c r="F68" s="634"/>
      <c r="G68" s="697"/>
      <c r="H68" s="698"/>
      <c r="I68" s="638" t="s">
        <v>5</v>
      </c>
      <c r="J68" s="702"/>
      <c r="K68" s="701" t="s">
        <v>532</v>
      </c>
      <c r="L68" s="701"/>
      <c r="M68" s="701"/>
      <c r="N68" s="701"/>
      <c r="O68" s="701"/>
      <c r="P68" s="701"/>
      <c r="Q68" s="701"/>
      <c r="R68" s="701"/>
      <c r="S68" s="701"/>
      <c r="T68" s="701"/>
      <c r="U68" s="701"/>
      <c r="V68" s="701"/>
      <c r="W68" s="701"/>
      <c r="X68" s="701"/>
      <c r="Y68" s="701"/>
      <c r="Z68" s="701"/>
      <c r="AA68" s="701"/>
      <c r="AB68" s="701"/>
      <c r="AC68" s="701"/>
      <c r="AD68" s="701"/>
      <c r="AE68" s="701"/>
      <c r="AF68" s="701"/>
      <c r="AG68" s="701"/>
      <c r="AH68" s="701"/>
      <c r="AI68" s="701"/>
      <c r="AJ68" s="701"/>
      <c r="AK68" s="701"/>
      <c r="AL68" s="701"/>
      <c r="AM68" s="701"/>
      <c r="AN68" s="701"/>
      <c r="AO68" s="701"/>
      <c r="AP68" s="524"/>
      <c r="AQ68" s="524"/>
      <c r="AR68" s="524"/>
      <c r="AS68" s="524"/>
      <c r="AT68" s="106"/>
      <c r="AU68" s="106"/>
      <c r="AV68" s="106"/>
      <c r="AW68" s="106"/>
      <c r="AX68" s="106"/>
      <c r="AY68" s="631"/>
      <c r="AZ68" s="630"/>
      <c r="BA68" s="106"/>
      <c r="BB68" s="106"/>
      <c r="BC68" s="106"/>
      <c r="BD68" s="630"/>
      <c r="BE68" s="528"/>
      <c r="BF68" s="624"/>
      <c r="BG68" s="618"/>
      <c r="BH68" s="618"/>
      <c r="BI68" s="618"/>
      <c r="BJ68" s="624"/>
      <c r="BK68" s="617"/>
      <c r="BL68" s="617"/>
      <c r="BM68" s="617"/>
      <c r="BN68" s="617"/>
      <c r="BO68" s="617"/>
      <c r="BP68" s="636"/>
      <c r="BQ68" s="636"/>
      <c r="BR68" s="626"/>
      <c r="BS68" s="618"/>
      <c r="BT68" s="618"/>
      <c r="BU68" s="618"/>
      <c r="BV68" s="618"/>
      <c r="BW68" s="618"/>
      <c r="BX68" s="618"/>
      <c r="BY68" s="618"/>
      <c r="BZ68" s="618"/>
      <c r="CA68" s="618"/>
      <c r="CB68" s="618"/>
      <c r="CC68" s="618"/>
      <c r="CD68" s="618"/>
      <c r="CE68" s="618"/>
      <c r="CF68" s="618"/>
      <c r="CG68" s="618"/>
      <c r="CH68" s="618"/>
      <c r="CI68" s="618"/>
      <c r="CJ68" s="618"/>
      <c r="CK68" s="618"/>
    </row>
    <row r="69" spans="1:89" s="527" customFormat="1">
      <c r="A69" s="615"/>
      <c r="B69" s="106"/>
      <c r="C69" s="635"/>
      <c r="D69" s="106"/>
      <c r="E69" s="635"/>
      <c r="F69" s="634"/>
      <c r="G69" s="697"/>
      <c r="H69" s="698"/>
      <c r="I69" s="638" t="s">
        <v>6</v>
      </c>
      <c r="J69" s="702"/>
      <c r="K69" s="701" t="s">
        <v>531</v>
      </c>
      <c r="L69" s="701"/>
      <c r="M69" s="701"/>
      <c r="N69" s="701"/>
      <c r="O69" s="701"/>
      <c r="P69" s="701"/>
      <c r="Q69" s="701"/>
      <c r="R69" s="701"/>
      <c r="S69" s="701"/>
      <c r="T69" s="701"/>
      <c r="U69" s="701"/>
      <c r="V69" s="701"/>
      <c r="W69" s="701"/>
      <c r="X69" s="701"/>
      <c r="Y69" s="701"/>
      <c r="Z69" s="701"/>
      <c r="AA69" s="701"/>
      <c r="AB69" s="701"/>
      <c r="AC69" s="701"/>
      <c r="AD69" s="701"/>
      <c r="AE69" s="701"/>
      <c r="AF69" s="701"/>
      <c r="AG69" s="701"/>
      <c r="AH69" s="701"/>
      <c r="AI69" s="701"/>
      <c r="AJ69" s="701"/>
      <c r="AK69" s="701"/>
      <c r="AL69" s="701"/>
      <c r="AM69" s="701"/>
      <c r="AN69" s="701"/>
      <c r="AO69" s="701"/>
      <c r="AP69" s="524"/>
      <c r="AQ69" s="524"/>
      <c r="AR69" s="524"/>
      <c r="AS69" s="524"/>
      <c r="AT69" s="106"/>
      <c r="AU69" s="106"/>
      <c r="AV69" s="106"/>
      <c r="AW69" s="106"/>
      <c r="AX69" s="106"/>
      <c r="AY69" s="631"/>
      <c r="AZ69" s="630"/>
      <c r="BA69" s="106"/>
      <c r="BB69" s="106"/>
      <c r="BC69" s="106"/>
      <c r="BD69" s="630"/>
      <c r="BE69" s="528"/>
      <c r="BF69" s="624"/>
      <c r="BG69" s="618"/>
      <c r="BH69" s="618"/>
      <c r="BI69" s="618"/>
      <c r="BJ69" s="624"/>
      <c r="BK69" s="617"/>
      <c r="BL69" s="617"/>
      <c r="BM69" s="617"/>
      <c r="BN69" s="617"/>
      <c r="BO69" s="617"/>
      <c r="BP69" s="619"/>
      <c r="BQ69" s="619"/>
      <c r="BR69" s="626"/>
      <c r="BS69" s="618"/>
      <c r="BT69" s="618"/>
      <c r="BU69" s="618"/>
      <c r="BV69" s="618"/>
      <c r="BW69" s="618"/>
      <c r="BX69" s="618"/>
      <c r="BY69" s="618"/>
      <c r="BZ69" s="618"/>
      <c r="CA69" s="618"/>
      <c r="CB69" s="618"/>
      <c r="CC69" s="618"/>
      <c r="CD69" s="618"/>
      <c r="CE69" s="618"/>
      <c r="CF69" s="618"/>
      <c r="CG69" s="618"/>
      <c r="CH69" s="618"/>
      <c r="CI69" s="618"/>
      <c r="CJ69" s="618"/>
      <c r="CK69" s="618"/>
    </row>
    <row r="70" spans="1:89" s="527" customFormat="1">
      <c r="A70" s="615"/>
      <c r="B70" s="106"/>
      <c r="C70" s="635"/>
      <c r="D70" s="106"/>
      <c r="E70" s="635"/>
      <c r="F70" s="634"/>
      <c r="G70" s="697"/>
      <c r="H70" s="698"/>
      <c r="I70" s="638" t="s">
        <v>7</v>
      </c>
      <c r="J70" s="702"/>
      <c r="K70" s="701" t="s">
        <v>530</v>
      </c>
      <c r="L70" s="701"/>
      <c r="M70" s="701"/>
      <c r="N70" s="701"/>
      <c r="O70" s="701"/>
      <c r="P70" s="701"/>
      <c r="Q70" s="701"/>
      <c r="R70" s="701"/>
      <c r="S70" s="701"/>
      <c r="T70" s="701"/>
      <c r="U70" s="701"/>
      <c r="V70" s="701"/>
      <c r="W70" s="701"/>
      <c r="X70" s="701"/>
      <c r="Y70" s="701"/>
      <c r="Z70" s="701"/>
      <c r="AA70" s="701"/>
      <c r="AB70" s="701"/>
      <c r="AC70" s="701"/>
      <c r="AD70" s="701"/>
      <c r="AE70" s="701"/>
      <c r="AF70" s="701"/>
      <c r="AG70" s="701"/>
      <c r="AH70" s="701"/>
      <c r="AI70" s="701"/>
      <c r="AJ70" s="701"/>
      <c r="AK70" s="701"/>
      <c r="AL70" s="701"/>
      <c r="AM70" s="701"/>
      <c r="AN70" s="701"/>
      <c r="AO70" s="701"/>
      <c r="AP70" s="524"/>
      <c r="AQ70" s="524"/>
      <c r="AR70" s="524"/>
      <c r="AS70" s="524"/>
      <c r="AT70" s="106"/>
      <c r="AU70" s="106"/>
      <c r="AV70" s="106"/>
      <c r="AW70" s="106"/>
      <c r="AX70" s="106"/>
      <c r="AY70" s="631"/>
      <c r="AZ70" s="630"/>
      <c r="BA70" s="106"/>
      <c r="BB70" s="106"/>
      <c r="BC70" s="106"/>
      <c r="BD70" s="630"/>
      <c r="BE70" s="528"/>
      <c r="BF70" s="624"/>
      <c r="BG70" s="618"/>
      <c r="BH70" s="618"/>
      <c r="BI70" s="618"/>
      <c r="BJ70" s="624"/>
      <c r="BK70" s="617"/>
      <c r="BL70" s="617"/>
      <c r="BM70" s="617"/>
      <c r="BN70" s="617"/>
      <c r="BO70" s="617"/>
      <c r="BP70" s="619"/>
      <c r="BQ70" s="619"/>
      <c r="BR70" s="626"/>
      <c r="BS70" s="618"/>
      <c r="BT70" s="618"/>
      <c r="BU70" s="618"/>
      <c r="BV70" s="618"/>
      <c r="BW70" s="618"/>
      <c r="BX70" s="618"/>
      <c r="BY70" s="618"/>
      <c r="BZ70" s="618"/>
      <c r="CA70" s="618"/>
      <c r="CB70" s="618"/>
      <c r="CC70" s="618"/>
      <c r="CD70" s="618"/>
      <c r="CE70" s="618"/>
      <c r="CF70" s="618"/>
      <c r="CG70" s="618"/>
      <c r="CH70" s="618"/>
      <c r="CI70" s="618"/>
      <c r="CJ70" s="618"/>
      <c r="CK70" s="618"/>
    </row>
    <row r="71" spans="1:89" s="527" customFormat="1">
      <c r="A71" s="615"/>
      <c r="B71" s="106"/>
      <c r="C71" s="635"/>
      <c r="D71" s="106"/>
      <c r="E71" s="635"/>
      <c r="F71" s="634"/>
      <c r="G71" s="697"/>
      <c r="H71" s="698"/>
      <c r="I71" s="638" t="s">
        <v>8</v>
      </c>
      <c r="J71" s="702"/>
      <c r="K71" s="701" t="s">
        <v>529</v>
      </c>
      <c r="L71" s="701"/>
      <c r="M71" s="701"/>
      <c r="N71" s="701"/>
      <c r="O71" s="701"/>
      <c r="P71" s="701"/>
      <c r="Q71" s="701"/>
      <c r="R71" s="701"/>
      <c r="S71" s="701"/>
      <c r="T71" s="701"/>
      <c r="U71" s="701"/>
      <c r="V71" s="701"/>
      <c r="W71" s="701"/>
      <c r="X71" s="701"/>
      <c r="Y71" s="701"/>
      <c r="Z71" s="701"/>
      <c r="AA71" s="701"/>
      <c r="AB71" s="701"/>
      <c r="AC71" s="701"/>
      <c r="AD71" s="701"/>
      <c r="AE71" s="701"/>
      <c r="AF71" s="701"/>
      <c r="AG71" s="701"/>
      <c r="AH71" s="701"/>
      <c r="AI71" s="701"/>
      <c r="AJ71" s="701"/>
      <c r="AK71" s="701"/>
      <c r="AL71" s="701"/>
      <c r="AM71" s="701"/>
      <c r="AN71" s="701"/>
      <c r="AO71" s="701"/>
      <c r="AP71" s="524"/>
      <c r="AQ71" s="524"/>
      <c r="AR71" s="524"/>
      <c r="AS71" s="524"/>
      <c r="AT71" s="106"/>
      <c r="AU71" s="106"/>
      <c r="AV71" s="106"/>
      <c r="AW71" s="106"/>
      <c r="AX71" s="106"/>
      <c r="AY71" s="631"/>
      <c r="AZ71" s="630"/>
      <c r="BA71" s="106"/>
      <c r="BB71" s="106"/>
      <c r="BC71" s="106"/>
      <c r="BD71" s="630"/>
      <c r="BE71" s="528"/>
      <c r="BF71" s="624"/>
      <c r="BG71" s="618"/>
      <c r="BH71" s="618"/>
      <c r="BI71" s="618"/>
      <c r="BJ71" s="624"/>
      <c r="BK71" s="617"/>
      <c r="BL71" s="617"/>
      <c r="BM71" s="617"/>
      <c r="BN71" s="617"/>
      <c r="BO71" s="617"/>
      <c r="BP71" s="619"/>
      <c r="BQ71" s="619"/>
      <c r="BR71" s="626"/>
      <c r="BS71" s="618"/>
      <c r="BT71" s="618"/>
      <c r="BU71" s="618"/>
      <c r="BV71" s="618"/>
      <c r="BW71" s="618"/>
      <c r="BX71" s="618"/>
      <c r="BY71" s="618"/>
      <c r="BZ71" s="618"/>
      <c r="CA71" s="618"/>
      <c r="CB71" s="618"/>
      <c r="CC71" s="618"/>
      <c r="CD71" s="618"/>
      <c r="CE71" s="618"/>
      <c r="CF71" s="618"/>
      <c r="CG71" s="618"/>
      <c r="CH71" s="618"/>
      <c r="CI71" s="618"/>
      <c r="CJ71" s="618"/>
      <c r="CK71" s="618"/>
    </row>
    <row r="72" spans="1:89" s="527" customFormat="1">
      <c r="A72" s="615"/>
      <c r="B72" s="106"/>
      <c r="C72" s="635"/>
      <c r="D72" s="106"/>
      <c r="E72" s="635"/>
      <c r="F72" s="634"/>
      <c r="G72" s="697"/>
      <c r="H72" s="698"/>
      <c r="I72" s="638" t="s">
        <v>9</v>
      </c>
      <c r="J72" s="702"/>
      <c r="K72" s="701" t="s">
        <v>528</v>
      </c>
      <c r="L72" s="701"/>
      <c r="M72" s="701"/>
      <c r="N72" s="701"/>
      <c r="O72" s="701"/>
      <c r="P72" s="701"/>
      <c r="Q72" s="701"/>
      <c r="R72" s="701"/>
      <c r="S72" s="701"/>
      <c r="T72" s="701"/>
      <c r="U72" s="701"/>
      <c r="V72" s="701"/>
      <c r="W72" s="701"/>
      <c r="X72" s="701"/>
      <c r="Y72" s="701"/>
      <c r="Z72" s="701"/>
      <c r="AA72" s="701"/>
      <c r="AB72" s="701"/>
      <c r="AC72" s="701"/>
      <c r="AD72" s="701"/>
      <c r="AE72" s="701"/>
      <c r="AF72" s="701"/>
      <c r="AG72" s="701"/>
      <c r="AH72" s="701"/>
      <c r="AI72" s="701"/>
      <c r="AJ72" s="701"/>
      <c r="AK72" s="701"/>
      <c r="AL72" s="701"/>
      <c r="AM72" s="701"/>
      <c r="AN72" s="701"/>
      <c r="AO72" s="701"/>
      <c r="AP72" s="524"/>
      <c r="AQ72" s="524"/>
      <c r="AR72" s="524"/>
      <c r="AS72" s="524"/>
      <c r="AT72" s="106"/>
      <c r="AU72" s="106"/>
      <c r="AV72" s="106"/>
      <c r="AW72" s="106"/>
      <c r="AX72" s="106"/>
      <c r="AY72" s="631"/>
      <c r="AZ72" s="630"/>
      <c r="BA72" s="106"/>
      <c r="BB72" s="106"/>
      <c r="BC72" s="106"/>
      <c r="BD72" s="630"/>
      <c r="BE72" s="528"/>
      <c r="BF72" s="624"/>
      <c r="BG72" s="618"/>
      <c r="BH72" s="618"/>
      <c r="BI72" s="618"/>
      <c r="BJ72" s="624"/>
      <c r="BK72" s="617"/>
      <c r="BL72" s="617"/>
      <c r="BM72" s="617"/>
      <c r="BN72" s="617"/>
      <c r="BO72" s="617"/>
      <c r="BP72" s="619"/>
      <c r="BQ72" s="619"/>
      <c r="BR72" s="626"/>
      <c r="BS72" s="618"/>
      <c r="BT72" s="618"/>
      <c r="BU72" s="618"/>
      <c r="BV72" s="618"/>
      <c r="BW72" s="618"/>
      <c r="BX72" s="618"/>
      <c r="BY72" s="618"/>
      <c r="BZ72" s="618"/>
      <c r="CA72" s="618"/>
      <c r="CB72" s="618"/>
      <c r="CC72" s="618"/>
      <c r="CD72" s="618"/>
      <c r="CE72" s="618"/>
      <c r="CF72" s="618"/>
      <c r="CG72" s="618"/>
      <c r="CH72" s="618"/>
      <c r="CI72" s="618"/>
      <c r="CJ72" s="618"/>
      <c r="CK72" s="618"/>
    </row>
    <row r="73" spans="1:89" ht="3.75" customHeight="1">
      <c r="B73" s="140"/>
      <c r="C73" s="170"/>
      <c r="D73" s="140"/>
      <c r="E73" s="170"/>
      <c r="F73" s="351"/>
      <c r="G73" s="690"/>
      <c r="H73" s="691"/>
      <c r="I73" s="693"/>
      <c r="J73" s="693"/>
      <c r="K73" s="693"/>
      <c r="L73" s="693"/>
      <c r="M73" s="693"/>
      <c r="N73" s="693"/>
      <c r="O73" s="693"/>
      <c r="P73" s="693"/>
      <c r="Q73" s="693"/>
      <c r="R73" s="693"/>
      <c r="S73" s="693"/>
      <c r="T73" s="693"/>
      <c r="U73" s="693"/>
      <c r="V73" s="693"/>
      <c r="W73" s="693"/>
      <c r="X73" s="693"/>
      <c r="Y73" s="693"/>
      <c r="Z73" s="693"/>
      <c r="AA73" s="693"/>
      <c r="AB73" s="693"/>
      <c r="AC73" s="693"/>
      <c r="AD73" s="693"/>
      <c r="AE73" s="693"/>
      <c r="AF73" s="693"/>
      <c r="AG73" s="693"/>
      <c r="AH73" s="693"/>
      <c r="AI73" s="693"/>
      <c r="AJ73" s="693"/>
      <c r="AK73" s="693"/>
      <c r="AL73" s="693"/>
      <c r="AM73" s="693"/>
      <c r="AN73" s="693"/>
      <c r="AO73" s="693"/>
      <c r="AP73" s="148"/>
      <c r="AQ73" s="148"/>
      <c r="AR73" s="148"/>
      <c r="AS73" s="148"/>
      <c r="AT73" s="148"/>
      <c r="AU73" s="148"/>
      <c r="AV73" s="148"/>
      <c r="AW73" s="148"/>
      <c r="AX73" s="148"/>
      <c r="AY73" s="149"/>
      <c r="AZ73" s="141"/>
      <c r="BA73" s="140"/>
      <c r="BB73" s="140"/>
      <c r="BC73" s="140"/>
      <c r="BD73" s="141"/>
      <c r="BE73" s="188"/>
      <c r="BJ73" s="64"/>
      <c r="BK73" s="60"/>
      <c r="BL73" s="60"/>
      <c r="BP73" s="142"/>
      <c r="BQ73" s="142"/>
      <c r="BR73" s="86"/>
    </row>
    <row r="74" spans="1:89">
      <c r="B74" s="140"/>
      <c r="C74" s="170"/>
      <c r="D74" s="140"/>
      <c r="E74" s="170"/>
      <c r="F74" s="351"/>
      <c r="G74" s="684" t="str">
        <f>CONCATENATE(E63,".3")</f>
        <v>6.3.3</v>
      </c>
      <c r="H74" s="685"/>
      <c r="I74" s="706" t="s">
        <v>527</v>
      </c>
      <c r="J74" s="687"/>
      <c r="K74" s="687"/>
      <c r="L74" s="687"/>
      <c r="M74" s="687"/>
      <c r="N74" s="687"/>
      <c r="O74" s="687"/>
      <c r="P74" s="687"/>
      <c r="Q74" s="687"/>
      <c r="R74" s="687"/>
      <c r="S74" s="687"/>
      <c r="T74" s="687"/>
      <c r="U74" s="687"/>
      <c r="V74" s="687"/>
      <c r="W74" s="687"/>
      <c r="X74" s="687"/>
      <c r="Y74" s="687"/>
      <c r="Z74" s="687"/>
      <c r="AA74" s="687"/>
      <c r="AB74" s="687"/>
      <c r="AC74" s="687"/>
      <c r="AD74" s="687"/>
      <c r="AE74" s="687"/>
      <c r="AF74" s="687"/>
      <c r="AG74" s="687"/>
      <c r="AH74" s="687"/>
      <c r="AI74" s="687"/>
      <c r="AJ74" s="687"/>
      <c r="AK74" s="687"/>
      <c r="AL74" s="687"/>
      <c r="AM74" s="687"/>
      <c r="AN74" s="687"/>
      <c r="AO74" s="687"/>
      <c r="AP74" s="145"/>
      <c r="AQ74" s="145"/>
      <c r="AR74" s="145"/>
      <c r="AS74" s="145"/>
      <c r="AT74" s="145"/>
      <c r="AU74" s="145"/>
      <c r="AV74" s="145"/>
      <c r="AW74" s="145"/>
      <c r="AX74" s="145"/>
      <c r="AY74" s="146"/>
      <c r="AZ74" s="141"/>
      <c r="BA74" s="959"/>
      <c r="BB74" s="960"/>
      <c r="BC74" s="961"/>
      <c r="BD74" s="141"/>
      <c r="BE74" s="188"/>
      <c r="BJ74" s="624"/>
      <c r="BK74" s="617"/>
      <c r="BL74" s="617"/>
      <c r="BM74" s="617"/>
      <c r="BN74" s="617"/>
      <c r="BO74" s="617"/>
      <c r="BP74" s="135" t="str">
        <f>IF(OR(BA74="x",BA74=""),"",IF(AND($BO$28=1,BK74&lt;&gt;""),1,IF(AND($BO$28=2,BL74&lt;&gt;""),1,IF(AND($BO$28=3,BM74&lt;&gt;""),1,IF(AND($BO$28=4,BN74&lt;&gt;""),1,IF(AND($BO$28=5,BO74&lt;&gt;""),1,0))))))</f>
        <v/>
      </c>
      <c r="BQ74" s="67">
        <f>IF(BR65=0,0,IF(OR(BA74="x",BA74=""),0,BA74))</f>
        <v>0</v>
      </c>
      <c r="BR74" s="626"/>
    </row>
    <row r="75" spans="1:89" ht="3.75" customHeight="1">
      <c r="B75" s="140"/>
      <c r="C75" s="170"/>
      <c r="D75" s="140"/>
      <c r="E75" s="170"/>
      <c r="F75" s="351"/>
      <c r="G75" s="690"/>
      <c r="H75" s="691"/>
      <c r="I75" s="693"/>
      <c r="J75" s="693"/>
      <c r="K75" s="693"/>
      <c r="L75" s="693"/>
      <c r="M75" s="693"/>
      <c r="N75" s="693"/>
      <c r="O75" s="693"/>
      <c r="P75" s="693"/>
      <c r="Q75" s="693"/>
      <c r="R75" s="693"/>
      <c r="S75" s="693"/>
      <c r="T75" s="693"/>
      <c r="U75" s="693"/>
      <c r="V75" s="693"/>
      <c r="W75" s="693"/>
      <c r="X75" s="693"/>
      <c r="Y75" s="693"/>
      <c r="Z75" s="693"/>
      <c r="AA75" s="693"/>
      <c r="AB75" s="693"/>
      <c r="AC75" s="693"/>
      <c r="AD75" s="693"/>
      <c r="AE75" s="693"/>
      <c r="AF75" s="693"/>
      <c r="AG75" s="693"/>
      <c r="AH75" s="693"/>
      <c r="AI75" s="693"/>
      <c r="AJ75" s="693"/>
      <c r="AK75" s="693"/>
      <c r="AL75" s="693"/>
      <c r="AM75" s="693"/>
      <c r="AN75" s="693"/>
      <c r="AO75" s="693"/>
      <c r="AP75" s="148"/>
      <c r="AQ75" s="148"/>
      <c r="AR75" s="148"/>
      <c r="AS75" s="148"/>
      <c r="AT75" s="148"/>
      <c r="AU75" s="148"/>
      <c r="AV75" s="148"/>
      <c r="AW75" s="148"/>
      <c r="AX75" s="148"/>
      <c r="AY75" s="149"/>
      <c r="AZ75" s="141"/>
      <c r="BA75" s="140"/>
      <c r="BB75" s="140"/>
      <c r="BC75" s="140"/>
      <c r="BD75" s="141"/>
      <c r="BE75" s="188"/>
      <c r="BJ75" s="624"/>
      <c r="BK75" s="617"/>
      <c r="BL75" s="617"/>
      <c r="BM75" s="617"/>
      <c r="BN75" s="617"/>
      <c r="BO75" s="617"/>
      <c r="BP75" s="80"/>
      <c r="BQ75" s="80"/>
      <c r="BR75" s="86"/>
    </row>
    <row r="76" spans="1:89">
      <c r="B76" s="140"/>
      <c r="C76" s="170"/>
      <c r="D76" s="140"/>
      <c r="E76" s="170"/>
      <c r="F76" s="351"/>
      <c r="G76" s="684" t="str">
        <f>CONCATENATE(E63,".4")</f>
        <v>6.3.4</v>
      </c>
      <c r="H76" s="685"/>
      <c r="I76" s="706" t="s">
        <v>526</v>
      </c>
      <c r="J76" s="687"/>
      <c r="K76" s="687"/>
      <c r="L76" s="687"/>
      <c r="M76" s="687"/>
      <c r="N76" s="687"/>
      <c r="O76" s="687"/>
      <c r="P76" s="687"/>
      <c r="Q76" s="687"/>
      <c r="R76" s="687"/>
      <c r="S76" s="687"/>
      <c r="T76" s="687"/>
      <c r="U76" s="687"/>
      <c r="V76" s="687"/>
      <c r="W76" s="687"/>
      <c r="X76" s="687"/>
      <c r="Y76" s="687"/>
      <c r="Z76" s="687"/>
      <c r="AA76" s="687"/>
      <c r="AB76" s="687"/>
      <c r="AC76" s="687"/>
      <c r="AD76" s="687"/>
      <c r="AE76" s="687"/>
      <c r="AF76" s="687"/>
      <c r="AG76" s="687"/>
      <c r="AH76" s="687"/>
      <c r="AI76" s="687"/>
      <c r="AJ76" s="687"/>
      <c r="AK76" s="687"/>
      <c r="AL76" s="687"/>
      <c r="AM76" s="687"/>
      <c r="AN76" s="687"/>
      <c r="AO76" s="687"/>
      <c r="AP76" s="145"/>
      <c r="AQ76" s="145"/>
      <c r="AR76" s="145"/>
      <c r="AS76" s="145"/>
      <c r="AT76" s="145"/>
      <c r="AU76" s="145"/>
      <c r="AV76" s="145"/>
      <c r="AW76" s="145"/>
      <c r="AX76" s="145"/>
      <c r="AY76" s="146"/>
      <c r="AZ76" s="141"/>
      <c r="BA76" s="959"/>
      <c r="BB76" s="960"/>
      <c r="BC76" s="961"/>
      <c r="BD76" s="141"/>
      <c r="BE76" s="188"/>
      <c r="BJ76" s="624"/>
      <c r="BK76" s="617"/>
      <c r="BL76" s="617"/>
      <c r="BM76" s="617"/>
      <c r="BN76" s="617"/>
      <c r="BO76" s="617"/>
      <c r="BP76" s="135" t="str">
        <f>IF(OR(BA76="x",BA76=""),"",IF(AND($BO$28=1,BK76&lt;&gt;""),1,IF(AND($BO$28=2,BL76&lt;&gt;""),1,IF(AND($BO$28=3,BM76&lt;&gt;""),1,IF(AND($BO$28=4,BN76&lt;&gt;""),1,IF(AND($BO$28=5,BO76&lt;&gt;""),1,0))))))</f>
        <v/>
      </c>
      <c r="BQ76" s="67">
        <f>IF(BR65=0,0,IF(OR(BA76="x",BA76=""),0,BA76))</f>
        <v>0</v>
      </c>
      <c r="BR76" s="626"/>
    </row>
    <row r="77" spans="1:89" ht="3.75" customHeight="1">
      <c r="B77" s="140"/>
      <c r="C77" s="170"/>
      <c r="D77" s="140"/>
      <c r="E77" s="170"/>
      <c r="F77" s="351"/>
      <c r="G77" s="690"/>
      <c r="H77" s="691"/>
      <c r="I77" s="693"/>
      <c r="J77" s="693"/>
      <c r="K77" s="693"/>
      <c r="L77" s="693"/>
      <c r="M77" s="693"/>
      <c r="N77" s="693"/>
      <c r="O77" s="693"/>
      <c r="P77" s="693"/>
      <c r="Q77" s="693"/>
      <c r="R77" s="693"/>
      <c r="S77" s="693"/>
      <c r="T77" s="693"/>
      <c r="U77" s="693"/>
      <c r="V77" s="693"/>
      <c r="W77" s="693"/>
      <c r="X77" s="693"/>
      <c r="Y77" s="693"/>
      <c r="Z77" s="693"/>
      <c r="AA77" s="693"/>
      <c r="AB77" s="693"/>
      <c r="AC77" s="693"/>
      <c r="AD77" s="693"/>
      <c r="AE77" s="693"/>
      <c r="AF77" s="693"/>
      <c r="AG77" s="693"/>
      <c r="AH77" s="693"/>
      <c r="AI77" s="693"/>
      <c r="AJ77" s="693"/>
      <c r="AK77" s="693"/>
      <c r="AL77" s="693"/>
      <c r="AM77" s="693"/>
      <c r="AN77" s="693"/>
      <c r="AO77" s="693"/>
      <c r="AP77" s="148"/>
      <c r="AQ77" s="148"/>
      <c r="AR77" s="148"/>
      <c r="AS77" s="148"/>
      <c r="AT77" s="148"/>
      <c r="AU77" s="148"/>
      <c r="AV77" s="148"/>
      <c r="AW77" s="148"/>
      <c r="AX77" s="148"/>
      <c r="AY77" s="149"/>
      <c r="AZ77" s="141"/>
      <c r="BA77" s="140"/>
      <c r="BB77" s="140"/>
      <c r="BC77" s="140"/>
      <c r="BD77" s="141"/>
      <c r="BE77" s="188"/>
      <c r="BJ77" s="624"/>
      <c r="BK77" s="617"/>
      <c r="BL77" s="617"/>
      <c r="BM77" s="617"/>
      <c r="BN77" s="617"/>
      <c r="BO77" s="617"/>
      <c r="BP77" s="80"/>
      <c r="BQ77" s="80"/>
      <c r="BR77" s="86"/>
    </row>
    <row r="78" spans="1:89">
      <c r="B78" s="140"/>
      <c r="C78" s="170"/>
      <c r="D78" s="140"/>
      <c r="E78" s="170"/>
      <c r="F78" s="351"/>
      <c r="G78" s="704"/>
      <c r="H78" s="705"/>
      <c r="I78" s="679"/>
      <c r="J78" s="679"/>
      <c r="K78" s="679"/>
      <c r="L78" s="679"/>
      <c r="M78" s="679"/>
      <c r="N78" s="679"/>
      <c r="O78" s="679"/>
      <c r="P78" s="679"/>
      <c r="Q78" s="679"/>
      <c r="R78" s="679"/>
      <c r="S78" s="679"/>
      <c r="T78" s="679"/>
      <c r="U78" s="679"/>
      <c r="V78" s="679"/>
      <c r="W78" s="679"/>
      <c r="X78" s="679"/>
      <c r="Y78" s="679"/>
      <c r="Z78" s="679"/>
      <c r="AA78" s="679"/>
      <c r="AB78" s="679"/>
      <c r="AC78" s="679"/>
      <c r="AD78" s="679"/>
      <c r="AE78" s="679"/>
      <c r="AF78" s="679"/>
      <c r="AG78" s="679"/>
      <c r="AH78" s="679"/>
      <c r="AI78" s="679"/>
      <c r="AJ78" s="679"/>
      <c r="AK78" s="679"/>
      <c r="AL78" s="679"/>
      <c r="AM78" s="679"/>
      <c r="AN78" s="679"/>
      <c r="AO78" s="679"/>
      <c r="AP78" s="140"/>
      <c r="AQ78" s="140"/>
      <c r="AR78" s="140"/>
      <c r="AS78" s="140"/>
      <c r="AT78" s="140"/>
      <c r="AU78" s="140"/>
      <c r="AV78" s="140"/>
      <c r="AW78" s="140"/>
      <c r="AX78" s="140"/>
      <c r="AY78" s="140"/>
      <c r="AZ78" s="141"/>
      <c r="BA78" s="140"/>
      <c r="BB78" s="140"/>
      <c r="BC78" s="140"/>
      <c r="BD78" s="141"/>
      <c r="BE78" s="188"/>
      <c r="BJ78" s="64"/>
      <c r="BK78" s="400" t="s">
        <v>231</v>
      </c>
      <c r="BL78" s="401"/>
      <c r="BM78" s="401"/>
      <c r="BN78" s="401"/>
      <c r="BO78" s="402"/>
      <c r="BP78" s="142"/>
      <c r="BQ78" s="142"/>
      <c r="BR78" s="86"/>
    </row>
    <row r="79" spans="1:89">
      <c r="B79" s="140"/>
      <c r="C79" s="170"/>
      <c r="D79" s="140"/>
      <c r="E79" s="354" t="str">
        <f>CONCATENATE($C$29,"4")</f>
        <v>6.4</v>
      </c>
      <c r="F79" s="352"/>
      <c r="G79" s="1023" t="str">
        <f>(F20)</f>
        <v>Company Policy - Social Issues</v>
      </c>
      <c r="H79" s="1024"/>
      <c r="I79" s="1024"/>
      <c r="J79" s="1024"/>
      <c r="K79" s="1024"/>
      <c r="L79" s="1024"/>
      <c r="M79" s="1024"/>
      <c r="N79" s="1024"/>
      <c r="O79" s="1024"/>
      <c r="P79" s="1024"/>
      <c r="Q79" s="1024"/>
      <c r="R79" s="1024"/>
      <c r="S79" s="1024"/>
      <c r="T79" s="1024"/>
      <c r="U79" s="1024"/>
      <c r="V79" s="1024"/>
      <c r="W79" s="1024"/>
      <c r="X79" s="1024"/>
      <c r="Y79" s="1024"/>
      <c r="Z79" s="1024"/>
      <c r="AA79" s="1024"/>
      <c r="AB79" s="1024"/>
      <c r="AC79" s="1024"/>
      <c r="AD79" s="1024"/>
      <c r="AE79" s="1024"/>
      <c r="AF79" s="1024"/>
      <c r="AG79" s="1024"/>
      <c r="AH79" s="1024"/>
      <c r="AI79" s="1024"/>
      <c r="AJ79" s="1024"/>
      <c r="AK79" s="1024"/>
      <c r="AL79" s="1024"/>
      <c r="AM79" s="1024"/>
      <c r="AN79" s="1024"/>
      <c r="AO79" s="1024"/>
      <c r="AP79" s="958"/>
      <c r="AQ79" s="958"/>
      <c r="AR79" s="958"/>
      <c r="AS79" s="958"/>
      <c r="AT79" s="958"/>
      <c r="AU79" s="958"/>
      <c r="AV79" s="958"/>
      <c r="AW79" s="958"/>
      <c r="AX79" s="958"/>
      <c r="AY79" s="958"/>
      <c r="AZ79" s="954" t="str">
        <f>IF(BA81="N",BQ79,IF(BR81=0,"",IF(BA81="Y",SUM(BQ79/BP79),"")))</f>
        <v/>
      </c>
      <c r="BA79" s="954"/>
      <c r="BB79" s="954"/>
      <c r="BC79" s="954"/>
      <c r="BD79" s="955"/>
      <c r="BE79" s="49"/>
      <c r="BJ79" s="62" t="s">
        <v>230</v>
      </c>
      <c r="BK79" s="62">
        <v>1</v>
      </c>
      <c r="BL79" s="174">
        <v>2</v>
      </c>
      <c r="BM79" s="62">
        <v>3</v>
      </c>
      <c r="BN79" s="62">
        <v>4</v>
      </c>
      <c r="BO79" s="62">
        <v>5</v>
      </c>
      <c r="BP79" s="67">
        <f>IF(BA81="N",8,IF(BR81=0,0,IF(BP81="",0,8)))</f>
        <v>0</v>
      </c>
      <c r="BQ79" s="67">
        <f>SUM(BQ81:BQ92)</f>
        <v>0</v>
      </c>
      <c r="BR79" s="175" t="str">
        <f>IF(BA81="N",0,IF(BP79=0,"",IF(SUM(BQ79/BP79)&gt;1,1,SUM(BQ79/BP79))))</f>
        <v/>
      </c>
    </row>
    <row r="80" spans="1:89" ht="3.75" customHeight="1">
      <c r="B80" s="140"/>
      <c r="C80" s="170"/>
      <c r="D80" s="140"/>
      <c r="E80" s="170"/>
      <c r="F80" s="351"/>
      <c r="G80" s="682"/>
      <c r="H80" s="683"/>
      <c r="I80" s="683"/>
      <c r="J80" s="683"/>
      <c r="K80" s="683"/>
      <c r="L80" s="683"/>
      <c r="M80" s="683"/>
      <c r="N80" s="683"/>
      <c r="O80" s="683"/>
      <c r="P80" s="683"/>
      <c r="Q80" s="683"/>
      <c r="R80" s="683"/>
      <c r="S80" s="683"/>
      <c r="T80" s="683"/>
      <c r="U80" s="683"/>
      <c r="V80" s="683"/>
      <c r="W80" s="683"/>
      <c r="X80" s="683"/>
      <c r="Y80" s="683"/>
      <c r="Z80" s="683"/>
      <c r="AA80" s="683"/>
      <c r="AB80" s="683"/>
      <c r="AC80" s="683"/>
      <c r="AD80" s="683"/>
      <c r="AE80" s="683"/>
      <c r="AF80" s="683"/>
      <c r="AG80" s="683"/>
      <c r="AH80" s="683"/>
      <c r="AI80" s="683"/>
      <c r="AJ80" s="683"/>
      <c r="AK80" s="683"/>
      <c r="AL80" s="683"/>
      <c r="AM80" s="683"/>
      <c r="AN80" s="683"/>
      <c r="AO80" s="683"/>
      <c r="AP80" s="32"/>
      <c r="AQ80" s="32"/>
      <c r="AR80" s="32"/>
      <c r="AS80" s="32"/>
      <c r="AT80" s="32"/>
      <c r="AU80" s="32"/>
      <c r="AV80" s="32"/>
      <c r="AW80" s="32"/>
      <c r="AX80" s="32"/>
      <c r="AY80" s="32"/>
      <c r="AZ80" s="42"/>
      <c r="BA80" s="42"/>
      <c r="BB80" s="42"/>
      <c r="BC80" s="42"/>
      <c r="BD80" s="139"/>
      <c r="BE80" s="188"/>
      <c r="BJ80" s="87"/>
      <c r="BK80" s="79"/>
      <c r="BL80" s="79"/>
      <c r="BP80" s="80"/>
      <c r="BQ80" s="80"/>
      <c r="BR80" s="81"/>
    </row>
    <row r="81" spans="1:89">
      <c r="B81" s="140"/>
      <c r="C81" s="170"/>
      <c r="D81" s="140"/>
      <c r="E81" s="170"/>
      <c r="F81" s="351"/>
      <c r="G81" s="684" t="str">
        <f>CONCATENATE(E79,".1")</f>
        <v>6.4.1</v>
      </c>
      <c r="H81" s="685"/>
      <c r="I81" s="706" t="s">
        <v>525</v>
      </c>
      <c r="J81" s="706"/>
      <c r="K81" s="706"/>
      <c r="L81" s="686"/>
      <c r="M81" s="686"/>
      <c r="N81" s="687"/>
      <c r="O81" s="687"/>
      <c r="P81" s="687"/>
      <c r="Q81" s="687"/>
      <c r="R81" s="687"/>
      <c r="S81" s="687"/>
      <c r="T81" s="687"/>
      <c r="U81" s="687"/>
      <c r="V81" s="687"/>
      <c r="W81" s="687"/>
      <c r="X81" s="687"/>
      <c r="Y81" s="687"/>
      <c r="Z81" s="687"/>
      <c r="AA81" s="687"/>
      <c r="AB81" s="687"/>
      <c r="AC81" s="687"/>
      <c r="AD81" s="687"/>
      <c r="AE81" s="687"/>
      <c r="AF81" s="687"/>
      <c r="AG81" s="687"/>
      <c r="AH81" s="687"/>
      <c r="AI81" s="687"/>
      <c r="AJ81" s="687"/>
      <c r="AK81" s="687"/>
      <c r="AL81" s="687"/>
      <c r="AM81" s="687"/>
      <c r="AN81" s="687"/>
      <c r="AO81" s="687"/>
      <c r="AP81" s="145"/>
      <c r="AQ81" s="145"/>
      <c r="AR81" s="145"/>
      <c r="AS81" s="145"/>
      <c r="AT81" s="145"/>
      <c r="AU81" s="145"/>
      <c r="AV81" s="145"/>
      <c r="AW81" s="166" t="s">
        <v>13</v>
      </c>
      <c r="AX81" s="145"/>
      <c r="AY81" s="146"/>
      <c r="AZ81" s="141"/>
      <c r="BA81" s="959"/>
      <c r="BB81" s="960"/>
      <c r="BC81" s="961"/>
      <c r="BD81" s="141"/>
      <c r="BE81" s="188"/>
      <c r="BJ81" s="66" t="s">
        <v>89</v>
      </c>
      <c r="BK81" s="78" t="s">
        <v>17</v>
      </c>
      <c r="BL81" s="78" t="s">
        <v>17</v>
      </c>
      <c r="BM81" s="78" t="s">
        <v>17</v>
      </c>
      <c r="BN81" s="78" t="s">
        <v>17</v>
      </c>
      <c r="BO81" s="78" t="s">
        <v>17</v>
      </c>
      <c r="BP81" s="135" t="str">
        <f>IF(OR(BA81="x",BA81=""),"",IF(AND($BO$28=1,BK81&lt;&gt;""),1,IF(AND($BO$28=2,BL81&lt;&gt;""),1,IF(AND($BO$28=3,BM81&lt;&gt;""),1,IF(AND($BO$28=4,BN81&lt;&gt;""),1,IF(AND($BO$28=5,BO81&lt;&gt;""),1,0))))))</f>
        <v/>
      </c>
      <c r="BQ81" s="67">
        <f>IF(BR81=0,0,IF(OR(BA81="x",BA81=""),0,IF(BA81="Y",2,0)))</f>
        <v>0</v>
      </c>
      <c r="BR81" s="137">
        <f>IF(BA81="N",0,SUM(BK82:BO82))</f>
        <v>1</v>
      </c>
    </row>
    <row r="82" spans="1:89" ht="3.6" customHeight="1">
      <c r="B82" s="140"/>
      <c r="C82" s="170"/>
      <c r="D82" s="140"/>
      <c r="E82" s="170"/>
      <c r="F82" s="351"/>
      <c r="G82" s="690"/>
      <c r="H82" s="691"/>
      <c r="I82" s="701"/>
      <c r="J82" s="701"/>
      <c r="K82" s="701"/>
      <c r="L82" s="692"/>
      <c r="M82" s="692"/>
      <c r="N82" s="693"/>
      <c r="O82" s="693"/>
      <c r="P82" s="693"/>
      <c r="Q82" s="693"/>
      <c r="R82" s="693"/>
      <c r="S82" s="693"/>
      <c r="T82" s="693"/>
      <c r="U82" s="693"/>
      <c r="V82" s="693"/>
      <c r="W82" s="693"/>
      <c r="X82" s="693"/>
      <c r="Y82" s="693"/>
      <c r="Z82" s="693"/>
      <c r="AA82" s="693"/>
      <c r="AB82" s="693"/>
      <c r="AC82" s="693"/>
      <c r="AD82" s="693"/>
      <c r="AE82" s="693"/>
      <c r="AF82" s="693"/>
      <c r="AG82" s="693"/>
      <c r="AH82" s="693"/>
      <c r="AI82" s="693"/>
      <c r="AJ82" s="693"/>
      <c r="AK82" s="693"/>
      <c r="AL82" s="693"/>
      <c r="AM82" s="693"/>
      <c r="AN82" s="693"/>
      <c r="AO82" s="693"/>
      <c r="AP82" s="148"/>
      <c r="AQ82" s="148"/>
      <c r="AR82" s="148"/>
      <c r="AS82" s="148"/>
      <c r="AT82" s="148"/>
      <c r="AU82" s="148"/>
      <c r="AV82" s="148"/>
      <c r="AW82" s="148"/>
      <c r="AX82" s="148"/>
      <c r="AY82" s="149"/>
      <c r="AZ82" s="141"/>
      <c r="BA82" s="140"/>
      <c r="BB82" s="140"/>
      <c r="BC82" s="140"/>
      <c r="BD82" s="141"/>
      <c r="BE82" s="188"/>
      <c r="BJ82" s="136"/>
      <c r="BK82" s="137">
        <f>IF(AND($BO$28=1,BK81&lt;&gt;""),1,0)</f>
        <v>1</v>
      </c>
      <c r="BL82" s="137">
        <f>IF(AND($BO$28=2,BL81&lt;&gt;""),1,0)</f>
        <v>0</v>
      </c>
      <c r="BM82" s="137">
        <f>IF(AND($BO$28=3,BM81&lt;&gt;""),1,0)</f>
        <v>0</v>
      </c>
      <c r="BN82" s="137">
        <f>IF(AND($BO$28=4,BN81&lt;&gt;""),1,0)</f>
        <v>0</v>
      </c>
      <c r="BO82" s="137">
        <f>IF(AND($BO$28=5,BO81&lt;&gt;""),1,0)</f>
        <v>0</v>
      </c>
      <c r="BP82" s="80"/>
      <c r="BQ82" s="80"/>
      <c r="BR82" s="86"/>
    </row>
    <row r="83" spans="1:89">
      <c r="B83" s="140"/>
      <c r="C83" s="170"/>
      <c r="D83" s="140"/>
      <c r="E83" s="170"/>
      <c r="F83" s="351"/>
      <c r="G83" s="684" t="str">
        <f>CONCATENATE(E79,".2")</f>
        <v>6.4.2</v>
      </c>
      <c r="H83" s="685"/>
      <c r="I83" s="706" t="s">
        <v>524</v>
      </c>
      <c r="J83" s="706"/>
      <c r="K83" s="706"/>
      <c r="L83" s="686"/>
      <c r="M83" s="686"/>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687"/>
      <c r="AL83" s="687"/>
      <c r="AM83" s="687"/>
      <c r="AN83" s="687"/>
      <c r="AO83" s="687"/>
      <c r="AP83" s="145"/>
      <c r="AQ83" s="145"/>
      <c r="AR83" s="145"/>
      <c r="AS83" s="145"/>
      <c r="AT83" s="145"/>
      <c r="AU83" s="145"/>
      <c r="AV83" s="145"/>
      <c r="AW83" s="145"/>
      <c r="AX83" s="145"/>
      <c r="AY83" s="146"/>
      <c r="AZ83" s="141"/>
      <c r="BA83" s="959"/>
      <c r="BB83" s="960"/>
      <c r="BC83" s="961"/>
      <c r="BD83" s="141"/>
      <c r="BE83" s="188"/>
      <c r="BJ83" s="624"/>
      <c r="BK83" s="617"/>
      <c r="BL83" s="617"/>
      <c r="BM83" s="617"/>
      <c r="BN83" s="617"/>
      <c r="BO83" s="617"/>
      <c r="BP83" s="135" t="str">
        <f>IF(OR(BA83="x",BA83=""),"",IF(AND($BO$28=1,BK83&lt;&gt;""),1,IF(AND($BO$28=2,BL83&lt;&gt;""),1,IF(AND($BO$28=3,BM83&lt;&gt;""),1,IF(AND($BO$28=4,BN83&lt;&gt;""),1,IF(AND($BO$28=5,BO83&lt;&gt;""),1,0))))))</f>
        <v/>
      </c>
      <c r="BQ83" s="67">
        <f>IF(BR81=0,0,IF(OR(BA83="x",BA83=""),0,BA83))</f>
        <v>0</v>
      </c>
      <c r="BR83" s="626"/>
    </row>
    <row r="84" spans="1:89" s="527" customFormat="1">
      <c r="A84" s="615"/>
      <c r="B84" s="106"/>
      <c r="C84" s="635"/>
      <c r="D84" s="106"/>
      <c r="E84" s="635"/>
      <c r="F84" s="634"/>
      <c r="G84" s="697"/>
      <c r="H84" s="698"/>
      <c r="I84" s="638" t="s">
        <v>5</v>
      </c>
      <c r="J84" s="702"/>
      <c r="K84" s="701" t="s">
        <v>523</v>
      </c>
      <c r="L84" s="692"/>
      <c r="M84" s="692"/>
      <c r="N84" s="701"/>
      <c r="O84" s="701"/>
      <c r="P84" s="701"/>
      <c r="Q84" s="701"/>
      <c r="R84" s="701"/>
      <c r="S84" s="701"/>
      <c r="T84" s="701"/>
      <c r="U84" s="701"/>
      <c r="V84" s="701"/>
      <c r="W84" s="701"/>
      <c r="X84" s="701"/>
      <c r="Y84" s="701"/>
      <c r="Z84" s="701"/>
      <c r="AA84" s="701"/>
      <c r="AB84" s="701"/>
      <c r="AC84" s="701"/>
      <c r="AD84" s="701"/>
      <c r="AE84" s="701"/>
      <c r="AF84" s="701"/>
      <c r="AG84" s="701"/>
      <c r="AH84" s="701"/>
      <c r="AI84" s="701"/>
      <c r="AJ84" s="701"/>
      <c r="AK84" s="701"/>
      <c r="AL84" s="701"/>
      <c r="AM84" s="701"/>
      <c r="AN84" s="701"/>
      <c r="AO84" s="701"/>
      <c r="AP84" s="524"/>
      <c r="AQ84" s="524"/>
      <c r="AR84" s="524"/>
      <c r="AS84" s="524"/>
      <c r="AT84" s="106"/>
      <c r="AU84" s="106"/>
      <c r="AV84" s="106"/>
      <c r="AW84" s="106"/>
      <c r="AX84" s="106"/>
      <c r="AY84" s="631"/>
      <c r="AZ84" s="630"/>
      <c r="BA84" s="106"/>
      <c r="BB84" s="106"/>
      <c r="BC84" s="106"/>
      <c r="BD84" s="630"/>
      <c r="BE84" s="528"/>
      <c r="BF84" s="624"/>
      <c r="BG84" s="618"/>
      <c r="BH84" s="618"/>
      <c r="BI84" s="618"/>
      <c r="BJ84" s="624"/>
      <c r="BK84" s="617"/>
      <c r="BL84" s="617"/>
      <c r="BM84" s="617"/>
      <c r="BN84" s="617"/>
      <c r="BO84" s="617"/>
      <c r="BP84" s="636"/>
      <c r="BQ84" s="636"/>
      <c r="BR84" s="626"/>
      <c r="BS84" s="618"/>
      <c r="BT84" s="618"/>
      <c r="BU84" s="618"/>
      <c r="BV84" s="618"/>
      <c r="BW84" s="618"/>
      <c r="BX84" s="618"/>
      <c r="BY84" s="618"/>
      <c r="BZ84" s="618"/>
      <c r="CA84" s="618"/>
      <c r="CB84" s="618"/>
      <c r="CC84" s="618"/>
      <c r="CD84" s="618"/>
      <c r="CE84" s="618"/>
      <c r="CF84" s="618"/>
      <c r="CG84" s="618"/>
      <c r="CH84" s="618"/>
      <c r="CI84" s="618"/>
      <c r="CJ84" s="618"/>
      <c r="CK84" s="618"/>
    </row>
    <row r="85" spans="1:89" s="527" customFormat="1">
      <c r="A85" s="615"/>
      <c r="B85" s="106"/>
      <c r="C85" s="635"/>
      <c r="D85" s="106"/>
      <c r="E85" s="635"/>
      <c r="F85" s="634"/>
      <c r="G85" s="697"/>
      <c r="H85" s="698"/>
      <c r="I85" s="638" t="s">
        <v>6</v>
      </c>
      <c r="J85" s="702"/>
      <c r="K85" s="701" t="s">
        <v>522</v>
      </c>
      <c r="L85" s="692"/>
      <c r="M85" s="692"/>
      <c r="N85" s="701"/>
      <c r="O85" s="701"/>
      <c r="P85" s="701"/>
      <c r="Q85" s="701"/>
      <c r="R85" s="701"/>
      <c r="S85" s="701"/>
      <c r="T85" s="701"/>
      <c r="U85" s="701"/>
      <c r="V85" s="701"/>
      <c r="W85" s="701"/>
      <c r="X85" s="701"/>
      <c r="Y85" s="701"/>
      <c r="Z85" s="701"/>
      <c r="AA85" s="701"/>
      <c r="AB85" s="701"/>
      <c r="AC85" s="701"/>
      <c r="AD85" s="701"/>
      <c r="AE85" s="701"/>
      <c r="AF85" s="701"/>
      <c r="AG85" s="701"/>
      <c r="AH85" s="701"/>
      <c r="AI85" s="701"/>
      <c r="AJ85" s="701"/>
      <c r="AK85" s="701"/>
      <c r="AL85" s="701"/>
      <c r="AM85" s="701"/>
      <c r="AN85" s="701"/>
      <c r="AO85" s="701"/>
      <c r="AP85" s="524"/>
      <c r="AQ85" s="524"/>
      <c r="AR85" s="524"/>
      <c r="AS85" s="524"/>
      <c r="AT85" s="106"/>
      <c r="AU85" s="106"/>
      <c r="AV85" s="106"/>
      <c r="AW85" s="106"/>
      <c r="AX85" s="106"/>
      <c r="AY85" s="631"/>
      <c r="AZ85" s="630"/>
      <c r="BA85" s="106"/>
      <c r="BB85" s="106"/>
      <c r="BC85" s="106"/>
      <c r="BD85" s="630"/>
      <c r="BE85" s="528"/>
      <c r="BF85" s="624"/>
      <c r="BG85" s="618"/>
      <c r="BH85" s="618"/>
      <c r="BI85" s="618"/>
      <c r="BJ85" s="624"/>
      <c r="BK85" s="617"/>
      <c r="BL85" s="617"/>
      <c r="BM85" s="617"/>
      <c r="BN85" s="617"/>
      <c r="BO85" s="617"/>
      <c r="BP85" s="619"/>
      <c r="BQ85" s="619"/>
      <c r="BR85" s="626"/>
      <c r="BS85" s="618"/>
      <c r="BT85" s="618"/>
      <c r="BU85" s="618"/>
      <c r="BV85" s="618"/>
      <c r="BW85" s="618"/>
      <c r="BX85" s="618"/>
      <c r="BY85" s="618"/>
      <c r="BZ85" s="618"/>
      <c r="CA85" s="618"/>
      <c r="CB85" s="618"/>
      <c r="CC85" s="618"/>
      <c r="CD85" s="618"/>
      <c r="CE85" s="618"/>
      <c r="CF85" s="618"/>
      <c r="CG85" s="618"/>
      <c r="CH85" s="618"/>
      <c r="CI85" s="618"/>
      <c r="CJ85" s="618"/>
      <c r="CK85" s="618"/>
    </row>
    <row r="86" spans="1:89" s="527" customFormat="1">
      <c r="A86" s="615"/>
      <c r="B86" s="106"/>
      <c r="C86" s="635"/>
      <c r="D86" s="106"/>
      <c r="E86" s="635"/>
      <c r="F86" s="634"/>
      <c r="G86" s="697"/>
      <c r="H86" s="698"/>
      <c r="I86" s="638" t="s">
        <v>7</v>
      </c>
      <c r="J86" s="702"/>
      <c r="K86" s="701" t="s">
        <v>521</v>
      </c>
      <c r="L86" s="692"/>
      <c r="M86" s="692"/>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701"/>
      <c r="AK86" s="701"/>
      <c r="AL86" s="701"/>
      <c r="AM86" s="701"/>
      <c r="AN86" s="701"/>
      <c r="AO86" s="701"/>
      <c r="AP86" s="524"/>
      <c r="AQ86" s="524"/>
      <c r="AR86" s="524"/>
      <c r="AS86" s="524"/>
      <c r="AT86" s="106"/>
      <c r="AU86" s="106"/>
      <c r="AV86" s="106"/>
      <c r="AW86" s="106"/>
      <c r="AX86" s="106"/>
      <c r="AY86" s="631"/>
      <c r="AZ86" s="630"/>
      <c r="BA86" s="106"/>
      <c r="BB86" s="106"/>
      <c r="BC86" s="106"/>
      <c r="BD86" s="630"/>
      <c r="BE86" s="528"/>
      <c r="BF86" s="624"/>
      <c r="BG86" s="618"/>
      <c r="BH86" s="618"/>
      <c r="BI86" s="618"/>
      <c r="BJ86" s="624"/>
      <c r="BK86" s="617"/>
      <c r="BL86" s="617"/>
      <c r="BM86" s="617"/>
      <c r="BN86" s="617"/>
      <c r="BO86" s="617"/>
      <c r="BP86" s="619"/>
      <c r="BQ86" s="619"/>
      <c r="BR86" s="626"/>
      <c r="BS86" s="618"/>
      <c r="BT86" s="618"/>
      <c r="BU86" s="618"/>
      <c r="BV86" s="618"/>
      <c r="BW86" s="618"/>
      <c r="BX86" s="618"/>
      <c r="BY86" s="618"/>
      <c r="BZ86" s="618"/>
      <c r="CA86" s="618"/>
      <c r="CB86" s="618"/>
      <c r="CC86" s="618"/>
      <c r="CD86" s="618"/>
      <c r="CE86" s="618"/>
      <c r="CF86" s="618"/>
      <c r="CG86" s="618"/>
      <c r="CH86" s="618"/>
      <c r="CI86" s="618"/>
      <c r="CJ86" s="618"/>
      <c r="CK86" s="618"/>
    </row>
    <row r="87" spans="1:89" s="527" customFormat="1">
      <c r="A87" s="615"/>
      <c r="B87" s="106"/>
      <c r="C87" s="635"/>
      <c r="D87" s="106"/>
      <c r="E87" s="635"/>
      <c r="F87" s="634"/>
      <c r="G87" s="697"/>
      <c r="H87" s="698"/>
      <c r="I87" s="638" t="s">
        <v>8</v>
      </c>
      <c r="J87" s="702"/>
      <c r="K87" s="701" t="s">
        <v>520</v>
      </c>
      <c r="L87" s="692"/>
      <c r="M87" s="692"/>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701"/>
      <c r="AK87" s="701"/>
      <c r="AL87" s="701"/>
      <c r="AM87" s="701"/>
      <c r="AN87" s="701"/>
      <c r="AO87" s="701"/>
      <c r="AP87" s="524"/>
      <c r="AQ87" s="524"/>
      <c r="AR87" s="524"/>
      <c r="AS87" s="524"/>
      <c r="AT87" s="106"/>
      <c r="AU87" s="106"/>
      <c r="AV87" s="106"/>
      <c r="AW87" s="106"/>
      <c r="AX87" s="106"/>
      <c r="AY87" s="631"/>
      <c r="AZ87" s="630"/>
      <c r="BA87" s="106"/>
      <c r="BB87" s="106"/>
      <c r="BC87" s="106"/>
      <c r="BD87" s="630"/>
      <c r="BE87" s="528"/>
      <c r="BF87" s="624"/>
      <c r="BG87" s="618"/>
      <c r="BH87" s="618"/>
      <c r="BI87" s="618"/>
      <c r="BJ87" s="624"/>
      <c r="BK87" s="617"/>
      <c r="BL87" s="617"/>
      <c r="BM87" s="617"/>
      <c r="BN87" s="617"/>
      <c r="BO87" s="617"/>
      <c r="BP87" s="619"/>
      <c r="BQ87" s="619"/>
      <c r="BR87" s="626"/>
      <c r="BS87" s="618"/>
      <c r="BT87" s="618"/>
      <c r="BU87" s="618"/>
      <c r="BV87" s="618"/>
      <c r="BW87" s="618"/>
      <c r="BX87" s="618"/>
      <c r="BY87" s="618"/>
      <c r="BZ87" s="618"/>
      <c r="CA87" s="618"/>
      <c r="CB87" s="618"/>
      <c r="CC87" s="618"/>
      <c r="CD87" s="618"/>
      <c r="CE87" s="618"/>
      <c r="CF87" s="618"/>
      <c r="CG87" s="618"/>
      <c r="CH87" s="618"/>
      <c r="CI87" s="618"/>
      <c r="CJ87" s="618"/>
      <c r="CK87" s="618"/>
    </row>
    <row r="88" spans="1:89" s="527" customFormat="1">
      <c r="A88" s="615"/>
      <c r="B88" s="106"/>
      <c r="C88" s="635"/>
      <c r="D88" s="106"/>
      <c r="E88" s="635"/>
      <c r="F88" s="634"/>
      <c r="G88" s="697"/>
      <c r="H88" s="698"/>
      <c r="I88" s="638" t="s">
        <v>9</v>
      </c>
      <c r="J88" s="702"/>
      <c r="K88" s="701" t="s">
        <v>519</v>
      </c>
      <c r="L88" s="692"/>
      <c r="M88" s="692"/>
      <c r="N88" s="701"/>
      <c r="O88" s="701"/>
      <c r="P88" s="701"/>
      <c r="Q88" s="701"/>
      <c r="R88" s="701"/>
      <c r="S88" s="701"/>
      <c r="T88" s="701"/>
      <c r="U88" s="701"/>
      <c r="V88" s="701"/>
      <c r="W88" s="701"/>
      <c r="X88" s="701"/>
      <c r="Y88" s="701"/>
      <c r="Z88" s="701"/>
      <c r="AA88" s="701"/>
      <c r="AB88" s="701"/>
      <c r="AC88" s="701"/>
      <c r="AD88" s="701"/>
      <c r="AE88" s="701"/>
      <c r="AF88" s="701"/>
      <c r="AG88" s="701"/>
      <c r="AH88" s="701"/>
      <c r="AI88" s="701"/>
      <c r="AJ88" s="701"/>
      <c r="AK88" s="701"/>
      <c r="AL88" s="701"/>
      <c r="AM88" s="701"/>
      <c r="AN88" s="701"/>
      <c r="AO88" s="701"/>
      <c r="AP88" s="524"/>
      <c r="AQ88" s="524"/>
      <c r="AR88" s="524"/>
      <c r="AS88" s="524"/>
      <c r="AT88" s="106"/>
      <c r="AU88" s="106"/>
      <c r="AV88" s="106"/>
      <c r="AW88" s="106"/>
      <c r="AX88" s="106"/>
      <c r="AY88" s="631"/>
      <c r="AZ88" s="630"/>
      <c r="BA88" s="106"/>
      <c r="BB88" s="106"/>
      <c r="BC88" s="106"/>
      <c r="BD88" s="630"/>
      <c r="BE88" s="528"/>
      <c r="BF88" s="624"/>
      <c r="BG88" s="618"/>
      <c r="BH88" s="618"/>
      <c r="BI88" s="618"/>
      <c r="BJ88" s="624"/>
      <c r="BK88" s="617"/>
      <c r="BL88" s="617"/>
      <c r="BM88" s="617"/>
      <c r="BN88" s="617"/>
      <c r="BO88" s="617"/>
      <c r="BP88" s="619"/>
      <c r="BQ88" s="619"/>
      <c r="BR88" s="626"/>
      <c r="BS88" s="618"/>
      <c r="BT88" s="618"/>
      <c r="BU88" s="618"/>
      <c r="BV88" s="618"/>
      <c r="BW88" s="618"/>
      <c r="BX88" s="618"/>
      <c r="BY88" s="618"/>
      <c r="BZ88" s="618"/>
      <c r="CA88" s="618"/>
      <c r="CB88" s="618"/>
      <c r="CC88" s="618"/>
      <c r="CD88" s="618"/>
      <c r="CE88" s="618"/>
      <c r="CF88" s="618"/>
      <c r="CG88" s="618"/>
      <c r="CH88" s="618"/>
      <c r="CI88" s="618"/>
      <c r="CJ88" s="618"/>
      <c r="CK88" s="618"/>
    </row>
    <row r="89" spans="1:89" ht="3.75" customHeight="1">
      <c r="B89" s="140"/>
      <c r="C89" s="170"/>
      <c r="D89" s="140"/>
      <c r="E89" s="170"/>
      <c r="F89" s="351"/>
      <c r="G89" s="690"/>
      <c r="H89" s="691"/>
      <c r="I89" s="693"/>
      <c r="J89" s="693"/>
      <c r="K89" s="693"/>
      <c r="L89" s="693"/>
      <c r="M89" s="693"/>
      <c r="N89" s="693"/>
      <c r="O89" s="693"/>
      <c r="P89" s="693"/>
      <c r="Q89" s="693"/>
      <c r="R89" s="693"/>
      <c r="S89" s="693"/>
      <c r="T89" s="693"/>
      <c r="U89" s="693"/>
      <c r="V89" s="693"/>
      <c r="W89" s="693"/>
      <c r="X89" s="693"/>
      <c r="Y89" s="693"/>
      <c r="Z89" s="693"/>
      <c r="AA89" s="693"/>
      <c r="AB89" s="693"/>
      <c r="AC89" s="693"/>
      <c r="AD89" s="693"/>
      <c r="AE89" s="693"/>
      <c r="AF89" s="693"/>
      <c r="AG89" s="693"/>
      <c r="AH89" s="693"/>
      <c r="AI89" s="693"/>
      <c r="AJ89" s="693"/>
      <c r="AK89" s="693"/>
      <c r="AL89" s="693"/>
      <c r="AM89" s="693"/>
      <c r="AN89" s="693"/>
      <c r="AO89" s="693"/>
      <c r="AP89" s="148"/>
      <c r="AQ89" s="148"/>
      <c r="AR89" s="148"/>
      <c r="AS89" s="148"/>
      <c r="AT89" s="148"/>
      <c r="AU89" s="148"/>
      <c r="AV89" s="148"/>
      <c r="AW89" s="148"/>
      <c r="AX89" s="148"/>
      <c r="AY89" s="149"/>
      <c r="AZ89" s="141"/>
      <c r="BA89" s="140"/>
      <c r="BB89" s="140"/>
      <c r="BC89" s="140"/>
      <c r="BD89" s="141"/>
      <c r="BE89" s="188"/>
      <c r="BJ89" s="64"/>
      <c r="BK89" s="60"/>
      <c r="BL89" s="60"/>
      <c r="BP89" s="142"/>
      <c r="BQ89" s="142"/>
      <c r="BR89" s="86"/>
    </row>
    <row r="90" spans="1:89">
      <c r="B90" s="140"/>
      <c r="C90" s="170"/>
      <c r="D90" s="140"/>
      <c r="E90" s="170"/>
      <c r="F90" s="351"/>
      <c r="G90" s="684" t="str">
        <f>CONCATENATE(E79,".3")</f>
        <v>6.4.3</v>
      </c>
      <c r="H90" s="685"/>
      <c r="I90" s="706" t="s">
        <v>518</v>
      </c>
      <c r="J90" s="687"/>
      <c r="K90" s="687"/>
      <c r="L90" s="687"/>
      <c r="M90" s="687"/>
      <c r="N90" s="687"/>
      <c r="O90" s="687"/>
      <c r="P90" s="687"/>
      <c r="Q90" s="687"/>
      <c r="R90" s="687"/>
      <c r="S90" s="687"/>
      <c r="T90" s="687"/>
      <c r="U90" s="687"/>
      <c r="V90" s="687"/>
      <c r="W90" s="687"/>
      <c r="X90" s="687"/>
      <c r="Y90" s="687"/>
      <c r="Z90" s="687"/>
      <c r="AA90" s="687"/>
      <c r="AB90" s="687"/>
      <c r="AC90" s="687"/>
      <c r="AD90" s="687"/>
      <c r="AE90" s="687"/>
      <c r="AF90" s="687"/>
      <c r="AG90" s="687"/>
      <c r="AH90" s="687"/>
      <c r="AI90" s="687"/>
      <c r="AJ90" s="687"/>
      <c r="AK90" s="687"/>
      <c r="AL90" s="687"/>
      <c r="AM90" s="687"/>
      <c r="AN90" s="687"/>
      <c r="AO90" s="687"/>
      <c r="AP90" s="145"/>
      <c r="AQ90" s="145"/>
      <c r="AR90" s="145"/>
      <c r="AS90" s="145"/>
      <c r="AT90" s="145"/>
      <c r="AU90" s="145"/>
      <c r="AV90" s="145"/>
      <c r="AW90" s="145"/>
      <c r="AX90" s="145"/>
      <c r="AY90" s="146"/>
      <c r="AZ90" s="141"/>
      <c r="BA90" s="959"/>
      <c r="BB90" s="960"/>
      <c r="BC90" s="961"/>
      <c r="BD90" s="141"/>
      <c r="BE90" s="188"/>
      <c r="BJ90" s="624"/>
      <c r="BK90" s="617"/>
      <c r="BL90" s="617"/>
      <c r="BM90" s="617"/>
      <c r="BN90" s="617"/>
      <c r="BO90" s="617"/>
      <c r="BP90" s="135" t="str">
        <f>IF(OR(BA90="x",BA90=""),"",IF(AND($BO$28=1,BK90&lt;&gt;""),1,IF(AND($BO$28=2,BL90&lt;&gt;""),1,IF(AND($BO$28=3,BM90&lt;&gt;""),1,IF(AND($BO$28=4,BN90&lt;&gt;""),1,IF(AND($BO$28=5,BO90&lt;&gt;""),1,0))))))</f>
        <v/>
      </c>
      <c r="BQ90" s="67">
        <f>IF(BR81=0,0,IF(OR(BA90="x",BA90=""),0,BA90))</f>
        <v>0</v>
      </c>
      <c r="BR90" s="626"/>
    </row>
    <row r="91" spans="1:89" ht="3.75" customHeight="1">
      <c r="B91" s="140"/>
      <c r="C91" s="170"/>
      <c r="D91" s="140"/>
      <c r="E91" s="170"/>
      <c r="F91" s="351"/>
      <c r="G91" s="690"/>
      <c r="H91" s="691"/>
      <c r="I91" s="701"/>
      <c r="J91" s="693"/>
      <c r="K91" s="693"/>
      <c r="L91" s="693"/>
      <c r="M91" s="693"/>
      <c r="N91" s="693"/>
      <c r="O91" s="693"/>
      <c r="P91" s="693"/>
      <c r="Q91" s="693"/>
      <c r="R91" s="693"/>
      <c r="S91" s="693"/>
      <c r="T91" s="693"/>
      <c r="U91" s="693"/>
      <c r="V91" s="693"/>
      <c r="W91" s="693"/>
      <c r="X91" s="693"/>
      <c r="Y91" s="693"/>
      <c r="Z91" s="693"/>
      <c r="AA91" s="693"/>
      <c r="AB91" s="693"/>
      <c r="AC91" s="693"/>
      <c r="AD91" s="693"/>
      <c r="AE91" s="693"/>
      <c r="AF91" s="693"/>
      <c r="AG91" s="693"/>
      <c r="AH91" s="693"/>
      <c r="AI91" s="693"/>
      <c r="AJ91" s="693"/>
      <c r="AK91" s="693"/>
      <c r="AL91" s="693"/>
      <c r="AM91" s="693"/>
      <c r="AN91" s="693"/>
      <c r="AO91" s="693"/>
      <c r="AP91" s="148"/>
      <c r="AQ91" s="148"/>
      <c r="AR91" s="148"/>
      <c r="AS91" s="148"/>
      <c r="AT91" s="148"/>
      <c r="AU91" s="148"/>
      <c r="AV91" s="148"/>
      <c r="AW91" s="148"/>
      <c r="AX91" s="148"/>
      <c r="AY91" s="149"/>
      <c r="AZ91" s="141"/>
      <c r="BA91" s="140"/>
      <c r="BB91" s="140"/>
      <c r="BC91" s="140"/>
      <c r="BD91" s="141"/>
      <c r="BE91" s="188"/>
      <c r="BJ91" s="624"/>
      <c r="BK91" s="617"/>
      <c r="BL91" s="617"/>
      <c r="BM91" s="617"/>
      <c r="BN91" s="617"/>
      <c r="BO91" s="617"/>
      <c r="BP91" s="80"/>
      <c r="BQ91" s="80"/>
      <c r="BR91" s="86"/>
    </row>
    <row r="92" spans="1:89">
      <c r="B92" s="140"/>
      <c r="C92" s="170"/>
      <c r="D92" s="140"/>
      <c r="E92" s="170"/>
      <c r="F92" s="351"/>
      <c r="G92" s="684" t="str">
        <f>CONCATENATE(E79,".4")</f>
        <v>6.4.4</v>
      </c>
      <c r="H92" s="685"/>
      <c r="I92" s="686" t="s">
        <v>517</v>
      </c>
      <c r="J92" s="687"/>
      <c r="K92" s="687"/>
      <c r="L92" s="687"/>
      <c r="M92" s="687"/>
      <c r="N92" s="687"/>
      <c r="O92" s="687"/>
      <c r="P92" s="687"/>
      <c r="Q92" s="687"/>
      <c r="R92" s="687"/>
      <c r="S92" s="687"/>
      <c r="T92" s="687"/>
      <c r="U92" s="687"/>
      <c r="V92" s="687"/>
      <c r="W92" s="687"/>
      <c r="X92" s="687"/>
      <c r="Y92" s="687"/>
      <c r="Z92" s="687"/>
      <c r="AA92" s="687"/>
      <c r="AB92" s="687"/>
      <c r="AC92" s="687"/>
      <c r="AD92" s="687"/>
      <c r="AE92" s="687"/>
      <c r="AF92" s="687"/>
      <c r="AG92" s="687"/>
      <c r="AH92" s="687"/>
      <c r="AI92" s="687"/>
      <c r="AJ92" s="687"/>
      <c r="AK92" s="687"/>
      <c r="AL92" s="687"/>
      <c r="AM92" s="687"/>
      <c r="AN92" s="687"/>
      <c r="AO92" s="687"/>
      <c r="AP92" s="145"/>
      <c r="AQ92" s="145"/>
      <c r="AR92" s="145"/>
      <c r="AS92" s="145"/>
      <c r="AT92" s="145"/>
      <c r="AU92" s="145"/>
      <c r="AV92" s="145"/>
      <c r="AW92" s="145"/>
      <c r="AX92" s="145"/>
      <c r="AY92" s="146"/>
      <c r="AZ92" s="141"/>
      <c r="BA92" s="959"/>
      <c r="BB92" s="960"/>
      <c r="BC92" s="961"/>
      <c r="BD92" s="141"/>
      <c r="BE92" s="188"/>
      <c r="BJ92" s="624"/>
      <c r="BK92" s="617"/>
      <c r="BL92" s="617"/>
      <c r="BM92" s="617"/>
      <c r="BN92" s="617"/>
      <c r="BO92" s="617"/>
      <c r="BP92" s="135" t="str">
        <f>IF(OR(BA92="x",BA92=""),"",IF(AND($BO$28=1,BK92&lt;&gt;""),1,IF(AND($BO$28=2,BL92&lt;&gt;""),1,IF(AND($BO$28=3,BM92&lt;&gt;""),1,IF(AND($BO$28=4,BN92&lt;&gt;""),1,IF(AND($BO$28=5,BO92&lt;&gt;""),1,0))))))</f>
        <v/>
      </c>
      <c r="BQ92" s="67">
        <f>IF(BR81=0,0,IF(OR(BA92="x",BA92=""),0,BA92))</f>
        <v>0</v>
      </c>
      <c r="BR92" s="626"/>
    </row>
    <row r="93" spans="1:89" ht="3.75" customHeight="1">
      <c r="B93" s="140"/>
      <c r="C93" s="170"/>
      <c r="D93" s="140"/>
      <c r="E93" s="170"/>
      <c r="F93" s="351"/>
      <c r="G93" s="690"/>
      <c r="H93" s="691"/>
      <c r="I93" s="693"/>
      <c r="J93" s="693"/>
      <c r="K93" s="693"/>
      <c r="L93" s="693"/>
      <c r="M93" s="693"/>
      <c r="N93" s="693"/>
      <c r="O93" s="693"/>
      <c r="P93" s="693"/>
      <c r="Q93" s="693"/>
      <c r="R93" s="693"/>
      <c r="S93" s="693"/>
      <c r="T93" s="693"/>
      <c r="U93" s="693"/>
      <c r="V93" s="693"/>
      <c r="W93" s="693"/>
      <c r="X93" s="693"/>
      <c r="Y93" s="693"/>
      <c r="Z93" s="693"/>
      <c r="AA93" s="693"/>
      <c r="AB93" s="693"/>
      <c r="AC93" s="693"/>
      <c r="AD93" s="693"/>
      <c r="AE93" s="693"/>
      <c r="AF93" s="693"/>
      <c r="AG93" s="693"/>
      <c r="AH93" s="693"/>
      <c r="AI93" s="693"/>
      <c r="AJ93" s="693"/>
      <c r="AK93" s="693"/>
      <c r="AL93" s="693"/>
      <c r="AM93" s="693"/>
      <c r="AN93" s="693"/>
      <c r="AO93" s="693"/>
      <c r="AP93" s="148"/>
      <c r="AQ93" s="148"/>
      <c r="AR93" s="148"/>
      <c r="AS93" s="148"/>
      <c r="AT93" s="148"/>
      <c r="AU93" s="148"/>
      <c r="AV93" s="148"/>
      <c r="AW93" s="148"/>
      <c r="AX93" s="148"/>
      <c r="AY93" s="149"/>
      <c r="AZ93" s="141"/>
      <c r="BA93" s="140"/>
      <c r="BB93" s="140"/>
      <c r="BC93" s="140"/>
      <c r="BD93" s="141"/>
      <c r="BE93" s="188"/>
      <c r="BJ93" s="624"/>
      <c r="BK93" s="617"/>
      <c r="BL93" s="617"/>
      <c r="BM93" s="617"/>
      <c r="BN93" s="617"/>
      <c r="BO93" s="617"/>
      <c r="BP93" s="80"/>
      <c r="BQ93" s="80"/>
      <c r="BR93" s="86"/>
    </row>
    <row r="94" spans="1:89">
      <c r="B94" s="140"/>
      <c r="C94" s="170"/>
      <c r="D94" s="140"/>
      <c r="E94" s="170"/>
      <c r="F94" s="351"/>
      <c r="G94" s="704"/>
      <c r="H94" s="705"/>
      <c r="I94" s="679"/>
      <c r="J94" s="679"/>
      <c r="K94" s="679"/>
      <c r="L94" s="679"/>
      <c r="M94" s="679"/>
      <c r="N94" s="679"/>
      <c r="O94" s="679"/>
      <c r="P94" s="679"/>
      <c r="Q94" s="679"/>
      <c r="R94" s="679"/>
      <c r="S94" s="679"/>
      <c r="T94" s="679"/>
      <c r="U94" s="679"/>
      <c r="V94" s="679"/>
      <c r="W94" s="679"/>
      <c r="X94" s="679"/>
      <c r="Y94" s="679"/>
      <c r="Z94" s="679"/>
      <c r="AA94" s="679"/>
      <c r="AB94" s="679"/>
      <c r="AC94" s="679"/>
      <c r="AD94" s="679"/>
      <c r="AE94" s="679"/>
      <c r="AF94" s="679"/>
      <c r="AG94" s="679"/>
      <c r="AH94" s="679"/>
      <c r="AI94" s="679"/>
      <c r="AJ94" s="679"/>
      <c r="AK94" s="679"/>
      <c r="AL94" s="679"/>
      <c r="AM94" s="679"/>
      <c r="AN94" s="679"/>
      <c r="AO94" s="679"/>
      <c r="AP94" s="140"/>
      <c r="AQ94" s="140"/>
      <c r="AR94" s="140"/>
      <c r="AS94" s="140"/>
      <c r="AT94" s="140"/>
      <c r="AU94" s="140"/>
      <c r="AV94" s="140"/>
      <c r="AW94" s="140"/>
      <c r="AX94" s="140"/>
      <c r="AY94" s="140"/>
      <c r="AZ94" s="141"/>
      <c r="BA94" s="140"/>
      <c r="BB94" s="140"/>
      <c r="BC94" s="140"/>
      <c r="BD94" s="141"/>
      <c r="BE94" s="188"/>
      <c r="BJ94" s="64"/>
      <c r="BK94" s="400" t="s">
        <v>231</v>
      </c>
      <c r="BL94" s="401"/>
      <c r="BM94" s="401"/>
      <c r="BN94" s="401"/>
      <c r="BO94" s="402"/>
      <c r="BP94" s="142"/>
      <c r="BQ94" s="142"/>
      <c r="BR94" s="86"/>
    </row>
    <row r="95" spans="1:89">
      <c r="B95" s="140"/>
      <c r="C95" s="170"/>
      <c r="D95" s="140"/>
      <c r="E95" s="354" t="str">
        <f>CONCATENATE($C$29,"5")</f>
        <v>6.5</v>
      </c>
      <c r="F95" s="352"/>
      <c r="G95" s="1023" t="str">
        <f>(F21)</f>
        <v>Environmental Policy / Procedures</v>
      </c>
      <c r="H95" s="1024"/>
      <c r="I95" s="1024"/>
      <c r="J95" s="1024"/>
      <c r="K95" s="1024"/>
      <c r="L95" s="1024"/>
      <c r="M95" s="1024"/>
      <c r="N95" s="1024"/>
      <c r="O95" s="1024"/>
      <c r="P95" s="1024"/>
      <c r="Q95" s="1024"/>
      <c r="R95" s="1024"/>
      <c r="S95" s="1024"/>
      <c r="T95" s="1024"/>
      <c r="U95" s="1024"/>
      <c r="V95" s="1024"/>
      <c r="W95" s="1024"/>
      <c r="X95" s="1024"/>
      <c r="Y95" s="1024"/>
      <c r="Z95" s="1024"/>
      <c r="AA95" s="1024"/>
      <c r="AB95" s="1024"/>
      <c r="AC95" s="1024"/>
      <c r="AD95" s="1024"/>
      <c r="AE95" s="1024"/>
      <c r="AF95" s="1024"/>
      <c r="AG95" s="1024"/>
      <c r="AH95" s="1024"/>
      <c r="AI95" s="1024"/>
      <c r="AJ95" s="1024"/>
      <c r="AK95" s="1024"/>
      <c r="AL95" s="1024"/>
      <c r="AM95" s="1024"/>
      <c r="AN95" s="1024"/>
      <c r="AO95" s="1024"/>
      <c r="AP95" s="958"/>
      <c r="AQ95" s="958"/>
      <c r="AR95" s="958"/>
      <c r="AS95" s="958"/>
      <c r="AT95" s="958"/>
      <c r="AU95" s="958"/>
      <c r="AV95" s="958"/>
      <c r="AW95" s="958"/>
      <c r="AX95" s="958"/>
      <c r="AY95" s="958"/>
      <c r="AZ95" s="954" t="str">
        <f>IF(BA97="N",BQ95,IF(BR97=0,"",IF(BA97="Y",SUM(BQ95/BP95),"")))</f>
        <v/>
      </c>
      <c r="BA95" s="954"/>
      <c r="BB95" s="954"/>
      <c r="BC95" s="954"/>
      <c r="BD95" s="955"/>
      <c r="BE95" s="49"/>
      <c r="BJ95" s="62" t="s">
        <v>230</v>
      </c>
      <c r="BK95" s="62">
        <v>1</v>
      </c>
      <c r="BL95" s="174">
        <v>2</v>
      </c>
      <c r="BM95" s="62">
        <v>3</v>
      </c>
      <c r="BN95" s="62">
        <v>4</v>
      </c>
      <c r="BO95" s="62">
        <v>5</v>
      </c>
      <c r="BP95" s="67">
        <f>IF(BA97="N",8,IF(BR97=0,0,IF(BP97="",0,8)))</f>
        <v>0</v>
      </c>
      <c r="BQ95" s="67">
        <f>SUM(BQ97:BQ108)</f>
        <v>0</v>
      </c>
      <c r="BR95" s="175" t="str">
        <f>IF(BA97="N",0,IF(BP95=0,"",IF(SUM(BQ95/BP95)&gt;1,1,SUM(BQ95/BP95))))</f>
        <v/>
      </c>
    </row>
    <row r="96" spans="1:89" ht="3.75" customHeight="1">
      <c r="B96" s="140"/>
      <c r="C96" s="170"/>
      <c r="D96" s="140"/>
      <c r="E96" s="170"/>
      <c r="F96" s="351"/>
      <c r="G96" s="682"/>
      <c r="H96" s="683"/>
      <c r="I96" s="683"/>
      <c r="J96" s="683"/>
      <c r="K96" s="683"/>
      <c r="L96" s="683"/>
      <c r="M96" s="683"/>
      <c r="N96" s="683"/>
      <c r="O96" s="683"/>
      <c r="P96" s="683"/>
      <c r="Q96" s="683"/>
      <c r="R96" s="683"/>
      <c r="S96" s="683"/>
      <c r="T96" s="683"/>
      <c r="U96" s="683"/>
      <c r="V96" s="683"/>
      <c r="W96" s="683"/>
      <c r="X96" s="683"/>
      <c r="Y96" s="683"/>
      <c r="Z96" s="683"/>
      <c r="AA96" s="683"/>
      <c r="AB96" s="683"/>
      <c r="AC96" s="683"/>
      <c r="AD96" s="683"/>
      <c r="AE96" s="683"/>
      <c r="AF96" s="683"/>
      <c r="AG96" s="683"/>
      <c r="AH96" s="683"/>
      <c r="AI96" s="683"/>
      <c r="AJ96" s="683"/>
      <c r="AK96" s="683"/>
      <c r="AL96" s="683"/>
      <c r="AM96" s="683"/>
      <c r="AN96" s="683"/>
      <c r="AO96" s="683"/>
      <c r="AP96" s="32"/>
      <c r="AQ96" s="32"/>
      <c r="AR96" s="32"/>
      <c r="AS96" s="32"/>
      <c r="AT96" s="32"/>
      <c r="AU96" s="32"/>
      <c r="AV96" s="32"/>
      <c r="AW96" s="32"/>
      <c r="AX96" s="32"/>
      <c r="AY96" s="32"/>
      <c r="AZ96" s="42"/>
      <c r="BA96" s="42"/>
      <c r="BB96" s="42"/>
      <c r="BC96" s="42"/>
      <c r="BD96" s="139"/>
      <c r="BE96" s="188"/>
      <c r="BJ96" s="87"/>
      <c r="BK96" s="79"/>
      <c r="BL96" s="79"/>
      <c r="BP96" s="80"/>
      <c r="BQ96" s="80"/>
      <c r="BR96" s="81"/>
    </row>
    <row r="97" spans="1:89">
      <c r="B97" s="140"/>
      <c r="C97" s="170"/>
      <c r="D97" s="140"/>
      <c r="E97" s="170"/>
      <c r="F97" s="351"/>
      <c r="G97" s="684" t="str">
        <f>CONCATENATE(E95,".1")</f>
        <v>6.5.1</v>
      </c>
      <c r="H97" s="685"/>
      <c r="I97" s="706" t="s">
        <v>516</v>
      </c>
      <c r="J97" s="686"/>
      <c r="K97" s="686"/>
      <c r="L97" s="706"/>
      <c r="M97" s="706"/>
      <c r="N97" s="687"/>
      <c r="O97" s="687"/>
      <c r="P97" s="687"/>
      <c r="Q97" s="687"/>
      <c r="R97" s="687"/>
      <c r="S97" s="687"/>
      <c r="T97" s="687"/>
      <c r="U97" s="687"/>
      <c r="V97" s="687"/>
      <c r="W97" s="687"/>
      <c r="X97" s="687"/>
      <c r="Y97" s="687"/>
      <c r="Z97" s="687"/>
      <c r="AA97" s="687"/>
      <c r="AB97" s="687"/>
      <c r="AC97" s="687"/>
      <c r="AD97" s="687"/>
      <c r="AE97" s="687"/>
      <c r="AF97" s="687"/>
      <c r="AG97" s="687"/>
      <c r="AH97" s="687"/>
      <c r="AI97" s="687"/>
      <c r="AJ97" s="687"/>
      <c r="AK97" s="687"/>
      <c r="AL97" s="687"/>
      <c r="AM97" s="687"/>
      <c r="AN97" s="687"/>
      <c r="AO97" s="687"/>
      <c r="AP97" s="145"/>
      <c r="AQ97" s="145"/>
      <c r="AR97" s="145"/>
      <c r="AS97" s="145"/>
      <c r="AT97" s="145"/>
      <c r="AU97" s="145"/>
      <c r="AV97" s="145"/>
      <c r="AW97" s="166" t="s">
        <v>13</v>
      </c>
      <c r="AX97" s="145"/>
      <c r="AY97" s="146"/>
      <c r="AZ97" s="141"/>
      <c r="BA97" s="959"/>
      <c r="BB97" s="960"/>
      <c r="BC97" s="961"/>
      <c r="BD97" s="141"/>
      <c r="BE97" s="188"/>
      <c r="BJ97" s="66" t="s">
        <v>89</v>
      </c>
      <c r="BK97" s="78" t="s">
        <v>17</v>
      </c>
      <c r="BL97" s="78" t="s">
        <v>17</v>
      </c>
      <c r="BM97" s="78" t="s">
        <v>17</v>
      </c>
      <c r="BN97" s="78" t="s">
        <v>17</v>
      </c>
      <c r="BO97" s="78" t="s">
        <v>17</v>
      </c>
      <c r="BP97" s="135" t="str">
        <f>IF(OR(BA97="x",BA97=""),"",IF(AND($BO$28=1,BK97&lt;&gt;""),1,IF(AND($BO$28=2,BL97&lt;&gt;""),1,IF(AND($BO$28=3,BM97&lt;&gt;""),1,IF(AND($BO$28=4,BN97&lt;&gt;""),1,IF(AND($BO$28=5,BO97&lt;&gt;""),1,0))))))</f>
        <v/>
      </c>
      <c r="BQ97" s="67">
        <f>IF(BR97=0,0,IF(OR(BA97="x",BA97=""),0,IF(BA97="Y",2,0)))</f>
        <v>0</v>
      </c>
      <c r="BR97" s="137">
        <f>IF(BA97="N",0,SUM(BK98:BO98))</f>
        <v>1</v>
      </c>
    </row>
    <row r="98" spans="1:89" ht="3.6" customHeight="1">
      <c r="B98" s="140"/>
      <c r="C98" s="170"/>
      <c r="D98" s="140"/>
      <c r="E98" s="170"/>
      <c r="F98" s="351"/>
      <c r="G98" s="690"/>
      <c r="H98" s="691"/>
      <c r="I98" s="701"/>
      <c r="J98" s="701"/>
      <c r="K98" s="701"/>
      <c r="L98" s="701"/>
      <c r="M98" s="701"/>
      <c r="N98" s="693"/>
      <c r="O98" s="693"/>
      <c r="P98" s="693"/>
      <c r="Q98" s="693"/>
      <c r="R98" s="693"/>
      <c r="S98" s="693"/>
      <c r="T98" s="693"/>
      <c r="U98" s="693"/>
      <c r="V98" s="693"/>
      <c r="W98" s="693"/>
      <c r="X98" s="693"/>
      <c r="Y98" s="693"/>
      <c r="Z98" s="693"/>
      <c r="AA98" s="693"/>
      <c r="AB98" s="693"/>
      <c r="AC98" s="693"/>
      <c r="AD98" s="693"/>
      <c r="AE98" s="693"/>
      <c r="AF98" s="693"/>
      <c r="AG98" s="693"/>
      <c r="AH98" s="693"/>
      <c r="AI98" s="693"/>
      <c r="AJ98" s="693"/>
      <c r="AK98" s="693"/>
      <c r="AL98" s="693"/>
      <c r="AM98" s="693"/>
      <c r="AN98" s="693"/>
      <c r="AO98" s="693"/>
      <c r="AP98" s="148"/>
      <c r="AQ98" s="148"/>
      <c r="AR98" s="148"/>
      <c r="AS98" s="148"/>
      <c r="AT98" s="148"/>
      <c r="AU98" s="148"/>
      <c r="AV98" s="148"/>
      <c r="AW98" s="148"/>
      <c r="AX98" s="148"/>
      <c r="AY98" s="149"/>
      <c r="AZ98" s="141"/>
      <c r="BA98" s="140"/>
      <c r="BB98" s="140"/>
      <c r="BC98" s="140"/>
      <c r="BD98" s="141"/>
      <c r="BE98" s="188"/>
      <c r="BJ98" s="136"/>
      <c r="BK98" s="137">
        <f>IF(AND($BO$28=1,BK97&lt;&gt;""),1,0)</f>
        <v>1</v>
      </c>
      <c r="BL98" s="137">
        <f>IF(AND($BO$28=2,BL97&lt;&gt;""),1,0)</f>
        <v>0</v>
      </c>
      <c r="BM98" s="137">
        <f>IF(AND($BO$28=3,BM97&lt;&gt;""),1,0)</f>
        <v>0</v>
      </c>
      <c r="BN98" s="137">
        <f>IF(AND($BO$28=4,BN97&lt;&gt;""),1,0)</f>
        <v>0</v>
      </c>
      <c r="BO98" s="137">
        <f>IF(AND($BO$28=5,BO97&lt;&gt;""),1,0)</f>
        <v>0</v>
      </c>
      <c r="BP98" s="80"/>
      <c r="BQ98" s="80"/>
      <c r="BR98" s="86"/>
    </row>
    <row r="99" spans="1:89">
      <c r="B99" s="140"/>
      <c r="C99" s="170"/>
      <c r="D99" s="140"/>
      <c r="E99" s="170"/>
      <c r="F99" s="351"/>
      <c r="G99" s="684" t="str">
        <f>CONCATENATE(E95,".2")</f>
        <v>6.5.2</v>
      </c>
      <c r="H99" s="685"/>
      <c r="I99" s="706" t="s">
        <v>515</v>
      </c>
      <c r="J99" s="706"/>
      <c r="K99" s="706"/>
      <c r="L99" s="706"/>
      <c r="M99" s="706"/>
      <c r="N99" s="687"/>
      <c r="O99" s="687"/>
      <c r="P99" s="687"/>
      <c r="Q99" s="687"/>
      <c r="R99" s="687"/>
      <c r="S99" s="687"/>
      <c r="T99" s="687"/>
      <c r="U99" s="687"/>
      <c r="V99" s="687"/>
      <c r="W99" s="687"/>
      <c r="X99" s="687"/>
      <c r="Y99" s="687"/>
      <c r="Z99" s="687"/>
      <c r="AA99" s="687"/>
      <c r="AB99" s="687"/>
      <c r="AC99" s="687"/>
      <c r="AD99" s="687"/>
      <c r="AE99" s="687"/>
      <c r="AF99" s="687"/>
      <c r="AG99" s="687"/>
      <c r="AH99" s="687"/>
      <c r="AI99" s="687"/>
      <c r="AJ99" s="687"/>
      <c r="AK99" s="687"/>
      <c r="AL99" s="687"/>
      <c r="AM99" s="687"/>
      <c r="AN99" s="687"/>
      <c r="AO99" s="687"/>
      <c r="AP99" s="145"/>
      <c r="AQ99" s="145"/>
      <c r="AR99" s="145"/>
      <c r="AS99" s="145"/>
      <c r="AT99" s="145"/>
      <c r="AU99" s="145"/>
      <c r="AV99" s="145"/>
      <c r="AW99" s="145"/>
      <c r="AX99" s="145"/>
      <c r="AY99" s="146"/>
      <c r="AZ99" s="141"/>
      <c r="BA99" s="959"/>
      <c r="BB99" s="960"/>
      <c r="BC99" s="961"/>
      <c r="BD99" s="141"/>
      <c r="BE99" s="188"/>
      <c r="BJ99" s="624"/>
      <c r="BK99" s="617"/>
      <c r="BL99" s="617"/>
      <c r="BM99" s="617"/>
      <c r="BN99" s="617"/>
      <c r="BO99" s="617"/>
      <c r="BP99" s="135" t="str">
        <f>IF(OR(BA99="x",BA99=""),"",IF(AND($BO$28=1,BK99&lt;&gt;""),1,IF(AND($BO$28=2,BL99&lt;&gt;""),1,IF(AND($BO$28=3,BM99&lt;&gt;""),1,IF(AND($BO$28=4,BN99&lt;&gt;""),1,IF(AND($BO$28=5,BO99&lt;&gt;""),1,0))))))</f>
        <v/>
      </c>
      <c r="BQ99" s="67">
        <f>IF(BR97=0,0,IF(OR(BA99="x",BA99=""),0,BA99))</f>
        <v>0</v>
      </c>
      <c r="BR99" s="626"/>
    </row>
    <row r="100" spans="1:89" s="527" customFormat="1">
      <c r="A100" s="615"/>
      <c r="B100" s="106"/>
      <c r="C100" s="635"/>
      <c r="D100" s="106"/>
      <c r="E100" s="635"/>
      <c r="F100" s="634"/>
      <c r="G100" s="697"/>
      <c r="H100" s="698"/>
      <c r="I100" s="638" t="s">
        <v>5</v>
      </c>
      <c r="J100" s="702"/>
      <c r="K100" s="701" t="s">
        <v>514</v>
      </c>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701"/>
      <c r="AH100" s="701"/>
      <c r="AI100" s="701"/>
      <c r="AJ100" s="701"/>
      <c r="AK100" s="701"/>
      <c r="AL100" s="701"/>
      <c r="AM100" s="701"/>
      <c r="AN100" s="701"/>
      <c r="AO100" s="701"/>
      <c r="AP100" s="524"/>
      <c r="AQ100" s="524"/>
      <c r="AR100" s="524"/>
      <c r="AS100" s="524"/>
      <c r="AT100" s="106"/>
      <c r="AU100" s="106"/>
      <c r="AV100" s="106"/>
      <c r="AW100" s="106"/>
      <c r="AX100" s="106"/>
      <c r="AY100" s="631"/>
      <c r="AZ100" s="630"/>
      <c r="BA100" s="106"/>
      <c r="BB100" s="106"/>
      <c r="BC100" s="106"/>
      <c r="BD100" s="630"/>
      <c r="BE100" s="528"/>
      <c r="BF100" s="624"/>
      <c r="BG100" s="618"/>
      <c r="BH100" s="618"/>
      <c r="BI100" s="618"/>
      <c r="BJ100" s="624"/>
      <c r="BK100" s="617"/>
      <c r="BL100" s="617"/>
      <c r="BM100" s="617"/>
      <c r="BN100" s="617"/>
      <c r="BO100" s="617"/>
      <c r="BP100" s="636"/>
      <c r="BQ100" s="636"/>
      <c r="BR100" s="626"/>
      <c r="BS100" s="618"/>
      <c r="BT100" s="618"/>
      <c r="BU100" s="618"/>
      <c r="BV100" s="618"/>
      <c r="BW100" s="618"/>
      <c r="BX100" s="618"/>
      <c r="BY100" s="618"/>
      <c r="BZ100" s="618"/>
      <c r="CA100" s="618"/>
      <c r="CB100" s="618"/>
      <c r="CC100" s="618"/>
      <c r="CD100" s="618"/>
      <c r="CE100" s="618"/>
      <c r="CF100" s="618"/>
      <c r="CG100" s="618"/>
      <c r="CH100" s="618"/>
      <c r="CI100" s="618"/>
      <c r="CJ100" s="618"/>
      <c r="CK100" s="618"/>
    </row>
    <row r="101" spans="1:89" s="527" customFormat="1">
      <c r="A101" s="615"/>
      <c r="B101" s="106"/>
      <c r="C101" s="635"/>
      <c r="D101" s="106"/>
      <c r="E101" s="635"/>
      <c r="F101" s="634"/>
      <c r="G101" s="697"/>
      <c r="H101" s="698"/>
      <c r="I101" s="638" t="s">
        <v>6</v>
      </c>
      <c r="J101" s="702"/>
      <c r="K101" s="701" t="s">
        <v>513</v>
      </c>
      <c r="L101" s="701"/>
      <c r="M101" s="701"/>
      <c r="N101" s="701"/>
      <c r="O101" s="701"/>
      <c r="P101" s="701"/>
      <c r="Q101" s="701"/>
      <c r="R101" s="701"/>
      <c r="S101" s="701"/>
      <c r="T101" s="701"/>
      <c r="U101" s="701"/>
      <c r="V101" s="701"/>
      <c r="W101" s="701"/>
      <c r="X101" s="701"/>
      <c r="Y101" s="701"/>
      <c r="Z101" s="701"/>
      <c r="AA101" s="701"/>
      <c r="AB101" s="701"/>
      <c r="AC101" s="701"/>
      <c r="AD101" s="701"/>
      <c r="AE101" s="701"/>
      <c r="AF101" s="701"/>
      <c r="AG101" s="701"/>
      <c r="AH101" s="701"/>
      <c r="AI101" s="701"/>
      <c r="AJ101" s="701"/>
      <c r="AK101" s="701"/>
      <c r="AL101" s="701"/>
      <c r="AM101" s="701"/>
      <c r="AN101" s="701"/>
      <c r="AO101" s="701"/>
      <c r="AP101" s="524"/>
      <c r="AQ101" s="524"/>
      <c r="AR101" s="524"/>
      <c r="AS101" s="524"/>
      <c r="AT101" s="106"/>
      <c r="AU101" s="106"/>
      <c r="AV101" s="106"/>
      <c r="AW101" s="106"/>
      <c r="AX101" s="106"/>
      <c r="AY101" s="631"/>
      <c r="AZ101" s="630"/>
      <c r="BA101" s="106"/>
      <c r="BB101" s="106"/>
      <c r="BC101" s="106"/>
      <c r="BD101" s="630"/>
      <c r="BE101" s="528"/>
      <c r="BF101" s="624"/>
      <c r="BG101" s="618"/>
      <c r="BH101" s="618"/>
      <c r="BI101" s="618"/>
      <c r="BJ101" s="624"/>
      <c r="BK101" s="617"/>
      <c r="BL101" s="617"/>
      <c r="BM101" s="617"/>
      <c r="BN101" s="617"/>
      <c r="BO101" s="617"/>
      <c r="BP101" s="619"/>
      <c r="BQ101" s="619"/>
      <c r="BR101" s="626"/>
      <c r="BS101" s="618"/>
      <c r="BT101" s="618"/>
      <c r="BU101" s="618"/>
      <c r="BV101" s="618"/>
      <c r="BW101" s="618"/>
      <c r="BX101" s="618"/>
      <c r="BY101" s="618"/>
      <c r="BZ101" s="618"/>
      <c r="CA101" s="618"/>
      <c r="CB101" s="618"/>
      <c r="CC101" s="618"/>
      <c r="CD101" s="618"/>
      <c r="CE101" s="618"/>
      <c r="CF101" s="618"/>
      <c r="CG101" s="618"/>
      <c r="CH101" s="618"/>
      <c r="CI101" s="618"/>
      <c r="CJ101" s="618"/>
      <c r="CK101" s="618"/>
    </row>
    <row r="102" spans="1:89" s="527" customFormat="1">
      <c r="A102" s="615"/>
      <c r="B102" s="106"/>
      <c r="C102" s="635"/>
      <c r="D102" s="106"/>
      <c r="E102" s="635"/>
      <c r="F102" s="634"/>
      <c r="G102" s="697"/>
      <c r="H102" s="698"/>
      <c r="I102" s="638" t="s">
        <v>7</v>
      </c>
      <c r="J102" s="702"/>
      <c r="K102" s="701" t="s">
        <v>512</v>
      </c>
      <c r="L102" s="701"/>
      <c r="M102" s="701"/>
      <c r="N102" s="701"/>
      <c r="O102" s="701"/>
      <c r="P102" s="701"/>
      <c r="Q102" s="701"/>
      <c r="R102" s="701"/>
      <c r="S102" s="701"/>
      <c r="T102" s="701"/>
      <c r="U102" s="701"/>
      <c r="V102" s="701"/>
      <c r="W102" s="701"/>
      <c r="X102" s="701"/>
      <c r="Y102" s="701"/>
      <c r="Z102" s="701"/>
      <c r="AA102" s="701"/>
      <c r="AB102" s="701"/>
      <c r="AC102" s="701"/>
      <c r="AD102" s="701"/>
      <c r="AE102" s="701"/>
      <c r="AF102" s="701"/>
      <c r="AG102" s="701"/>
      <c r="AH102" s="701"/>
      <c r="AI102" s="701"/>
      <c r="AJ102" s="701"/>
      <c r="AK102" s="701"/>
      <c r="AL102" s="701"/>
      <c r="AM102" s="701"/>
      <c r="AN102" s="701"/>
      <c r="AO102" s="701"/>
      <c r="AP102" s="524"/>
      <c r="AQ102" s="524"/>
      <c r="AR102" s="524"/>
      <c r="AS102" s="524"/>
      <c r="AT102" s="106"/>
      <c r="AU102" s="106"/>
      <c r="AV102" s="106"/>
      <c r="AW102" s="106"/>
      <c r="AX102" s="106"/>
      <c r="AY102" s="631"/>
      <c r="AZ102" s="630"/>
      <c r="BA102" s="106"/>
      <c r="BB102" s="106"/>
      <c r="BC102" s="106"/>
      <c r="BD102" s="630"/>
      <c r="BE102" s="528"/>
      <c r="BF102" s="624"/>
      <c r="BG102" s="618"/>
      <c r="BH102" s="618"/>
      <c r="BI102" s="618"/>
      <c r="BJ102" s="624"/>
      <c r="BK102" s="617"/>
      <c r="BL102" s="617"/>
      <c r="BM102" s="617"/>
      <c r="BN102" s="617"/>
      <c r="BO102" s="617"/>
      <c r="BP102" s="619"/>
      <c r="BQ102" s="619"/>
      <c r="BR102" s="626"/>
      <c r="BS102" s="618"/>
      <c r="BT102" s="618"/>
      <c r="BU102" s="618"/>
      <c r="BV102" s="618"/>
      <c r="BW102" s="618"/>
      <c r="BX102" s="618"/>
      <c r="BY102" s="618"/>
      <c r="BZ102" s="618"/>
      <c r="CA102" s="618"/>
      <c r="CB102" s="618"/>
      <c r="CC102" s="618"/>
      <c r="CD102" s="618"/>
      <c r="CE102" s="618"/>
      <c r="CF102" s="618"/>
      <c r="CG102" s="618"/>
      <c r="CH102" s="618"/>
      <c r="CI102" s="618"/>
      <c r="CJ102" s="618"/>
      <c r="CK102" s="618"/>
    </row>
    <row r="103" spans="1:89" s="527" customFormat="1">
      <c r="A103" s="615"/>
      <c r="B103" s="106"/>
      <c r="C103" s="635"/>
      <c r="D103" s="106"/>
      <c r="E103" s="635"/>
      <c r="F103" s="634"/>
      <c r="G103" s="697"/>
      <c r="H103" s="698"/>
      <c r="I103" s="638" t="s">
        <v>8</v>
      </c>
      <c r="J103" s="702"/>
      <c r="K103" s="701" t="s">
        <v>511</v>
      </c>
      <c r="L103" s="701"/>
      <c r="M103" s="701"/>
      <c r="N103" s="701"/>
      <c r="O103" s="701"/>
      <c r="P103" s="701"/>
      <c r="Q103" s="701"/>
      <c r="R103" s="701"/>
      <c r="S103" s="701"/>
      <c r="T103" s="701"/>
      <c r="U103" s="701"/>
      <c r="V103" s="701"/>
      <c r="W103" s="701"/>
      <c r="X103" s="701"/>
      <c r="Y103" s="701"/>
      <c r="Z103" s="701"/>
      <c r="AA103" s="701"/>
      <c r="AB103" s="701"/>
      <c r="AC103" s="701"/>
      <c r="AD103" s="701"/>
      <c r="AE103" s="701"/>
      <c r="AF103" s="701"/>
      <c r="AG103" s="701"/>
      <c r="AH103" s="701"/>
      <c r="AI103" s="701"/>
      <c r="AJ103" s="701"/>
      <c r="AK103" s="701"/>
      <c r="AL103" s="701"/>
      <c r="AM103" s="701"/>
      <c r="AN103" s="701"/>
      <c r="AO103" s="701"/>
      <c r="AP103" s="524"/>
      <c r="AQ103" s="524"/>
      <c r="AR103" s="524"/>
      <c r="AS103" s="524"/>
      <c r="AT103" s="106"/>
      <c r="AU103" s="106"/>
      <c r="AV103" s="106"/>
      <c r="AW103" s="106"/>
      <c r="AX103" s="106"/>
      <c r="AY103" s="631"/>
      <c r="AZ103" s="630"/>
      <c r="BA103" s="106"/>
      <c r="BB103" s="106"/>
      <c r="BC103" s="106"/>
      <c r="BD103" s="630"/>
      <c r="BE103" s="528"/>
      <c r="BF103" s="624"/>
      <c r="BG103" s="618"/>
      <c r="BH103" s="618"/>
      <c r="BI103" s="618"/>
      <c r="BJ103" s="624"/>
      <c r="BK103" s="617"/>
      <c r="BL103" s="617"/>
      <c r="BM103" s="617"/>
      <c r="BN103" s="617"/>
      <c r="BO103" s="617"/>
      <c r="BP103" s="619"/>
      <c r="BQ103" s="619"/>
      <c r="BR103" s="626"/>
      <c r="BS103" s="618"/>
      <c r="BT103" s="618"/>
      <c r="BU103" s="618"/>
      <c r="BV103" s="618"/>
      <c r="BW103" s="618"/>
      <c r="BX103" s="618"/>
      <c r="BY103" s="618"/>
      <c r="BZ103" s="618"/>
      <c r="CA103" s="618"/>
      <c r="CB103" s="618"/>
      <c r="CC103" s="618"/>
      <c r="CD103" s="618"/>
      <c r="CE103" s="618"/>
      <c r="CF103" s="618"/>
      <c r="CG103" s="618"/>
      <c r="CH103" s="618"/>
      <c r="CI103" s="618"/>
      <c r="CJ103" s="618"/>
      <c r="CK103" s="618"/>
    </row>
    <row r="104" spans="1:89" s="527" customFormat="1">
      <c r="A104" s="615"/>
      <c r="B104" s="106"/>
      <c r="C104" s="635"/>
      <c r="D104" s="106"/>
      <c r="E104" s="635"/>
      <c r="F104" s="634"/>
      <c r="G104" s="697"/>
      <c r="H104" s="698"/>
      <c r="I104" s="638" t="s">
        <v>9</v>
      </c>
      <c r="J104" s="702"/>
      <c r="K104" s="701" t="s">
        <v>510</v>
      </c>
      <c r="L104" s="701"/>
      <c r="M104" s="701"/>
      <c r="N104" s="701"/>
      <c r="O104" s="701"/>
      <c r="P104" s="701"/>
      <c r="Q104" s="701"/>
      <c r="R104" s="701"/>
      <c r="S104" s="701"/>
      <c r="T104" s="701"/>
      <c r="U104" s="701"/>
      <c r="V104" s="701"/>
      <c r="W104" s="701"/>
      <c r="X104" s="701"/>
      <c r="Y104" s="701"/>
      <c r="Z104" s="701"/>
      <c r="AA104" s="701"/>
      <c r="AB104" s="701"/>
      <c r="AC104" s="701"/>
      <c r="AD104" s="701"/>
      <c r="AE104" s="701"/>
      <c r="AF104" s="701"/>
      <c r="AG104" s="701"/>
      <c r="AH104" s="701"/>
      <c r="AI104" s="701"/>
      <c r="AJ104" s="701"/>
      <c r="AK104" s="701"/>
      <c r="AL104" s="701"/>
      <c r="AM104" s="701"/>
      <c r="AN104" s="701"/>
      <c r="AO104" s="701"/>
      <c r="AP104" s="524"/>
      <c r="AQ104" s="524"/>
      <c r="AR104" s="524"/>
      <c r="AS104" s="524"/>
      <c r="AT104" s="106"/>
      <c r="AU104" s="106"/>
      <c r="AV104" s="106"/>
      <c r="AW104" s="106"/>
      <c r="AX104" s="106"/>
      <c r="AY104" s="631"/>
      <c r="AZ104" s="630"/>
      <c r="BA104" s="106"/>
      <c r="BB104" s="106"/>
      <c r="BC104" s="106"/>
      <c r="BD104" s="630"/>
      <c r="BE104" s="528"/>
      <c r="BF104" s="624"/>
      <c r="BG104" s="618"/>
      <c r="BH104" s="618"/>
      <c r="BI104" s="618"/>
      <c r="BJ104" s="624"/>
      <c r="BK104" s="617"/>
      <c r="BL104" s="617"/>
      <c r="BM104" s="617"/>
      <c r="BN104" s="617"/>
      <c r="BO104" s="617"/>
      <c r="BP104" s="619"/>
      <c r="BQ104" s="619"/>
      <c r="BR104" s="626"/>
      <c r="BS104" s="618"/>
      <c r="BT104" s="618"/>
      <c r="BU104" s="618"/>
      <c r="BV104" s="618"/>
      <c r="BW104" s="618"/>
      <c r="BX104" s="618"/>
      <c r="BY104" s="618"/>
      <c r="BZ104" s="618"/>
      <c r="CA104" s="618"/>
      <c r="CB104" s="618"/>
      <c r="CC104" s="618"/>
      <c r="CD104" s="618"/>
      <c r="CE104" s="618"/>
      <c r="CF104" s="618"/>
      <c r="CG104" s="618"/>
      <c r="CH104" s="618"/>
      <c r="CI104" s="618"/>
      <c r="CJ104" s="618"/>
      <c r="CK104" s="618"/>
    </row>
    <row r="105" spans="1:89" ht="3.75" customHeight="1">
      <c r="B105" s="140"/>
      <c r="C105" s="170"/>
      <c r="D105" s="140"/>
      <c r="E105" s="170"/>
      <c r="F105" s="351"/>
      <c r="G105" s="143"/>
      <c r="H105" s="147"/>
      <c r="I105" s="148"/>
      <c r="J105" s="148"/>
      <c r="K105" s="148"/>
      <c r="L105" s="148"/>
      <c r="M105" s="148"/>
      <c r="N105" s="148"/>
      <c r="O105" s="148"/>
      <c r="P105" s="148"/>
      <c r="Q105" s="148"/>
      <c r="R105" s="148"/>
      <c r="S105" s="148"/>
      <c r="T105" s="148"/>
      <c r="U105" s="148"/>
      <c r="V105" s="148"/>
      <c r="W105" s="148"/>
      <c r="X105" s="148"/>
      <c r="Y105" s="148"/>
      <c r="Z105" s="148"/>
      <c r="AA105" s="148"/>
      <c r="AB105" s="148"/>
      <c r="AC105" s="148"/>
      <c r="AD105" s="148"/>
      <c r="AE105" s="148"/>
      <c r="AF105" s="148"/>
      <c r="AG105" s="148"/>
      <c r="AH105" s="148"/>
      <c r="AI105" s="148"/>
      <c r="AJ105" s="148"/>
      <c r="AK105" s="148"/>
      <c r="AL105" s="148"/>
      <c r="AM105" s="148"/>
      <c r="AN105" s="148"/>
      <c r="AO105" s="148"/>
      <c r="AP105" s="148"/>
      <c r="AQ105" s="148"/>
      <c r="AR105" s="148"/>
      <c r="AS105" s="148"/>
      <c r="AT105" s="148"/>
      <c r="AU105" s="148"/>
      <c r="AV105" s="148"/>
      <c r="AW105" s="148"/>
      <c r="AX105" s="148"/>
      <c r="AY105" s="149"/>
      <c r="AZ105" s="141"/>
      <c r="BA105" s="140"/>
      <c r="BB105" s="140"/>
      <c r="BC105" s="140"/>
      <c r="BD105" s="141"/>
      <c r="BE105" s="188"/>
      <c r="BJ105" s="64"/>
      <c r="BK105" s="60"/>
      <c r="BL105" s="60"/>
      <c r="BP105" s="142"/>
      <c r="BQ105" s="142"/>
      <c r="BR105" s="86"/>
    </row>
    <row r="106" spans="1:89">
      <c r="B106" s="140"/>
      <c r="C106" s="170"/>
      <c r="D106" s="140"/>
      <c r="E106" s="170"/>
      <c r="F106" s="351"/>
      <c r="G106" s="353" t="str">
        <f>CONCATENATE(E95,".3")</f>
        <v>6.5.3</v>
      </c>
      <c r="H106" s="144"/>
      <c r="I106" s="628"/>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c r="AK106" s="145"/>
      <c r="AL106" s="145"/>
      <c r="AM106" s="145"/>
      <c r="AN106" s="145"/>
      <c r="AO106" s="145"/>
      <c r="AP106" s="145"/>
      <c r="AQ106" s="145"/>
      <c r="AR106" s="145"/>
      <c r="AS106" s="145"/>
      <c r="AT106" s="145"/>
      <c r="AU106" s="145"/>
      <c r="AV106" s="145"/>
      <c r="AW106" s="145"/>
      <c r="AX106" s="145"/>
      <c r="AY106" s="146"/>
      <c r="AZ106" s="141"/>
      <c r="BA106" s="959"/>
      <c r="BB106" s="960"/>
      <c r="BC106" s="961"/>
      <c r="BD106" s="141"/>
      <c r="BE106" s="188"/>
      <c r="BJ106" s="624"/>
      <c r="BK106" s="617"/>
      <c r="BL106" s="617"/>
      <c r="BM106" s="617"/>
      <c r="BN106" s="617"/>
      <c r="BO106" s="617"/>
      <c r="BP106" s="135" t="str">
        <f>IF(OR(BA106="x",BA106=""),"",IF(AND($BO$28=1,BK106&lt;&gt;""),1,IF(AND($BO$28=2,BL106&lt;&gt;""),1,IF(AND($BO$28=3,BM106&lt;&gt;""),1,IF(AND($BO$28=4,BN106&lt;&gt;""),1,IF(AND($BO$28=5,BO106&lt;&gt;""),1,0))))))</f>
        <v/>
      </c>
      <c r="BQ106" s="67">
        <f>IF(BR97=0,0,IF(OR(BA106="x",BA106=""),0,BA106))</f>
        <v>0</v>
      </c>
      <c r="BR106" s="626"/>
    </row>
    <row r="107" spans="1:89" ht="3.75" customHeight="1">
      <c r="B107" s="140"/>
      <c r="C107" s="170"/>
      <c r="D107" s="140"/>
      <c r="E107" s="170"/>
      <c r="F107" s="351"/>
      <c r="G107" s="143"/>
      <c r="H107" s="147"/>
      <c r="I107" s="629"/>
      <c r="J107" s="148"/>
      <c r="K107" s="148"/>
      <c r="L107" s="148"/>
      <c r="M107" s="148"/>
      <c r="N107" s="148"/>
      <c r="O107" s="148"/>
      <c r="P107" s="148"/>
      <c r="Q107" s="148"/>
      <c r="R107" s="148"/>
      <c r="S107" s="148"/>
      <c r="T107" s="148"/>
      <c r="U107" s="148"/>
      <c r="V107" s="148"/>
      <c r="W107" s="148"/>
      <c r="X107" s="148"/>
      <c r="Y107" s="148"/>
      <c r="Z107" s="148"/>
      <c r="AA107" s="148"/>
      <c r="AB107" s="148"/>
      <c r="AC107" s="148"/>
      <c r="AD107" s="148"/>
      <c r="AE107" s="148"/>
      <c r="AF107" s="148"/>
      <c r="AG107" s="148"/>
      <c r="AH107" s="148"/>
      <c r="AI107" s="148"/>
      <c r="AJ107" s="148"/>
      <c r="AK107" s="148"/>
      <c r="AL107" s="148"/>
      <c r="AM107" s="148"/>
      <c r="AN107" s="148"/>
      <c r="AO107" s="148"/>
      <c r="AP107" s="148"/>
      <c r="AQ107" s="148"/>
      <c r="AR107" s="148"/>
      <c r="AS107" s="148"/>
      <c r="AT107" s="148"/>
      <c r="AU107" s="148"/>
      <c r="AV107" s="148"/>
      <c r="AW107" s="148"/>
      <c r="AX107" s="148"/>
      <c r="AY107" s="149"/>
      <c r="AZ107" s="141"/>
      <c r="BA107" s="140"/>
      <c r="BB107" s="140"/>
      <c r="BC107" s="140"/>
      <c r="BD107" s="141"/>
      <c r="BE107" s="188"/>
      <c r="BJ107" s="624"/>
      <c r="BK107" s="617"/>
      <c r="BL107" s="617"/>
      <c r="BM107" s="617"/>
      <c r="BN107" s="617"/>
      <c r="BO107" s="617"/>
      <c r="BP107" s="80"/>
      <c r="BQ107" s="80"/>
      <c r="BR107" s="86"/>
    </row>
    <row r="108" spans="1:89">
      <c r="B108" s="140"/>
      <c r="C108" s="170"/>
      <c r="D108" s="140"/>
      <c r="E108" s="170"/>
      <c r="F108" s="351"/>
      <c r="G108" s="353" t="str">
        <f>CONCATENATE(E95,".4")</f>
        <v>6.5.4</v>
      </c>
      <c r="H108" s="144"/>
      <c r="I108" s="628"/>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5"/>
      <c r="AY108" s="146"/>
      <c r="AZ108" s="141"/>
      <c r="BA108" s="959"/>
      <c r="BB108" s="960"/>
      <c r="BC108" s="961"/>
      <c r="BD108" s="141"/>
      <c r="BE108" s="188"/>
      <c r="BJ108" s="624"/>
      <c r="BK108" s="617"/>
      <c r="BL108" s="617"/>
      <c r="BM108" s="617"/>
      <c r="BN108" s="617"/>
      <c r="BO108" s="617"/>
      <c r="BP108" s="135" t="str">
        <f>IF(OR(BA108="x",BA108=""),"",IF(AND($BO$28=1,BK108&lt;&gt;""),1,IF(AND($BO$28=2,BL108&lt;&gt;""),1,IF(AND($BO$28=3,BM108&lt;&gt;""),1,IF(AND($BO$28=4,BN108&lt;&gt;""),1,IF(AND($BO$28=5,BO108&lt;&gt;""),1,0))))))</f>
        <v/>
      </c>
      <c r="BQ108" s="67">
        <f>IF(BR97=0,0,IF(OR(BA108="x",BA108=""),0,BA108))</f>
        <v>0</v>
      </c>
      <c r="BR108" s="626"/>
    </row>
    <row r="109" spans="1:89" ht="3.75" customHeight="1">
      <c r="B109" s="140"/>
      <c r="C109" s="170"/>
      <c r="D109" s="140"/>
      <c r="E109" s="170"/>
      <c r="F109" s="351"/>
      <c r="G109" s="143"/>
      <c r="H109" s="147"/>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c r="AK109" s="148"/>
      <c r="AL109" s="148"/>
      <c r="AM109" s="148"/>
      <c r="AN109" s="148"/>
      <c r="AO109" s="148"/>
      <c r="AP109" s="148"/>
      <c r="AQ109" s="148"/>
      <c r="AR109" s="148"/>
      <c r="AS109" s="148"/>
      <c r="AT109" s="148"/>
      <c r="AU109" s="148"/>
      <c r="AV109" s="148"/>
      <c r="AW109" s="148"/>
      <c r="AX109" s="148"/>
      <c r="AY109" s="149"/>
      <c r="AZ109" s="141"/>
      <c r="BA109" s="140"/>
      <c r="BB109" s="140"/>
      <c r="BC109" s="140"/>
      <c r="BD109" s="141"/>
      <c r="BE109" s="188"/>
      <c r="BJ109" s="624"/>
      <c r="BK109" s="617"/>
      <c r="BL109" s="617"/>
      <c r="BM109" s="617"/>
      <c r="BN109" s="617"/>
      <c r="BO109" s="617"/>
      <c r="BP109" s="80"/>
      <c r="BQ109" s="80"/>
      <c r="BR109" s="86"/>
    </row>
    <row r="110" spans="1:89">
      <c r="B110" s="140"/>
      <c r="C110" s="170"/>
      <c r="D110" s="140"/>
      <c r="E110" s="170"/>
      <c r="F110" s="351"/>
      <c r="G110" s="138"/>
      <c r="H110" s="139"/>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0"/>
      <c r="AY110" s="140"/>
      <c r="AZ110" s="141"/>
      <c r="BA110" s="140"/>
      <c r="BB110" s="140"/>
      <c r="BC110" s="140"/>
      <c r="BD110" s="141"/>
      <c r="BE110" s="188"/>
      <c r="BJ110" s="64"/>
      <c r="BK110" s="400" t="s">
        <v>231</v>
      </c>
      <c r="BL110" s="401"/>
      <c r="BM110" s="401"/>
      <c r="BN110" s="401"/>
      <c r="BO110" s="402"/>
      <c r="BP110" s="142"/>
      <c r="BQ110" s="142"/>
      <c r="BR110" s="86"/>
    </row>
    <row r="111" spans="1:89">
      <c r="B111" s="140"/>
      <c r="C111" s="170"/>
      <c r="D111" s="140"/>
      <c r="E111" s="354" t="str">
        <f>CONCATENATE($C$29,"6")</f>
        <v>6.6</v>
      </c>
      <c r="F111" s="352"/>
      <c r="G111" s="1021"/>
      <c r="H111" s="1022"/>
      <c r="I111" s="1022"/>
      <c r="J111" s="1022"/>
      <c r="K111" s="1022"/>
      <c r="L111" s="1022"/>
      <c r="M111" s="1022"/>
      <c r="N111" s="1022"/>
      <c r="O111" s="1022"/>
      <c r="P111" s="1022"/>
      <c r="Q111" s="1022"/>
      <c r="R111" s="1022"/>
      <c r="S111" s="1022"/>
      <c r="T111" s="1022"/>
      <c r="U111" s="1022"/>
      <c r="V111" s="1022"/>
      <c r="W111" s="1022"/>
      <c r="X111" s="1022"/>
      <c r="Y111" s="1022"/>
      <c r="Z111" s="1022"/>
      <c r="AA111" s="1022"/>
      <c r="AB111" s="1022"/>
      <c r="AC111" s="1022"/>
      <c r="AD111" s="1022"/>
      <c r="AE111" s="1022"/>
      <c r="AF111" s="1022"/>
      <c r="AG111" s="1022"/>
      <c r="AH111" s="1022"/>
      <c r="AI111" s="1022"/>
      <c r="AJ111" s="1022"/>
      <c r="AK111" s="1022"/>
      <c r="AL111" s="1022"/>
      <c r="AM111" s="1022"/>
      <c r="AN111" s="1022"/>
      <c r="AO111" s="1022"/>
      <c r="AP111" s="958"/>
      <c r="AQ111" s="958"/>
      <c r="AR111" s="958"/>
      <c r="AS111" s="958"/>
      <c r="AT111" s="958"/>
      <c r="AU111" s="958"/>
      <c r="AV111" s="958"/>
      <c r="AW111" s="958"/>
      <c r="AX111" s="958"/>
      <c r="AY111" s="958"/>
      <c r="AZ111" s="954" t="str">
        <f>IF(BA113="N",BQ111,IF(BR113=0,"",IF(BA113="Y",SUM(BQ111/BP111),"")))</f>
        <v/>
      </c>
      <c r="BA111" s="954"/>
      <c r="BB111" s="954"/>
      <c r="BC111" s="954"/>
      <c r="BD111" s="955"/>
      <c r="BE111" s="49"/>
      <c r="BJ111" s="62" t="s">
        <v>230</v>
      </c>
      <c r="BK111" s="62">
        <v>1</v>
      </c>
      <c r="BL111" s="174">
        <v>2</v>
      </c>
      <c r="BM111" s="62">
        <v>3</v>
      </c>
      <c r="BN111" s="62">
        <v>4</v>
      </c>
      <c r="BO111" s="62">
        <v>5</v>
      </c>
      <c r="BP111" s="67">
        <f>IF(BA113="N",8,IF(BR113=0,0,IF(BP113="",0,8)))</f>
        <v>0</v>
      </c>
      <c r="BQ111" s="67">
        <f>SUM(BQ113:BQ124)</f>
        <v>0</v>
      </c>
      <c r="BR111" s="175" t="str">
        <f>IF(BA113="N",0,IF(BP111=0,"",IF(SUM(BQ111/BP111)&gt;1,1,SUM(BQ111/BP111))))</f>
        <v/>
      </c>
    </row>
    <row r="112" spans="1:89" ht="3.75" customHeight="1">
      <c r="B112" s="140"/>
      <c r="C112" s="170"/>
      <c r="D112" s="140"/>
      <c r="E112" s="170"/>
      <c r="F112" s="351"/>
      <c r="G112" s="41"/>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42"/>
      <c r="BA112" s="42"/>
      <c r="BB112" s="42"/>
      <c r="BC112" s="42"/>
      <c r="BD112" s="139"/>
      <c r="BE112" s="188"/>
      <c r="BJ112" s="87"/>
      <c r="BK112" s="79"/>
      <c r="BL112" s="79"/>
      <c r="BP112" s="80"/>
      <c r="BQ112" s="80"/>
      <c r="BR112" s="81"/>
    </row>
    <row r="113" spans="1:89">
      <c r="B113" s="140"/>
      <c r="C113" s="170"/>
      <c r="D113" s="140"/>
      <c r="E113" s="170"/>
      <c r="F113" s="351"/>
      <c r="G113" s="353" t="str">
        <f>CONCATENATE(E111,".1")</f>
        <v>6.6.1</v>
      </c>
      <c r="H113" s="144"/>
      <c r="I113" s="628"/>
      <c r="J113" s="637"/>
      <c r="K113" s="637"/>
      <c r="L113" s="637"/>
      <c r="M113" s="637"/>
      <c r="N113" s="637"/>
      <c r="O113" s="637"/>
      <c r="P113" s="637"/>
      <c r="Q113" s="637"/>
      <c r="R113" s="637"/>
      <c r="S113" s="637"/>
      <c r="T113" s="637"/>
      <c r="U113" s="637"/>
      <c r="V113" s="637"/>
      <c r="W113" s="637"/>
      <c r="X113" s="637"/>
      <c r="Y113" s="637"/>
      <c r="Z113" s="637"/>
      <c r="AA113" s="637"/>
      <c r="AB113" s="637"/>
      <c r="AC113" s="637"/>
      <c r="AD113" s="637"/>
      <c r="AE113" s="637"/>
      <c r="AF113" s="637"/>
      <c r="AG113" s="637"/>
      <c r="AH113" s="637"/>
      <c r="AI113" s="637"/>
      <c r="AJ113" s="637"/>
      <c r="AK113" s="637"/>
      <c r="AL113" s="637"/>
      <c r="AM113" s="637"/>
      <c r="AN113" s="637"/>
      <c r="AO113" s="637"/>
      <c r="AP113" s="637"/>
      <c r="AQ113" s="637"/>
      <c r="AR113" s="637"/>
      <c r="AS113" s="637"/>
      <c r="AT113" s="637"/>
      <c r="AU113" s="637"/>
      <c r="AV113" s="637"/>
      <c r="AW113" s="166" t="s">
        <v>13</v>
      </c>
      <c r="AX113" s="145"/>
      <c r="AY113" s="146"/>
      <c r="AZ113" s="141"/>
      <c r="BA113" s="959"/>
      <c r="BB113" s="960"/>
      <c r="BC113" s="961"/>
      <c r="BD113" s="141"/>
      <c r="BE113" s="188"/>
      <c r="BJ113" s="66" t="s">
        <v>90</v>
      </c>
      <c r="BK113" s="78" t="s">
        <v>17</v>
      </c>
      <c r="BL113" s="78"/>
      <c r="BM113" s="78"/>
      <c r="BN113" s="78"/>
      <c r="BO113" s="78"/>
      <c r="BP113" s="135" t="str">
        <f>IF(OR(BA113="x",BA113=""),"",IF(AND($BO$28=1,BK113&lt;&gt;""),1,IF(AND($BO$28=2,BL113&lt;&gt;""),1,IF(AND($BO$28=3,BM113&lt;&gt;""),1,IF(AND($BO$28=4,BN113&lt;&gt;""),1,IF(AND($BO$28=5,BO113&lt;&gt;""),1,0))))))</f>
        <v/>
      </c>
      <c r="BQ113" s="67">
        <f>IF(BR113=0,0,IF(OR(BA113="x",BA113=""),0,IF(BA113="Y",2,0)))</f>
        <v>0</v>
      </c>
      <c r="BR113" s="137">
        <f>IF(BA113="N",0,SUM(BK114:BO114))</f>
        <v>1</v>
      </c>
    </row>
    <row r="114" spans="1:89" ht="3.75" customHeight="1">
      <c r="B114" s="140"/>
      <c r="C114" s="170"/>
      <c r="D114" s="140"/>
      <c r="E114" s="170"/>
      <c r="F114" s="351"/>
      <c r="G114" s="143"/>
      <c r="H114" s="147"/>
      <c r="I114" s="629"/>
      <c r="J114" s="524"/>
      <c r="K114" s="524"/>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c r="AJ114" s="148"/>
      <c r="AK114" s="148"/>
      <c r="AL114" s="148"/>
      <c r="AM114" s="148"/>
      <c r="AN114" s="148"/>
      <c r="AO114" s="148"/>
      <c r="AP114" s="148"/>
      <c r="AQ114" s="148"/>
      <c r="AR114" s="148"/>
      <c r="AS114" s="148"/>
      <c r="AT114" s="148"/>
      <c r="AU114" s="148"/>
      <c r="AV114" s="148"/>
      <c r="AW114" s="148"/>
      <c r="AX114" s="148"/>
      <c r="AY114" s="149"/>
      <c r="AZ114" s="141"/>
      <c r="BA114" s="140"/>
      <c r="BB114" s="140"/>
      <c r="BC114" s="140"/>
      <c r="BD114" s="141"/>
      <c r="BE114" s="188"/>
      <c r="BJ114" s="136"/>
      <c r="BK114" s="137">
        <f>IF(AND($BO$28=1,BK113&lt;&gt;""),1,0)</f>
        <v>1</v>
      </c>
      <c r="BL114" s="137">
        <f>IF(AND($BO$28=2,BL113&lt;&gt;""),1,0)</f>
        <v>0</v>
      </c>
      <c r="BM114" s="137">
        <f>IF(AND($BO$28=3,BM113&lt;&gt;""),1,0)</f>
        <v>0</v>
      </c>
      <c r="BN114" s="137">
        <f>IF(AND($BO$28=4,BN113&lt;&gt;""),1,0)</f>
        <v>0</v>
      </c>
      <c r="BO114" s="137">
        <f>IF(AND($BO$28=5,BO113&lt;&gt;""),1,0)</f>
        <v>0</v>
      </c>
      <c r="BP114" s="80"/>
      <c r="BQ114" s="80"/>
      <c r="BR114" s="86"/>
    </row>
    <row r="115" spans="1:89">
      <c r="B115" s="140"/>
      <c r="C115" s="170"/>
      <c r="D115" s="140"/>
      <c r="E115" s="170"/>
      <c r="F115" s="351"/>
      <c r="G115" s="353" t="str">
        <f>CONCATENATE(E111,".2")</f>
        <v>6.6.2</v>
      </c>
      <c r="H115" s="144"/>
      <c r="I115" s="628"/>
      <c r="J115" s="627"/>
      <c r="K115" s="627"/>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c r="AI115" s="145"/>
      <c r="AJ115" s="145"/>
      <c r="AK115" s="145"/>
      <c r="AL115" s="145"/>
      <c r="AM115" s="145"/>
      <c r="AN115" s="145"/>
      <c r="AO115" s="145"/>
      <c r="AP115" s="145"/>
      <c r="AQ115" s="145"/>
      <c r="AR115" s="145"/>
      <c r="AS115" s="145"/>
      <c r="AT115" s="145"/>
      <c r="AU115" s="145"/>
      <c r="AV115" s="145"/>
      <c r="AW115" s="145"/>
      <c r="AX115" s="145"/>
      <c r="AY115" s="146"/>
      <c r="AZ115" s="141"/>
      <c r="BA115" s="959"/>
      <c r="BB115" s="960"/>
      <c r="BC115" s="961"/>
      <c r="BD115" s="141"/>
      <c r="BE115" s="188"/>
      <c r="BJ115" s="624"/>
      <c r="BK115" s="617"/>
      <c r="BL115" s="617"/>
      <c r="BM115" s="617"/>
      <c r="BN115" s="617"/>
      <c r="BO115" s="617"/>
      <c r="BP115" s="135" t="str">
        <f>IF(OR(BA115="x",BA115=""),"",IF(AND($BO$28=1,BK115&lt;&gt;""),1,IF(AND($BO$28=2,BL115&lt;&gt;""),1,IF(AND($BO$28=3,BM115&lt;&gt;""),1,IF(AND($BO$28=4,BN115&lt;&gt;""),1,IF(AND($BO$28=5,BO115&lt;&gt;""),1,0))))))</f>
        <v/>
      </c>
      <c r="BQ115" s="67">
        <f>IF(BR113=0,0,IF(OR(BA115="x",BA115=""),0,BA115))</f>
        <v>0</v>
      </c>
      <c r="BR115" s="626"/>
    </row>
    <row r="116" spans="1:89" s="527" customFormat="1">
      <c r="A116" s="615"/>
      <c r="B116" s="106"/>
      <c r="C116" s="635"/>
      <c r="D116" s="106"/>
      <c r="E116" s="635"/>
      <c r="F116" s="634"/>
      <c r="G116" s="633"/>
      <c r="H116" s="632"/>
      <c r="I116" s="124" t="s">
        <v>5</v>
      </c>
      <c r="J116" s="106"/>
      <c r="K116" s="629"/>
      <c r="L116" s="524"/>
      <c r="M116" s="524"/>
      <c r="N116" s="524"/>
      <c r="O116" s="524"/>
      <c r="P116" s="524"/>
      <c r="Q116" s="524"/>
      <c r="R116" s="524"/>
      <c r="S116" s="524"/>
      <c r="T116" s="524"/>
      <c r="U116" s="524"/>
      <c r="V116" s="524"/>
      <c r="W116" s="524"/>
      <c r="X116" s="524"/>
      <c r="Y116" s="524"/>
      <c r="Z116" s="524"/>
      <c r="AA116" s="524"/>
      <c r="AB116" s="524"/>
      <c r="AC116" s="524"/>
      <c r="AD116" s="524"/>
      <c r="AE116" s="524"/>
      <c r="AF116" s="524"/>
      <c r="AG116" s="524"/>
      <c r="AH116" s="524"/>
      <c r="AI116" s="524"/>
      <c r="AJ116" s="524"/>
      <c r="AK116" s="524"/>
      <c r="AL116" s="524"/>
      <c r="AM116" s="524"/>
      <c r="AN116" s="524"/>
      <c r="AO116" s="524"/>
      <c r="AP116" s="524"/>
      <c r="AQ116" s="524"/>
      <c r="AR116" s="524"/>
      <c r="AS116" s="524"/>
      <c r="AT116" s="106"/>
      <c r="AU116" s="106"/>
      <c r="AV116" s="106"/>
      <c r="AW116" s="106"/>
      <c r="AX116" s="106"/>
      <c r="AY116" s="631"/>
      <c r="AZ116" s="630"/>
      <c r="BA116" s="106"/>
      <c r="BB116" s="106"/>
      <c r="BC116" s="106"/>
      <c r="BD116" s="630"/>
      <c r="BE116" s="528"/>
      <c r="BF116" s="624"/>
      <c r="BG116" s="618"/>
      <c r="BH116" s="618"/>
      <c r="BI116" s="618"/>
      <c r="BJ116" s="624"/>
      <c r="BK116" s="617"/>
      <c r="BL116" s="617"/>
      <c r="BM116" s="617"/>
      <c r="BN116" s="617"/>
      <c r="BO116" s="617"/>
      <c r="BP116" s="636"/>
      <c r="BQ116" s="636"/>
      <c r="BR116" s="626"/>
      <c r="BS116" s="618"/>
      <c r="BT116" s="618"/>
      <c r="BU116" s="618"/>
      <c r="BV116" s="618"/>
      <c r="BW116" s="618"/>
      <c r="BX116" s="618"/>
      <c r="BY116" s="618"/>
      <c r="BZ116" s="618"/>
      <c r="CA116" s="618"/>
      <c r="CB116" s="618"/>
      <c r="CC116" s="618"/>
      <c r="CD116" s="618"/>
      <c r="CE116" s="618"/>
      <c r="CF116" s="618"/>
      <c r="CG116" s="618"/>
      <c r="CH116" s="618"/>
      <c r="CI116" s="618"/>
      <c r="CJ116" s="618"/>
      <c r="CK116" s="618"/>
    </row>
    <row r="117" spans="1:89" s="527" customFormat="1">
      <c r="A117" s="615"/>
      <c r="B117" s="106"/>
      <c r="C117" s="635"/>
      <c r="D117" s="106"/>
      <c r="E117" s="635"/>
      <c r="F117" s="634"/>
      <c r="G117" s="633"/>
      <c r="H117" s="632"/>
      <c r="I117" s="124" t="s">
        <v>6</v>
      </c>
      <c r="J117" s="106"/>
      <c r="K117" s="629"/>
      <c r="L117" s="524"/>
      <c r="M117" s="524"/>
      <c r="N117" s="524"/>
      <c r="O117" s="524"/>
      <c r="P117" s="524"/>
      <c r="Q117" s="524"/>
      <c r="R117" s="524"/>
      <c r="S117" s="524"/>
      <c r="T117" s="524"/>
      <c r="U117" s="524"/>
      <c r="V117" s="524"/>
      <c r="W117" s="524"/>
      <c r="X117" s="524"/>
      <c r="Y117" s="524"/>
      <c r="Z117" s="524"/>
      <c r="AA117" s="524"/>
      <c r="AB117" s="524"/>
      <c r="AC117" s="524"/>
      <c r="AD117" s="524"/>
      <c r="AE117" s="524"/>
      <c r="AF117" s="524"/>
      <c r="AG117" s="524"/>
      <c r="AH117" s="524"/>
      <c r="AI117" s="524"/>
      <c r="AJ117" s="524"/>
      <c r="AK117" s="524"/>
      <c r="AL117" s="524"/>
      <c r="AM117" s="524"/>
      <c r="AN117" s="524"/>
      <c r="AO117" s="524"/>
      <c r="AP117" s="524"/>
      <c r="AQ117" s="524"/>
      <c r="AR117" s="524"/>
      <c r="AS117" s="524"/>
      <c r="AT117" s="106"/>
      <c r="AU117" s="106"/>
      <c r="AV117" s="106"/>
      <c r="AW117" s="106"/>
      <c r="AX117" s="106"/>
      <c r="AY117" s="631"/>
      <c r="AZ117" s="630"/>
      <c r="BA117" s="106"/>
      <c r="BB117" s="106"/>
      <c r="BC117" s="106"/>
      <c r="BD117" s="630"/>
      <c r="BE117" s="528"/>
      <c r="BF117" s="624"/>
      <c r="BG117" s="618"/>
      <c r="BH117" s="618"/>
      <c r="BI117" s="618"/>
      <c r="BJ117" s="624"/>
      <c r="BK117" s="617"/>
      <c r="BL117" s="617"/>
      <c r="BM117" s="617"/>
      <c r="BN117" s="617"/>
      <c r="BO117" s="617"/>
      <c r="BP117" s="619"/>
      <c r="BQ117" s="619"/>
      <c r="BR117" s="626"/>
      <c r="BS117" s="618"/>
      <c r="BT117" s="618"/>
      <c r="BU117" s="618"/>
      <c r="BV117" s="618"/>
      <c r="BW117" s="618"/>
      <c r="BX117" s="618"/>
      <c r="BY117" s="618"/>
      <c r="BZ117" s="618"/>
      <c r="CA117" s="618"/>
      <c r="CB117" s="618"/>
      <c r="CC117" s="618"/>
      <c r="CD117" s="618"/>
      <c r="CE117" s="618"/>
      <c r="CF117" s="618"/>
      <c r="CG117" s="618"/>
      <c r="CH117" s="618"/>
      <c r="CI117" s="618"/>
      <c r="CJ117" s="618"/>
      <c r="CK117" s="618"/>
    </row>
    <row r="118" spans="1:89" s="527" customFormat="1">
      <c r="A118" s="615"/>
      <c r="B118" s="106"/>
      <c r="C118" s="635"/>
      <c r="D118" s="106"/>
      <c r="E118" s="635"/>
      <c r="F118" s="634"/>
      <c r="G118" s="633"/>
      <c r="H118" s="632"/>
      <c r="I118" s="124" t="s">
        <v>7</v>
      </c>
      <c r="J118" s="106"/>
      <c r="K118" s="629"/>
      <c r="L118" s="524"/>
      <c r="M118" s="524"/>
      <c r="N118" s="524"/>
      <c r="O118" s="524"/>
      <c r="P118" s="524"/>
      <c r="Q118" s="524"/>
      <c r="R118" s="524"/>
      <c r="S118" s="524"/>
      <c r="T118" s="524"/>
      <c r="U118" s="524"/>
      <c r="V118" s="524"/>
      <c r="W118" s="524"/>
      <c r="X118" s="524"/>
      <c r="Y118" s="524"/>
      <c r="Z118" s="524"/>
      <c r="AA118" s="524"/>
      <c r="AB118" s="524"/>
      <c r="AC118" s="524"/>
      <c r="AD118" s="524"/>
      <c r="AE118" s="524"/>
      <c r="AF118" s="524"/>
      <c r="AG118" s="524"/>
      <c r="AH118" s="524"/>
      <c r="AI118" s="524"/>
      <c r="AJ118" s="524"/>
      <c r="AK118" s="524"/>
      <c r="AL118" s="524"/>
      <c r="AM118" s="524"/>
      <c r="AN118" s="524"/>
      <c r="AO118" s="524"/>
      <c r="AP118" s="524"/>
      <c r="AQ118" s="524"/>
      <c r="AR118" s="524"/>
      <c r="AS118" s="524"/>
      <c r="AT118" s="106"/>
      <c r="AU118" s="106"/>
      <c r="AV118" s="106"/>
      <c r="AW118" s="106"/>
      <c r="AX118" s="106"/>
      <c r="AY118" s="631"/>
      <c r="AZ118" s="630"/>
      <c r="BA118" s="106"/>
      <c r="BB118" s="106"/>
      <c r="BC118" s="106"/>
      <c r="BD118" s="630"/>
      <c r="BE118" s="528"/>
      <c r="BF118" s="624"/>
      <c r="BG118" s="618"/>
      <c r="BH118" s="618"/>
      <c r="BI118" s="618"/>
      <c r="BJ118" s="624"/>
      <c r="BK118" s="617"/>
      <c r="BL118" s="617"/>
      <c r="BM118" s="617"/>
      <c r="BN118" s="617"/>
      <c r="BO118" s="617"/>
      <c r="BP118" s="619"/>
      <c r="BQ118" s="619"/>
      <c r="BR118" s="626"/>
      <c r="BS118" s="618"/>
      <c r="BT118" s="618"/>
      <c r="BU118" s="618"/>
      <c r="BV118" s="618"/>
      <c r="BW118" s="618"/>
      <c r="BX118" s="618"/>
      <c r="BY118" s="618"/>
      <c r="BZ118" s="618"/>
      <c r="CA118" s="618"/>
      <c r="CB118" s="618"/>
      <c r="CC118" s="618"/>
      <c r="CD118" s="618"/>
      <c r="CE118" s="618"/>
      <c r="CF118" s="618"/>
      <c r="CG118" s="618"/>
      <c r="CH118" s="618"/>
      <c r="CI118" s="618"/>
      <c r="CJ118" s="618"/>
      <c r="CK118" s="618"/>
    </row>
    <row r="119" spans="1:89" s="527" customFormat="1">
      <c r="A119" s="615"/>
      <c r="B119" s="106"/>
      <c r="C119" s="635"/>
      <c r="D119" s="106"/>
      <c r="E119" s="635"/>
      <c r="F119" s="634"/>
      <c r="G119" s="633"/>
      <c r="H119" s="632"/>
      <c r="I119" s="124" t="s">
        <v>8</v>
      </c>
      <c r="J119" s="106"/>
      <c r="K119" s="629"/>
      <c r="L119" s="524"/>
      <c r="M119" s="524"/>
      <c r="N119" s="524"/>
      <c r="O119" s="524"/>
      <c r="P119" s="524"/>
      <c r="Q119" s="524"/>
      <c r="R119" s="524"/>
      <c r="S119" s="524"/>
      <c r="T119" s="524"/>
      <c r="U119" s="524"/>
      <c r="V119" s="524"/>
      <c r="W119" s="524"/>
      <c r="X119" s="524"/>
      <c r="Y119" s="524"/>
      <c r="Z119" s="524"/>
      <c r="AA119" s="524"/>
      <c r="AB119" s="524"/>
      <c r="AC119" s="524"/>
      <c r="AD119" s="524"/>
      <c r="AE119" s="524"/>
      <c r="AF119" s="524"/>
      <c r="AG119" s="524"/>
      <c r="AH119" s="524"/>
      <c r="AI119" s="524"/>
      <c r="AJ119" s="524"/>
      <c r="AK119" s="524"/>
      <c r="AL119" s="524"/>
      <c r="AM119" s="524"/>
      <c r="AN119" s="524"/>
      <c r="AO119" s="524"/>
      <c r="AP119" s="524"/>
      <c r="AQ119" s="524"/>
      <c r="AR119" s="524"/>
      <c r="AS119" s="524"/>
      <c r="AT119" s="106"/>
      <c r="AU119" s="106"/>
      <c r="AV119" s="106"/>
      <c r="AW119" s="106"/>
      <c r="AX119" s="106"/>
      <c r="AY119" s="631"/>
      <c r="AZ119" s="630"/>
      <c r="BA119" s="106"/>
      <c r="BB119" s="106"/>
      <c r="BC119" s="106"/>
      <c r="BD119" s="630"/>
      <c r="BE119" s="528"/>
      <c r="BF119" s="624"/>
      <c r="BG119" s="618"/>
      <c r="BH119" s="618"/>
      <c r="BI119" s="618"/>
      <c r="BJ119" s="624"/>
      <c r="BK119" s="617"/>
      <c r="BL119" s="617"/>
      <c r="BM119" s="617"/>
      <c r="BN119" s="617"/>
      <c r="BO119" s="617"/>
      <c r="BP119" s="619"/>
      <c r="BQ119" s="619"/>
      <c r="BR119" s="626"/>
      <c r="BS119" s="618"/>
      <c r="BT119" s="618"/>
      <c r="BU119" s="618"/>
      <c r="BV119" s="618"/>
      <c r="BW119" s="618"/>
      <c r="BX119" s="618"/>
      <c r="BY119" s="618"/>
      <c r="BZ119" s="618"/>
      <c r="CA119" s="618"/>
      <c r="CB119" s="618"/>
      <c r="CC119" s="618"/>
      <c r="CD119" s="618"/>
      <c r="CE119" s="618"/>
      <c r="CF119" s="618"/>
      <c r="CG119" s="618"/>
      <c r="CH119" s="618"/>
      <c r="CI119" s="618"/>
      <c r="CJ119" s="618"/>
      <c r="CK119" s="618"/>
    </row>
    <row r="120" spans="1:89" s="527" customFormat="1">
      <c r="A120" s="615"/>
      <c r="B120" s="106"/>
      <c r="C120" s="635"/>
      <c r="D120" s="106"/>
      <c r="E120" s="635"/>
      <c r="F120" s="634"/>
      <c r="G120" s="633"/>
      <c r="H120" s="632"/>
      <c r="I120" s="124" t="s">
        <v>9</v>
      </c>
      <c r="J120" s="106"/>
      <c r="K120" s="629"/>
      <c r="L120" s="524"/>
      <c r="M120" s="524"/>
      <c r="N120" s="524"/>
      <c r="O120" s="524"/>
      <c r="P120" s="524"/>
      <c r="Q120" s="524"/>
      <c r="R120" s="524"/>
      <c r="S120" s="524"/>
      <c r="T120" s="524"/>
      <c r="U120" s="524"/>
      <c r="V120" s="524"/>
      <c r="W120" s="524"/>
      <c r="X120" s="524"/>
      <c r="Y120" s="524"/>
      <c r="Z120" s="524"/>
      <c r="AA120" s="524"/>
      <c r="AB120" s="524"/>
      <c r="AC120" s="524"/>
      <c r="AD120" s="524"/>
      <c r="AE120" s="524"/>
      <c r="AF120" s="524"/>
      <c r="AG120" s="524"/>
      <c r="AH120" s="524"/>
      <c r="AI120" s="524"/>
      <c r="AJ120" s="524"/>
      <c r="AK120" s="524"/>
      <c r="AL120" s="524"/>
      <c r="AM120" s="524"/>
      <c r="AN120" s="524"/>
      <c r="AO120" s="524"/>
      <c r="AP120" s="524"/>
      <c r="AQ120" s="524"/>
      <c r="AR120" s="524"/>
      <c r="AS120" s="524"/>
      <c r="AT120" s="106"/>
      <c r="AU120" s="106"/>
      <c r="AV120" s="106"/>
      <c r="AW120" s="106"/>
      <c r="AX120" s="106"/>
      <c r="AY120" s="631"/>
      <c r="AZ120" s="630"/>
      <c r="BA120" s="106"/>
      <c r="BB120" s="106"/>
      <c r="BC120" s="106"/>
      <c r="BD120" s="630"/>
      <c r="BE120" s="528"/>
      <c r="BF120" s="624"/>
      <c r="BG120" s="618"/>
      <c r="BH120" s="618"/>
      <c r="BI120" s="618"/>
      <c r="BJ120" s="624"/>
      <c r="BK120" s="617"/>
      <c r="BL120" s="617"/>
      <c r="BM120" s="617"/>
      <c r="BN120" s="617"/>
      <c r="BO120" s="617"/>
      <c r="BP120" s="619"/>
      <c r="BQ120" s="619"/>
      <c r="BR120" s="626"/>
      <c r="BS120" s="618"/>
      <c r="BT120" s="618"/>
      <c r="BU120" s="618"/>
      <c r="BV120" s="618"/>
      <c r="BW120" s="618"/>
      <c r="BX120" s="618"/>
      <c r="BY120" s="618"/>
      <c r="BZ120" s="618"/>
      <c r="CA120" s="618"/>
      <c r="CB120" s="618"/>
      <c r="CC120" s="618"/>
      <c r="CD120" s="618"/>
      <c r="CE120" s="618"/>
      <c r="CF120" s="618"/>
      <c r="CG120" s="618"/>
      <c r="CH120" s="618"/>
      <c r="CI120" s="618"/>
      <c r="CJ120" s="618"/>
      <c r="CK120" s="618"/>
    </row>
    <row r="121" spans="1:89" ht="3.75" customHeight="1">
      <c r="B121" s="140"/>
      <c r="C121" s="170"/>
      <c r="D121" s="140"/>
      <c r="E121" s="170"/>
      <c r="F121" s="351"/>
      <c r="G121" s="143"/>
      <c r="H121" s="147"/>
      <c r="I121" s="524"/>
      <c r="J121" s="524"/>
      <c r="K121" s="524"/>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8"/>
      <c r="AL121" s="148"/>
      <c r="AM121" s="148"/>
      <c r="AN121" s="148"/>
      <c r="AO121" s="148"/>
      <c r="AP121" s="148"/>
      <c r="AQ121" s="148"/>
      <c r="AR121" s="148"/>
      <c r="AS121" s="148"/>
      <c r="AT121" s="148"/>
      <c r="AU121" s="148"/>
      <c r="AV121" s="148"/>
      <c r="AW121" s="148"/>
      <c r="AX121" s="148"/>
      <c r="AY121" s="149"/>
      <c r="AZ121" s="141"/>
      <c r="BA121" s="140"/>
      <c r="BB121" s="140"/>
      <c r="BC121" s="140"/>
      <c r="BD121" s="141"/>
      <c r="BE121" s="188"/>
      <c r="BJ121" s="64"/>
      <c r="BK121" s="60"/>
      <c r="BL121" s="60"/>
      <c r="BP121" s="142"/>
      <c r="BQ121" s="142"/>
      <c r="BR121" s="86"/>
    </row>
    <row r="122" spans="1:89">
      <c r="B122" s="140"/>
      <c r="C122" s="170"/>
      <c r="D122" s="140"/>
      <c r="E122" s="170"/>
      <c r="F122" s="351"/>
      <c r="G122" s="353" t="str">
        <f>CONCATENATE(E111,".3")</f>
        <v>6.6.3</v>
      </c>
      <c r="H122" s="144"/>
      <c r="I122" s="628"/>
      <c r="J122" s="627"/>
      <c r="K122" s="627"/>
      <c r="L122" s="145"/>
      <c r="M122" s="145"/>
      <c r="N122" s="145"/>
      <c r="O122" s="145"/>
      <c r="P122" s="145"/>
      <c r="Q122" s="145"/>
      <c r="R122" s="145"/>
      <c r="S122" s="145"/>
      <c r="T122" s="145"/>
      <c r="U122" s="145"/>
      <c r="V122" s="145"/>
      <c r="W122" s="145"/>
      <c r="X122" s="145"/>
      <c r="Y122" s="145"/>
      <c r="Z122" s="145"/>
      <c r="AA122" s="145"/>
      <c r="AB122" s="145"/>
      <c r="AC122" s="145"/>
      <c r="AD122" s="145"/>
      <c r="AE122" s="145"/>
      <c r="AF122" s="145"/>
      <c r="AG122" s="145"/>
      <c r="AH122" s="145"/>
      <c r="AI122" s="145"/>
      <c r="AJ122" s="145"/>
      <c r="AK122" s="145"/>
      <c r="AL122" s="145"/>
      <c r="AM122" s="145"/>
      <c r="AN122" s="145"/>
      <c r="AO122" s="145"/>
      <c r="AP122" s="145"/>
      <c r="AQ122" s="145"/>
      <c r="AR122" s="145"/>
      <c r="AS122" s="145"/>
      <c r="AT122" s="145"/>
      <c r="AU122" s="145"/>
      <c r="AV122" s="145"/>
      <c r="AW122" s="145"/>
      <c r="AX122" s="145"/>
      <c r="AY122" s="146"/>
      <c r="AZ122" s="141"/>
      <c r="BA122" s="959"/>
      <c r="BB122" s="960"/>
      <c r="BC122" s="961"/>
      <c r="BD122" s="141"/>
      <c r="BE122" s="220"/>
      <c r="BF122" s="59"/>
      <c r="BJ122" s="624"/>
      <c r="BK122" s="617"/>
      <c r="BL122" s="617"/>
      <c r="BM122" s="617"/>
      <c r="BN122" s="617"/>
      <c r="BO122" s="617"/>
      <c r="BP122" s="135" t="str">
        <f>IF(OR(BA122="x",BA122=""),"",IF(AND($BO$28=1,BK122&lt;&gt;""),1,IF(AND($BO$28=2,BL122&lt;&gt;""),1,IF(AND($BO$28=3,BM122&lt;&gt;""),1,IF(AND($BO$28=4,BN122&lt;&gt;""),1,IF(AND($BO$28=5,BO122&lt;&gt;""),1,0))))))</f>
        <v/>
      </c>
      <c r="BQ122" s="67">
        <f>IF(BR113=0,0,IF(OR(BA122="x",BA122=""),0,BA122))</f>
        <v>0</v>
      </c>
      <c r="BR122" s="626"/>
    </row>
    <row r="123" spans="1:89" ht="3.75" customHeight="1">
      <c r="B123" s="140"/>
      <c r="C123" s="170"/>
      <c r="D123" s="140"/>
      <c r="E123" s="170"/>
      <c r="F123" s="351"/>
      <c r="G123" s="143"/>
      <c r="H123" s="147"/>
      <c r="I123" s="629"/>
      <c r="J123" s="524"/>
      <c r="K123" s="524"/>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c r="AK123" s="148"/>
      <c r="AL123" s="148"/>
      <c r="AM123" s="148"/>
      <c r="AN123" s="148"/>
      <c r="AO123" s="148"/>
      <c r="AP123" s="148"/>
      <c r="AQ123" s="148"/>
      <c r="AR123" s="148"/>
      <c r="AS123" s="148"/>
      <c r="AT123" s="148"/>
      <c r="AU123" s="148"/>
      <c r="AV123" s="148"/>
      <c r="AW123" s="148"/>
      <c r="AX123" s="148"/>
      <c r="AY123" s="149"/>
      <c r="AZ123" s="141"/>
      <c r="BA123" s="140"/>
      <c r="BB123" s="140"/>
      <c r="BC123" s="140"/>
      <c r="BD123" s="141"/>
      <c r="BE123" s="220"/>
      <c r="BF123" s="59"/>
      <c r="BJ123" s="624"/>
      <c r="BK123" s="617"/>
      <c r="BL123" s="617"/>
      <c r="BM123" s="617"/>
      <c r="BN123" s="617"/>
      <c r="BO123" s="617"/>
      <c r="BP123" s="80"/>
      <c r="BQ123" s="80"/>
      <c r="BR123" s="86"/>
    </row>
    <row r="124" spans="1:89">
      <c r="B124" s="140"/>
      <c r="C124" s="170"/>
      <c r="D124" s="140"/>
      <c r="E124" s="170"/>
      <c r="F124" s="351"/>
      <c r="G124" s="353" t="str">
        <f>CONCATENATE(E111,".4")</f>
        <v>6.6.4</v>
      </c>
      <c r="H124" s="144"/>
      <c r="I124" s="628"/>
      <c r="J124" s="627"/>
      <c r="K124" s="627"/>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145"/>
      <c r="AH124" s="145"/>
      <c r="AI124" s="145"/>
      <c r="AJ124" s="145"/>
      <c r="AK124" s="145"/>
      <c r="AL124" s="145"/>
      <c r="AM124" s="145"/>
      <c r="AN124" s="145"/>
      <c r="AO124" s="145"/>
      <c r="AP124" s="145"/>
      <c r="AQ124" s="145"/>
      <c r="AR124" s="145"/>
      <c r="AS124" s="145"/>
      <c r="AT124" s="145"/>
      <c r="AU124" s="145"/>
      <c r="AV124" s="145"/>
      <c r="AW124" s="145"/>
      <c r="AX124" s="145"/>
      <c r="AY124" s="146"/>
      <c r="AZ124" s="141"/>
      <c r="BA124" s="959"/>
      <c r="BB124" s="960"/>
      <c r="BC124" s="961"/>
      <c r="BD124" s="141"/>
      <c r="BE124" s="220"/>
      <c r="BF124" s="59"/>
      <c r="BJ124" s="624"/>
      <c r="BK124" s="617"/>
      <c r="BL124" s="617"/>
      <c r="BM124" s="617"/>
      <c r="BN124" s="617"/>
      <c r="BO124" s="617"/>
      <c r="BP124" s="135" t="str">
        <f>IF(OR(BA124="x",BA124=""),"",IF(AND($BO$28=1,BK124&lt;&gt;""),1,IF(AND($BO$28=2,BL124&lt;&gt;""),1,IF(AND($BO$28=3,BM124&lt;&gt;""),1,IF(AND($BO$28=4,BN124&lt;&gt;""),1,IF(AND($BO$28=5,BO124&lt;&gt;""),1,0))))))</f>
        <v/>
      </c>
      <c r="BQ124" s="67">
        <f>IF(BR113=0,0,IF(OR(BA124="x",BA124=""),0,BA124))</f>
        <v>0</v>
      </c>
      <c r="BR124" s="626"/>
    </row>
    <row r="125" spans="1:89" ht="3.75" customHeight="1">
      <c r="A125" s="625"/>
      <c r="B125" s="140"/>
      <c r="C125" s="170"/>
      <c r="D125" s="84"/>
      <c r="E125" s="73"/>
      <c r="F125" s="74"/>
      <c r="G125" s="143"/>
      <c r="H125" s="147"/>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c r="AK125" s="148"/>
      <c r="AL125" s="148"/>
      <c r="AM125" s="148"/>
      <c r="AN125" s="148"/>
      <c r="AO125" s="148"/>
      <c r="AP125" s="148"/>
      <c r="AQ125" s="148"/>
      <c r="AR125" s="148"/>
      <c r="AS125" s="148"/>
      <c r="AT125" s="148"/>
      <c r="AU125" s="148"/>
      <c r="AV125" s="148"/>
      <c r="AW125" s="148"/>
      <c r="AX125" s="148"/>
      <c r="AY125" s="149"/>
      <c r="AZ125" s="141"/>
      <c r="BA125" s="140"/>
      <c r="BB125" s="140"/>
      <c r="BC125" s="140"/>
      <c r="BD125" s="141"/>
      <c r="BE125" s="243"/>
      <c r="BF125" s="59"/>
      <c r="BJ125" s="624"/>
      <c r="BK125" s="617"/>
      <c r="BL125" s="617"/>
      <c r="BM125" s="617"/>
      <c r="BN125" s="617"/>
      <c r="BO125" s="617"/>
      <c r="BP125" s="80"/>
      <c r="BQ125" s="80"/>
      <c r="BR125" s="86"/>
    </row>
    <row r="126" spans="1:89">
      <c r="A126" s="623"/>
      <c r="B126" s="148"/>
      <c r="C126" s="227"/>
      <c r="D126" s="148"/>
      <c r="E126" s="227"/>
      <c r="F126" s="148"/>
      <c r="G126" s="227"/>
      <c r="H126" s="148"/>
      <c r="I126" s="148"/>
      <c r="J126" s="148"/>
      <c r="K126" s="148"/>
      <c r="L126" s="148"/>
      <c r="M126" s="148"/>
      <c r="N126" s="148"/>
      <c r="O126" s="148"/>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c r="BC126" s="148"/>
      <c r="BD126" s="148"/>
      <c r="BE126" s="149"/>
      <c r="BF126" s="59"/>
      <c r="BJ126" s="82"/>
      <c r="BK126" s="83"/>
      <c r="BL126" s="83"/>
      <c r="BM126" s="83"/>
      <c r="BN126" s="83"/>
      <c r="BO126" s="83"/>
      <c r="BP126" s="172"/>
      <c r="BQ126" s="172"/>
      <c r="BR126" s="173"/>
    </row>
    <row r="127" spans="1:89">
      <c r="A127" s="616"/>
      <c r="B127" s="59"/>
      <c r="C127" s="244"/>
      <c r="D127" s="59"/>
      <c r="E127" s="245"/>
      <c r="F127" s="246"/>
      <c r="G127" s="1019"/>
      <c r="H127" s="1019"/>
      <c r="I127" s="1019"/>
      <c r="J127" s="1019"/>
      <c r="K127" s="1019"/>
      <c r="L127" s="1019"/>
      <c r="M127" s="1019"/>
      <c r="N127" s="1019"/>
      <c r="O127" s="1019"/>
      <c r="P127" s="1019"/>
      <c r="Q127" s="1019"/>
      <c r="R127" s="1019"/>
      <c r="S127" s="1019"/>
      <c r="T127" s="1019"/>
      <c r="U127" s="1019"/>
      <c r="V127" s="1019"/>
      <c r="W127" s="1019"/>
      <c r="X127" s="1019"/>
      <c r="Y127" s="1019"/>
      <c r="Z127" s="1019"/>
      <c r="AA127" s="1019"/>
      <c r="AB127" s="1019"/>
      <c r="AC127" s="1019"/>
      <c r="AD127" s="1019"/>
      <c r="AE127" s="1019"/>
      <c r="AF127" s="1019"/>
      <c r="AG127" s="1019"/>
      <c r="AH127" s="1019"/>
      <c r="AI127" s="1019"/>
      <c r="AJ127" s="1019"/>
      <c r="AK127" s="1019"/>
      <c r="AL127" s="1019"/>
      <c r="AM127" s="1019"/>
      <c r="AN127" s="1019"/>
      <c r="AO127" s="1019"/>
      <c r="AP127" s="1020"/>
      <c r="AQ127" s="1020"/>
      <c r="AR127" s="1020"/>
      <c r="AS127" s="1020"/>
      <c r="AT127" s="1020"/>
      <c r="AU127" s="1020"/>
      <c r="AV127" s="1020"/>
      <c r="AW127" s="1020"/>
      <c r="AX127" s="1020"/>
      <c r="AY127" s="1020"/>
      <c r="AZ127" s="1018"/>
      <c r="BA127" s="1018"/>
      <c r="BB127" s="1018"/>
      <c r="BC127" s="1018"/>
      <c r="BD127" s="1018"/>
      <c r="BE127" s="59"/>
      <c r="BF127" s="59"/>
      <c r="BJ127" s="247"/>
      <c r="BK127" s="247"/>
      <c r="BL127" s="247"/>
      <c r="BM127" s="247"/>
      <c r="BN127" s="247"/>
      <c r="BO127" s="247"/>
      <c r="BP127" s="142"/>
      <c r="BQ127" s="142"/>
      <c r="BR127" s="248"/>
    </row>
    <row r="128" spans="1:89" ht="3.75" customHeight="1">
      <c r="A128" s="616"/>
      <c r="B128" s="59"/>
      <c r="C128" s="244"/>
      <c r="D128" s="59"/>
      <c r="E128" s="244"/>
      <c r="F128" s="59"/>
      <c r="G128" s="244"/>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59"/>
      <c r="BF128" s="59"/>
      <c r="BK128" s="60"/>
      <c r="BL128" s="60"/>
      <c r="BP128" s="142"/>
      <c r="BQ128" s="142"/>
      <c r="BR128" s="142"/>
    </row>
    <row r="129" spans="1:89">
      <c r="A129" s="616"/>
      <c r="B129" s="59"/>
      <c r="C129" s="244"/>
      <c r="D129" s="59"/>
      <c r="E129" s="244"/>
      <c r="F129" s="59"/>
      <c r="G129" s="622"/>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250"/>
      <c r="AX129" s="59"/>
      <c r="AY129" s="59"/>
      <c r="AZ129" s="59"/>
      <c r="BA129" s="1017"/>
      <c r="BB129" s="1017"/>
      <c r="BC129" s="1017"/>
      <c r="BD129" s="59"/>
      <c r="BE129" s="59"/>
      <c r="BF129" s="59"/>
      <c r="BJ129" s="60"/>
      <c r="BK129" s="60"/>
      <c r="BL129" s="60"/>
      <c r="BP129" s="251"/>
      <c r="BQ129" s="142"/>
      <c r="BR129" s="225"/>
    </row>
    <row r="130" spans="1:89" ht="3.75" customHeight="1">
      <c r="A130" s="616"/>
      <c r="B130" s="59"/>
      <c r="C130" s="244"/>
      <c r="D130" s="59"/>
      <c r="E130" s="244"/>
      <c r="F130" s="59"/>
      <c r="G130" s="244"/>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59"/>
      <c r="BF130" s="59"/>
      <c r="BJ130" s="225"/>
      <c r="BK130" s="225"/>
      <c r="BL130" s="225"/>
      <c r="BM130" s="225"/>
      <c r="BN130" s="225"/>
      <c r="BO130" s="225"/>
      <c r="BP130" s="142"/>
      <c r="BQ130" s="142"/>
      <c r="BR130" s="142"/>
    </row>
    <row r="131" spans="1:89">
      <c r="A131" s="616"/>
      <c r="B131" s="59"/>
      <c r="C131" s="244"/>
      <c r="D131" s="59"/>
      <c r="E131" s="244"/>
      <c r="F131" s="59"/>
      <c r="G131" s="244"/>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1017"/>
      <c r="BB131" s="1017"/>
      <c r="BC131" s="1017"/>
      <c r="BD131" s="59"/>
      <c r="BE131" s="59"/>
      <c r="BF131" s="59"/>
      <c r="BJ131" s="618"/>
      <c r="BK131" s="617"/>
      <c r="BL131" s="617"/>
      <c r="BM131" s="617"/>
      <c r="BN131" s="617"/>
      <c r="BO131" s="617"/>
      <c r="BP131" s="251"/>
      <c r="BQ131" s="142"/>
      <c r="BR131" s="619"/>
    </row>
    <row r="132" spans="1:89" s="527" customFormat="1">
      <c r="A132" s="616"/>
      <c r="B132" s="618"/>
      <c r="C132" s="621"/>
      <c r="D132" s="618"/>
      <c r="E132" s="621"/>
      <c r="F132" s="618"/>
      <c r="G132" s="621"/>
      <c r="H132" s="618"/>
      <c r="I132" s="620"/>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18"/>
      <c r="AL132" s="618"/>
      <c r="AM132" s="618"/>
      <c r="AN132" s="618"/>
      <c r="AO132" s="618"/>
      <c r="AP132" s="618"/>
      <c r="AQ132" s="618"/>
      <c r="AR132" s="618"/>
      <c r="AS132" s="618"/>
      <c r="AT132" s="618"/>
      <c r="AU132" s="618"/>
      <c r="AV132" s="618"/>
      <c r="AW132" s="618"/>
      <c r="AX132" s="618"/>
      <c r="AY132" s="618"/>
      <c r="AZ132" s="618"/>
      <c r="BA132" s="618"/>
      <c r="BB132" s="618"/>
      <c r="BC132" s="618"/>
      <c r="BD132" s="618"/>
      <c r="BE132" s="618"/>
      <c r="BF132" s="618"/>
      <c r="BG132" s="618"/>
      <c r="BH132" s="618"/>
      <c r="BI132" s="618"/>
      <c r="BJ132" s="618"/>
      <c r="BK132" s="617"/>
      <c r="BL132" s="617"/>
      <c r="BM132" s="617"/>
      <c r="BN132" s="617"/>
      <c r="BO132" s="617"/>
      <c r="BP132" s="619"/>
      <c r="BQ132" s="619"/>
      <c r="BR132" s="619"/>
      <c r="BS132" s="618"/>
      <c r="BT132" s="618"/>
      <c r="BU132" s="618"/>
      <c r="BV132" s="618"/>
      <c r="BW132" s="618"/>
      <c r="BX132" s="618"/>
      <c r="BY132" s="618"/>
      <c r="BZ132" s="618"/>
      <c r="CA132" s="618"/>
      <c r="CB132" s="618"/>
      <c r="CC132" s="618"/>
      <c r="CD132" s="618"/>
      <c r="CE132" s="618"/>
      <c r="CF132" s="618"/>
      <c r="CG132" s="618"/>
      <c r="CH132" s="618"/>
      <c r="CI132" s="618"/>
      <c r="CJ132" s="618"/>
      <c r="CK132" s="618"/>
    </row>
    <row r="133" spans="1:89" s="527" customFormat="1">
      <c r="A133" s="616"/>
      <c r="B133" s="618"/>
      <c r="C133" s="621"/>
      <c r="D133" s="618"/>
      <c r="E133" s="621"/>
      <c r="F133" s="618"/>
      <c r="G133" s="621"/>
      <c r="H133" s="618"/>
      <c r="I133" s="620"/>
      <c r="J133" s="618"/>
      <c r="K133" s="618"/>
      <c r="L133" s="618"/>
      <c r="M133" s="618"/>
      <c r="N133" s="618"/>
      <c r="O133" s="618"/>
      <c r="P133" s="618"/>
      <c r="Q133" s="618"/>
      <c r="R133" s="618"/>
      <c r="S133" s="618"/>
      <c r="T133" s="618"/>
      <c r="U133" s="618"/>
      <c r="V133" s="618"/>
      <c r="W133" s="618"/>
      <c r="X133" s="618"/>
      <c r="Y133" s="618"/>
      <c r="Z133" s="618"/>
      <c r="AA133" s="618"/>
      <c r="AB133" s="618"/>
      <c r="AC133" s="618"/>
      <c r="AD133" s="618"/>
      <c r="AE133" s="618"/>
      <c r="AF133" s="618"/>
      <c r="AG133" s="618"/>
      <c r="AH133" s="618"/>
      <c r="AI133" s="618"/>
      <c r="AJ133" s="618"/>
      <c r="AK133" s="618"/>
      <c r="AL133" s="618"/>
      <c r="AM133" s="618"/>
      <c r="AN133" s="618"/>
      <c r="AO133" s="618"/>
      <c r="AP133" s="618"/>
      <c r="AQ133" s="618"/>
      <c r="AR133" s="618"/>
      <c r="AS133" s="618"/>
      <c r="AT133" s="618"/>
      <c r="AU133" s="618"/>
      <c r="AV133" s="618"/>
      <c r="AW133" s="618"/>
      <c r="AX133" s="618"/>
      <c r="AY133" s="618"/>
      <c r="AZ133" s="618"/>
      <c r="BA133" s="618"/>
      <c r="BB133" s="618"/>
      <c r="BC133" s="618"/>
      <c r="BD133" s="618"/>
      <c r="BE133" s="618"/>
      <c r="BF133" s="618"/>
      <c r="BG133" s="618"/>
      <c r="BH133" s="618"/>
      <c r="BI133" s="618"/>
      <c r="BJ133" s="618"/>
      <c r="BK133" s="617"/>
      <c r="BL133" s="617"/>
      <c r="BM133" s="617"/>
      <c r="BN133" s="617"/>
      <c r="BO133" s="617"/>
      <c r="BP133" s="619"/>
      <c r="BQ133" s="619"/>
      <c r="BR133" s="619"/>
      <c r="BS133" s="618"/>
      <c r="BT133" s="618"/>
      <c r="BU133" s="618"/>
      <c r="BV133" s="618"/>
      <c r="BW133" s="618"/>
      <c r="BX133" s="618"/>
      <c r="BY133" s="618"/>
      <c r="BZ133" s="618"/>
      <c r="CA133" s="618"/>
      <c r="CB133" s="618"/>
      <c r="CC133" s="618"/>
      <c r="CD133" s="618"/>
      <c r="CE133" s="618"/>
      <c r="CF133" s="618"/>
      <c r="CG133" s="618"/>
      <c r="CH133" s="618"/>
      <c r="CI133" s="618"/>
      <c r="CJ133" s="618"/>
      <c r="CK133" s="618"/>
    </row>
    <row r="134" spans="1:89" s="527" customFormat="1">
      <c r="A134" s="616"/>
      <c r="B134" s="618"/>
      <c r="C134" s="621"/>
      <c r="D134" s="618"/>
      <c r="E134" s="621"/>
      <c r="F134" s="618"/>
      <c r="G134" s="621"/>
      <c r="H134" s="618"/>
      <c r="I134" s="620"/>
      <c r="J134" s="618"/>
      <c r="K134" s="618"/>
      <c r="L134" s="618"/>
      <c r="M134" s="618"/>
      <c r="N134" s="618"/>
      <c r="O134" s="618"/>
      <c r="P134" s="618"/>
      <c r="Q134" s="618"/>
      <c r="R134" s="618"/>
      <c r="S134" s="618"/>
      <c r="T134" s="618"/>
      <c r="U134" s="618"/>
      <c r="V134" s="618"/>
      <c r="W134" s="618"/>
      <c r="X134" s="618"/>
      <c r="Y134" s="618"/>
      <c r="Z134" s="618"/>
      <c r="AA134" s="618"/>
      <c r="AB134" s="618"/>
      <c r="AC134" s="618"/>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618"/>
      <c r="AY134" s="618"/>
      <c r="AZ134" s="618"/>
      <c r="BA134" s="618"/>
      <c r="BB134" s="618"/>
      <c r="BC134" s="618"/>
      <c r="BD134" s="618"/>
      <c r="BE134" s="618"/>
      <c r="BF134" s="618"/>
      <c r="BG134" s="618"/>
      <c r="BH134" s="618"/>
      <c r="BI134" s="618"/>
      <c r="BJ134" s="618"/>
      <c r="BK134" s="617"/>
      <c r="BL134" s="617"/>
      <c r="BM134" s="617"/>
      <c r="BN134" s="617"/>
      <c r="BO134" s="617"/>
      <c r="BP134" s="619"/>
      <c r="BQ134" s="619"/>
      <c r="BR134" s="619"/>
      <c r="BS134" s="618"/>
      <c r="BT134" s="618"/>
      <c r="BU134" s="618"/>
      <c r="BV134" s="618"/>
      <c r="BW134" s="618"/>
      <c r="BX134" s="618"/>
      <c r="BY134" s="618"/>
      <c r="BZ134" s="618"/>
      <c r="CA134" s="618"/>
      <c r="CB134" s="618"/>
      <c r="CC134" s="618"/>
      <c r="CD134" s="618"/>
      <c r="CE134" s="618"/>
      <c r="CF134" s="618"/>
      <c r="CG134" s="618"/>
      <c r="CH134" s="618"/>
      <c r="CI134" s="618"/>
      <c r="CJ134" s="618"/>
      <c r="CK134" s="618"/>
    </row>
    <row r="135" spans="1:89" s="527" customFormat="1">
      <c r="A135" s="616"/>
      <c r="B135" s="618"/>
      <c r="C135" s="621"/>
      <c r="D135" s="618"/>
      <c r="E135" s="621"/>
      <c r="F135" s="618"/>
      <c r="G135" s="621"/>
      <c r="H135" s="618"/>
      <c r="I135" s="620"/>
      <c r="J135" s="618"/>
      <c r="K135" s="618"/>
      <c r="L135" s="618"/>
      <c r="M135" s="618"/>
      <c r="N135" s="618"/>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8"/>
      <c r="AL135" s="618"/>
      <c r="AM135" s="618"/>
      <c r="AN135" s="618"/>
      <c r="AO135" s="618"/>
      <c r="AP135" s="618"/>
      <c r="AQ135" s="618"/>
      <c r="AR135" s="618"/>
      <c r="AS135" s="618"/>
      <c r="AT135" s="618"/>
      <c r="AU135" s="618"/>
      <c r="AV135" s="618"/>
      <c r="AW135" s="618"/>
      <c r="AX135" s="618"/>
      <c r="AY135" s="618"/>
      <c r="AZ135" s="618"/>
      <c r="BA135" s="618"/>
      <c r="BB135" s="618"/>
      <c r="BC135" s="618"/>
      <c r="BD135" s="618"/>
      <c r="BE135" s="618"/>
      <c r="BF135" s="618"/>
      <c r="BG135" s="618"/>
      <c r="BH135" s="618"/>
      <c r="BI135" s="618"/>
      <c r="BJ135" s="618"/>
      <c r="BK135" s="617"/>
      <c r="BL135" s="617"/>
      <c r="BM135" s="617"/>
      <c r="BN135" s="617"/>
      <c r="BO135" s="617"/>
      <c r="BP135" s="619"/>
      <c r="BQ135" s="619"/>
      <c r="BR135" s="619"/>
      <c r="BS135" s="618"/>
      <c r="BT135" s="618"/>
      <c r="BU135" s="618"/>
      <c r="BV135" s="618"/>
      <c r="BW135" s="618"/>
      <c r="BX135" s="618"/>
      <c r="BY135" s="618"/>
      <c r="BZ135" s="618"/>
      <c r="CA135" s="618"/>
      <c r="CB135" s="618"/>
      <c r="CC135" s="618"/>
      <c r="CD135" s="618"/>
      <c r="CE135" s="618"/>
      <c r="CF135" s="618"/>
      <c r="CG135" s="618"/>
      <c r="CH135" s="618"/>
      <c r="CI135" s="618"/>
      <c r="CJ135" s="618"/>
      <c r="CK135" s="618"/>
    </row>
    <row r="136" spans="1:89" s="527" customFormat="1">
      <c r="A136" s="616"/>
      <c r="B136" s="618"/>
      <c r="C136" s="621"/>
      <c r="D136" s="618"/>
      <c r="E136" s="621"/>
      <c r="F136" s="618"/>
      <c r="G136" s="621"/>
      <c r="H136" s="618"/>
      <c r="I136" s="620"/>
      <c r="J136" s="618"/>
      <c r="K136" s="618"/>
      <c r="L136" s="618"/>
      <c r="M136" s="618"/>
      <c r="N136" s="618"/>
      <c r="O136" s="618"/>
      <c r="P136" s="618"/>
      <c r="Q136" s="618"/>
      <c r="R136" s="618"/>
      <c r="S136" s="618"/>
      <c r="T136" s="618"/>
      <c r="U136" s="618"/>
      <c r="V136" s="618"/>
      <c r="W136" s="618"/>
      <c r="X136" s="618"/>
      <c r="Y136" s="618"/>
      <c r="Z136" s="618"/>
      <c r="AA136" s="618"/>
      <c r="AB136" s="618"/>
      <c r="AC136" s="618"/>
      <c r="AD136" s="618"/>
      <c r="AE136" s="618"/>
      <c r="AF136" s="618"/>
      <c r="AG136" s="618"/>
      <c r="AH136" s="618"/>
      <c r="AI136" s="618"/>
      <c r="AJ136" s="618"/>
      <c r="AK136" s="618"/>
      <c r="AL136" s="618"/>
      <c r="AM136" s="618"/>
      <c r="AN136" s="618"/>
      <c r="AO136" s="618"/>
      <c r="AP136" s="618"/>
      <c r="AQ136" s="618"/>
      <c r="AR136" s="618"/>
      <c r="AS136" s="618"/>
      <c r="AT136" s="618"/>
      <c r="AU136" s="618"/>
      <c r="AV136" s="618"/>
      <c r="AW136" s="618"/>
      <c r="AX136" s="618"/>
      <c r="AY136" s="618"/>
      <c r="AZ136" s="618"/>
      <c r="BA136" s="618"/>
      <c r="BB136" s="618"/>
      <c r="BC136" s="618"/>
      <c r="BD136" s="618"/>
      <c r="BE136" s="618"/>
      <c r="BF136" s="618"/>
      <c r="BG136" s="618"/>
      <c r="BH136" s="618"/>
      <c r="BI136" s="618"/>
      <c r="BJ136" s="618"/>
      <c r="BK136" s="617"/>
      <c r="BL136" s="617"/>
      <c r="BM136" s="617"/>
      <c r="BN136" s="617"/>
      <c r="BO136" s="617"/>
      <c r="BP136" s="619"/>
      <c r="BQ136" s="619"/>
      <c r="BR136" s="619"/>
      <c r="BS136" s="618"/>
      <c r="BT136" s="618"/>
      <c r="BU136" s="618"/>
      <c r="BV136" s="618"/>
      <c r="BW136" s="618"/>
      <c r="BX136" s="618"/>
      <c r="BY136" s="618"/>
      <c r="BZ136" s="618"/>
      <c r="CA136" s="618"/>
      <c r="CB136" s="618"/>
      <c r="CC136" s="618"/>
      <c r="CD136" s="618"/>
      <c r="CE136" s="618"/>
      <c r="CF136" s="618"/>
      <c r="CG136" s="618"/>
      <c r="CH136" s="618"/>
      <c r="CI136" s="618"/>
      <c r="CJ136" s="618"/>
      <c r="CK136" s="618"/>
    </row>
    <row r="137" spans="1:89" ht="3.75" customHeight="1">
      <c r="A137" s="616"/>
      <c r="B137" s="59"/>
      <c r="C137" s="244"/>
      <c r="D137" s="59"/>
      <c r="E137" s="244"/>
      <c r="F137" s="59"/>
      <c r="G137" s="244"/>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c r="BD137" s="59"/>
      <c r="BE137" s="59"/>
      <c r="BF137" s="59"/>
      <c r="BK137" s="60"/>
      <c r="BL137" s="60"/>
      <c r="BP137" s="142"/>
      <c r="BQ137" s="142"/>
      <c r="BR137" s="142"/>
    </row>
    <row r="138" spans="1:89">
      <c r="A138" s="616"/>
      <c r="B138" s="59"/>
      <c r="C138" s="244"/>
      <c r="D138" s="59"/>
      <c r="E138" s="244"/>
      <c r="F138" s="59"/>
      <c r="G138" s="244"/>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1017"/>
      <c r="BB138" s="1017"/>
      <c r="BC138" s="1017"/>
      <c r="BD138" s="59"/>
      <c r="BE138" s="59"/>
      <c r="BF138" s="59"/>
      <c r="BJ138" s="618"/>
      <c r="BK138" s="617"/>
      <c r="BL138" s="617"/>
      <c r="BM138" s="617"/>
      <c r="BN138" s="617"/>
      <c r="BO138" s="617"/>
      <c r="BP138" s="251"/>
      <c r="BQ138" s="142"/>
      <c r="BR138" s="619"/>
    </row>
    <row r="139" spans="1:89" ht="3.75" customHeight="1">
      <c r="A139" s="616"/>
      <c r="B139" s="59"/>
      <c r="C139" s="244"/>
      <c r="D139" s="59"/>
      <c r="E139" s="244"/>
      <c r="F139" s="59"/>
      <c r="G139" s="244"/>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J139" s="618"/>
      <c r="BK139" s="617"/>
      <c r="BL139" s="617"/>
      <c r="BM139" s="617"/>
      <c r="BN139" s="617"/>
      <c r="BO139" s="617"/>
      <c r="BP139" s="142"/>
      <c r="BQ139" s="142"/>
      <c r="BR139" s="142"/>
    </row>
    <row r="140" spans="1:89">
      <c r="A140" s="616"/>
      <c r="B140" s="59"/>
      <c r="C140" s="244"/>
      <c r="D140" s="59"/>
      <c r="E140" s="244"/>
      <c r="F140" s="59"/>
      <c r="G140" s="244"/>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1017"/>
      <c r="BB140" s="1017"/>
      <c r="BC140" s="1017"/>
      <c r="BD140" s="59"/>
      <c r="BE140" s="59"/>
      <c r="BF140" s="59"/>
      <c r="BJ140" s="618"/>
      <c r="BK140" s="617"/>
      <c r="BL140" s="617"/>
      <c r="BM140" s="617"/>
      <c r="BN140" s="617"/>
      <c r="BO140" s="617"/>
      <c r="BP140" s="251"/>
      <c r="BQ140" s="142"/>
      <c r="BR140" s="619"/>
    </row>
    <row r="141" spans="1:89" ht="3.75" customHeight="1">
      <c r="A141" s="616"/>
      <c r="B141" s="59"/>
      <c r="C141" s="244"/>
      <c r="D141" s="59"/>
      <c r="E141" s="244"/>
      <c r="F141" s="59"/>
      <c r="G141" s="244"/>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59"/>
      <c r="BJ141" s="618"/>
      <c r="BK141" s="617"/>
      <c r="BL141" s="617"/>
      <c r="BM141" s="617"/>
      <c r="BN141" s="617"/>
      <c r="BO141" s="617"/>
      <c r="BP141" s="142"/>
      <c r="BQ141" s="142"/>
      <c r="BR141" s="142"/>
    </row>
    <row r="142" spans="1:89">
      <c r="A142" s="616"/>
      <c r="B142" s="59"/>
      <c r="C142" s="244"/>
      <c r="D142" s="59"/>
      <c r="E142" s="244"/>
      <c r="F142" s="59"/>
      <c r="G142" s="244"/>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9"/>
      <c r="BB142" s="59"/>
      <c r="BC142" s="59"/>
      <c r="BD142" s="59"/>
      <c r="BE142" s="59"/>
      <c r="BF142" s="59"/>
      <c r="BK142" s="60"/>
      <c r="BL142" s="60"/>
      <c r="BP142" s="142"/>
      <c r="BQ142" s="142"/>
      <c r="BR142" s="142"/>
    </row>
    <row r="143" spans="1:89">
      <c r="A143" s="616"/>
      <c r="B143" s="59"/>
      <c r="C143" s="244"/>
      <c r="D143" s="59"/>
      <c r="E143" s="245"/>
      <c r="F143" s="246"/>
      <c r="G143" s="1019"/>
      <c r="H143" s="1019"/>
      <c r="I143" s="1019"/>
      <c r="J143" s="1019"/>
      <c r="K143" s="1019"/>
      <c r="L143" s="1019"/>
      <c r="M143" s="1019"/>
      <c r="N143" s="1019"/>
      <c r="O143" s="1019"/>
      <c r="P143" s="1019"/>
      <c r="Q143" s="1019"/>
      <c r="R143" s="1019"/>
      <c r="S143" s="1019"/>
      <c r="T143" s="1019"/>
      <c r="U143" s="1019"/>
      <c r="V143" s="1019"/>
      <c r="W143" s="1019"/>
      <c r="X143" s="1019"/>
      <c r="Y143" s="1019"/>
      <c r="Z143" s="1019"/>
      <c r="AA143" s="1019"/>
      <c r="AB143" s="1019"/>
      <c r="AC143" s="1019"/>
      <c r="AD143" s="1019"/>
      <c r="AE143" s="1019"/>
      <c r="AF143" s="1019"/>
      <c r="AG143" s="1019"/>
      <c r="AH143" s="1019"/>
      <c r="AI143" s="1019"/>
      <c r="AJ143" s="1019"/>
      <c r="AK143" s="1019"/>
      <c r="AL143" s="1019"/>
      <c r="AM143" s="1019"/>
      <c r="AN143" s="1019"/>
      <c r="AO143" s="1019"/>
      <c r="AP143" s="1020"/>
      <c r="AQ143" s="1020"/>
      <c r="AR143" s="1020"/>
      <c r="AS143" s="1020"/>
      <c r="AT143" s="1020"/>
      <c r="AU143" s="1020"/>
      <c r="AV143" s="1020"/>
      <c r="AW143" s="1020"/>
      <c r="AX143" s="1020"/>
      <c r="AY143" s="1020"/>
      <c r="AZ143" s="1018"/>
      <c r="BA143" s="1018"/>
      <c r="BB143" s="1018"/>
      <c r="BC143" s="1018"/>
      <c r="BD143" s="1018"/>
      <c r="BE143" s="59"/>
      <c r="BF143" s="59"/>
      <c r="BJ143" s="247"/>
      <c r="BK143" s="247"/>
      <c r="BL143" s="247"/>
      <c r="BM143" s="247"/>
      <c r="BN143" s="247"/>
      <c r="BO143" s="247"/>
      <c r="BP143" s="142"/>
      <c r="BQ143" s="142"/>
      <c r="BR143" s="248"/>
    </row>
    <row r="144" spans="1:89" ht="3.75" customHeight="1">
      <c r="A144" s="616"/>
      <c r="B144" s="59"/>
      <c r="C144" s="244"/>
      <c r="D144" s="59"/>
      <c r="E144" s="244"/>
      <c r="F144" s="59"/>
      <c r="G144" s="244"/>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c r="BF144" s="59"/>
      <c r="BK144" s="60"/>
      <c r="BL144" s="60"/>
      <c r="BP144" s="142"/>
      <c r="BQ144" s="142"/>
      <c r="BR144" s="142"/>
    </row>
    <row r="145" spans="1:89">
      <c r="A145" s="616"/>
      <c r="B145" s="59"/>
      <c r="C145" s="244"/>
      <c r="D145" s="59"/>
      <c r="E145" s="244"/>
      <c r="F145" s="59"/>
      <c r="G145" s="622"/>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250"/>
      <c r="AX145" s="59"/>
      <c r="AY145" s="59"/>
      <c r="AZ145" s="59"/>
      <c r="BA145" s="1017"/>
      <c r="BB145" s="1017"/>
      <c r="BC145" s="1017"/>
      <c r="BD145" s="59"/>
      <c r="BE145" s="59"/>
      <c r="BF145" s="59"/>
      <c r="BJ145" s="60"/>
      <c r="BK145" s="247"/>
      <c r="BL145" s="247"/>
      <c r="BM145" s="247"/>
      <c r="BN145" s="247"/>
      <c r="BO145" s="247"/>
      <c r="BP145" s="251"/>
      <c r="BQ145" s="142"/>
      <c r="BR145" s="225"/>
    </row>
    <row r="146" spans="1:89" ht="3.75" customHeight="1">
      <c r="A146" s="616"/>
      <c r="B146" s="59"/>
      <c r="C146" s="244"/>
      <c r="D146" s="59"/>
      <c r="E146" s="244"/>
      <c r="F146" s="59"/>
      <c r="G146" s="244"/>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9"/>
      <c r="BB146" s="59"/>
      <c r="BC146" s="59"/>
      <c r="BD146" s="59"/>
      <c r="BE146" s="59"/>
      <c r="BF146" s="59"/>
      <c r="BJ146" s="225"/>
      <c r="BK146" s="60"/>
      <c r="BL146" s="60"/>
      <c r="BP146" s="142"/>
      <c r="BQ146" s="142"/>
      <c r="BR146" s="142"/>
    </row>
    <row r="147" spans="1:89">
      <c r="A147" s="616"/>
      <c r="B147" s="59"/>
      <c r="C147" s="244"/>
      <c r="D147" s="59"/>
      <c r="E147" s="244"/>
      <c r="F147" s="59"/>
      <c r="G147" s="244"/>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1017"/>
      <c r="BB147" s="1017"/>
      <c r="BC147" s="1017"/>
      <c r="BD147" s="59"/>
      <c r="BE147" s="59"/>
      <c r="BF147" s="59"/>
      <c r="BJ147" s="618"/>
      <c r="BK147" s="617"/>
      <c r="BL147" s="617"/>
      <c r="BM147" s="617"/>
      <c r="BN147" s="617"/>
      <c r="BO147" s="617"/>
      <c r="BP147" s="251"/>
      <c r="BQ147" s="142"/>
      <c r="BR147" s="619"/>
    </row>
    <row r="148" spans="1:89" s="527" customFormat="1">
      <c r="A148" s="616"/>
      <c r="B148" s="618"/>
      <c r="C148" s="621"/>
      <c r="D148" s="618"/>
      <c r="E148" s="621"/>
      <c r="F148" s="618"/>
      <c r="G148" s="621"/>
      <c r="H148" s="618"/>
      <c r="I148" s="620"/>
      <c r="J148" s="618"/>
      <c r="K148" s="618"/>
      <c r="L148" s="618"/>
      <c r="M148" s="618"/>
      <c r="N148" s="618"/>
      <c r="O148" s="618"/>
      <c r="P148" s="618"/>
      <c r="Q148" s="618"/>
      <c r="R148" s="618"/>
      <c r="S148" s="618"/>
      <c r="T148" s="618"/>
      <c r="U148" s="618"/>
      <c r="V148" s="618"/>
      <c r="W148" s="618"/>
      <c r="X148" s="618"/>
      <c r="Y148" s="618"/>
      <c r="Z148" s="618"/>
      <c r="AA148" s="618"/>
      <c r="AB148" s="618"/>
      <c r="AC148" s="618"/>
      <c r="AD148" s="618"/>
      <c r="AE148" s="618"/>
      <c r="AF148" s="618"/>
      <c r="AG148" s="618"/>
      <c r="AH148" s="618"/>
      <c r="AI148" s="618"/>
      <c r="AJ148" s="618"/>
      <c r="AK148" s="618"/>
      <c r="AL148" s="618"/>
      <c r="AM148" s="618"/>
      <c r="AN148" s="618"/>
      <c r="AO148" s="618"/>
      <c r="AP148" s="618"/>
      <c r="AQ148" s="618"/>
      <c r="AR148" s="618"/>
      <c r="AS148" s="618"/>
      <c r="AT148" s="618"/>
      <c r="AU148" s="618"/>
      <c r="AV148" s="618"/>
      <c r="AW148" s="618"/>
      <c r="AX148" s="618"/>
      <c r="AY148" s="618"/>
      <c r="AZ148" s="618"/>
      <c r="BA148" s="618"/>
      <c r="BB148" s="618"/>
      <c r="BC148" s="618"/>
      <c r="BD148" s="618"/>
      <c r="BE148" s="618"/>
      <c r="BF148" s="618"/>
      <c r="BG148" s="618"/>
      <c r="BH148" s="618"/>
      <c r="BI148" s="618"/>
      <c r="BJ148" s="618"/>
      <c r="BK148" s="617"/>
      <c r="BL148" s="617"/>
      <c r="BM148" s="617"/>
      <c r="BN148" s="617"/>
      <c r="BO148" s="617"/>
      <c r="BP148" s="619"/>
      <c r="BQ148" s="619"/>
      <c r="BR148" s="619"/>
      <c r="BS148" s="618"/>
      <c r="BT148" s="618"/>
      <c r="BU148" s="618"/>
      <c r="BV148" s="618"/>
      <c r="BW148" s="618"/>
      <c r="BX148" s="618"/>
      <c r="BY148" s="618"/>
      <c r="BZ148" s="618"/>
      <c r="CA148" s="618"/>
      <c r="CB148" s="618"/>
      <c r="CC148" s="618"/>
      <c r="CD148" s="618"/>
      <c r="CE148" s="618"/>
      <c r="CF148" s="618"/>
      <c r="CG148" s="618"/>
      <c r="CH148" s="618"/>
      <c r="CI148" s="618"/>
      <c r="CJ148" s="618"/>
      <c r="CK148" s="618"/>
    </row>
    <row r="149" spans="1:89" s="527" customFormat="1">
      <c r="A149" s="616"/>
      <c r="B149" s="618"/>
      <c r="C149" s="621"/>
      <c r="D149" s="618"/>
      <c r="E149" s="621"/>
      <c r="F149" s="618"/>
      <c r="G149" s="621"/>
      <c r="H149" s="618"/>
      <c r="I149" s="620"/>
      <c r="J149" s="618"/>
      <c r="K149" s="618"/>
      <c r="L149" s="618"/>
      <c r="M149" s="618"/>
      <c r="N149" s="618"/>
      <c r="O149" s="618"/>
      <c r="P149" s="618"/>
      <c r="Q149" s="618"/>
      <c r="R149" s="618"/>
      <c r="S149" s="618"/>
      <c r="T149" s="618"/>
      <c r="U149" s="618"/>
      <c r="V149" s="618"/>
      <c r="W149" s="618"/>
      <c r="X149" s="618"/>
      <c r="Y149" s="618"/>
      <c r="Z149" s="618"/>
      <c r="AA149" s="618"/>
      <c r="AB149" s="618"/>
      <c r="AC149" s="618"/>
      <c r="AD149" s="618"/>
      <c r="AE149" s="618"/>
      <c r="AF149" s="618"/>
      <c r="AG149" s="618"/>
      <c r="AH149" s="618"/>
      <c r="AI149" s="618"/>
      <c r="AJ149" s="618"/>
      <c r="AK149" s="618"/>
      <c r="AL149" s="618"/>
      <c r="AM149" s="618"/>
      <c r="AN149" s="618"/>
      <c r="AO149" s="618"/>
      <c r="AP149" s="618"/>
      <c r="AQ149" s="618"/>
      <c r="AR149" s="618"/>
      <c r="AS149" s="618"/>
      <c r="AT149" s="618"/>
      <c r="AU149" s="618"/>
      <c r="AV149" s="618"/>
      <c r="AW149" s="618"/>
      <c r="AX149" s="618"/>
      <c r="AY149" s="618"/>
      <c r="AZ149" s="618"/>
      <c r="BA149" s="618"/>
      <c r="BB149" s="618"/>
      <c r="BC149" s="618"/>
      <c r="BD149" s="618"/>
      <c r="BE149" s="618"/>
      <c r="BF149" s="618"/>
      <c r="BG149" s="618"/>
      <c r="BH149" s="618"/>
      <c r="BI149" s="618"/>
      <c r="BJ149" s="618"/>
      <c r="BK149" s="617"/>
      <c r="BL149" s="617"/>
      <c r="BM149" s="617"/>
      <c r="BN149" s="617"/>
      <c r="BO149" s="617"/>
      <c r="BP149" s="619"/>
      <c r="BQ149" s="619"/>
      <c r="BR149" s="619"/>
      <c r="BS149" s="618"/>
      <c r="BT149" s="618"/>
      <c r="BU149" s="618"/>
      <c r="BV149" s="618"/>
      <c r="BW149" s="618"/>
      <c r="BX149" s="618"/>
      <c r="BY149" s="618"/>
      <c r="BZ149" s="618"/>
      <c r="CA149" s="618"/>
      <c r="CB149" s="618"/>
      <c r="CC149" s="618"/>
      <c r="CD149" s="618"/>
      <c r="CE149" s="618"/>
      <c r="CF149" s="618"/>
      <c r="CG149" s="618"/>
      <c r="CH149" s="618"/>
      <c r="CI149" s="618"/>
      <c r="CJ149" s="618"/>
      <c r="CK149" s="618"/>
    </row>
    <row r="150" spans="1:89" s="527" customFormat="1">
      <c r="A150" s="616"/>
      <c r="B150" s="618"/>
      <c r="C150" s="621"/>
      <c r="D150" s="618"/>
      <c r="E150" s="621"/>
      <c r="F150" s="618"/>
      <c r="G150" s="621"/>
      <c r="H150" s="618"/>
      <c r="I150" s="620"/>
      <c r="J150" s="618"/>
      <c r="K150" s="618"/>
      <c r="L150" s="618"/>
      <c r="M150" s="618"/>
      <c r="N150" s="618"/>
      <c r="O150" s="618"/>
      <c r="P150" s="618"/>
      <c r="Q150" s="618"/>
      <c r="R150" s="618"/>
      <c r="S150" s="618"/>
      <c r="T150" s="618"/>
      <c r="U150" s="618"/>
      <c r="V150" s="618"/>
      <c r="W150" s="618"/>
      <c r="X150" s="618"/>
      <c r="Y150" s="618"/>
      <c r="Z150" s="618"/>
      <c r="AA150" s="618"/>
      <c r="AB150" s="618"/>
      <c r="AC150" s="618"/>
      <c r="AD150" s="618"/>
      <c r="AE150" s="618"/>
      <c r="AF150" s="618"/>
      <c r="AG150" s="618"/>
      <c r="AH150" s="618"/>
      <c r="AI150" s="618"/>
      <c r="AJ150" s="618"/>
      <c r="AK150" s="618"/>
      <c r="AL150" s="618"/>
      <c r="AM150" s="618"/>
      <c r="AN150" s="618"/>
      <c r="AO150" s="618"/>
      <c r="AP150" s="618"/>
      <c r="AQ150" s="618"/>
      <c r="AR150" s="618"/>
      <c r="AS150" s="618"/>
      <c r="AT150" s="618"/>
      <c r="AU150" s="618"/>
      <c r="AV150" s="618"/>
      <c r="AW150" s="618"/>
      <c r="AX150" s="618"/>
      <c r="AY150" s="618"/>
      <c r="AZ150" s="618"/>
      <c r="BA150" s="618"/>
      <c r="BB150" s="618"/>
      <c r="BC150" s="618"/>
      <c r="BD150" s="618"/>
      <c r="BE150" s="618"/>
      <c r="BF150" s="618"/>
      <c r="BG150" s="618"/>
      <c r="BH150" s="618"/>
      <c r="BI150" s="618"/>
      <c r="BJ150" s="618"/>
      <c r="BK150" s="617"/>
      <c r="BL150" s="617"/>
      <c r="BM150" s="617"/>
      <c r="BN150" s="617"/>
      <c r="BO150" s="617"/>
      <c r="BP150" s="619"/>
      <c r="BQ150" s="619"/>
      <c r="BR150" s="619"/>
      <c r="BS150" s="618"/>
      <c r="BT150" s="618"/>
      <c r="BU150" s="618"/>
      <c r="BV150" s="618"/>
      <c r="BW150" s="618"/>
      <c r="BX150" s="618"/>
      <c r="BY150" s="618"/>
      <c r="BZ150" s="618"/>
      <c r="CA150" s="618"/>
      <c r="CB150" s="618"/>
      <c r="CC150" s="618"/>
      <c r="CD150" s="618"/>
      <c r="CE150" s="618"/>
      <c r="CF150" s="618"/>
      <c r="CG150" s="618"/>
      <c r="CH150" s="618"/>
      <c r="CI150" s="618"/>
      <c r="CJ150" s="618"/>
      <c r="CK150" s="618"/>
    </row>
    <row r="151" spans="1:89" s="527" customFormat="1">
      <c r="A151" s="616"/>
      <c r="B151" s="618"/>
      <c r="C151" s="621"/>
      <c r="D151" s="618"/>
      <c r="E151" s="621"/>
      <c r="F151" s="618"/>
      <c r="G151" s="621"/>
      <c r="H151" s="618"/>
      <c r="I151" s="620"/>
      <c r="J151" s="618"/>
      <c r="K151" s="618"/>
      <c r="L151" s="618"/>
      <c r="M151" s="618"/>
      <c r="N151" s="618"/>
      <c r="O151" s="618"/>
      <c r="P151" s="618"/>
      <c r="Q151" s="618"/>
      <c r="R151" s="618"/>
      <c r="S151" s="618"/>
      <c r="T151" s="618"/>
      <c r="U151" s="618"/>
      <c r="V151" s="618"/>
      <c r="W151" s="618"/>
      <c r="X151" s="618"/>
      <c r="Y151" s="618"/>
      <c r="Z151" s="618"/>
      <c r="AA151" s="618"/>
      <c r="AB151" s="618"/>
      <c r="AC151" s="618"/>
      <c r="AD151" s="618"/>
      <c r="AE151" s="618"/>
      <c r="AF151" s="618"/>
      <c r="AG151" s="618"/>
      <c r="AH151" s="618"/>
      <c r="AI151" s="618"/>
      <c r="AJ151" s="618"/>
      <c r="AK151" s="618"/>
      <c r="AL151" s="618"/>
      <c r="AM151" s="618"/>
      <c r="AN151" s="618"/>
      <c r="AO151" s="618"/>
      <c r="AP151" s="618"/>
      <c r="AQ151" s="618"/>
      <c r="AR151" s="618"/>
      <c r="AS151" s="618"/>
      <c r="AT151" s="618"/>
      <c r="AU151" s="618"/>
      <c r="AV151" s="618"/>
      <c r="AW151" s="618"/>
      <c r="AX151" s="618"/>
      <c r="AY151" s="618"/>
      <c r="AZ151" s="618"/>
      <c r="BA151" s="618"/>
      <c r="BB151" s="618"/>
      <c r="BC151" s="618"/>
      <c r="BD151" s="618"/>
      <c r="BE151" s="618"/>
      <c r="BF151" s="618"/>
      <c r="BG151" s="618"/>
      <c r="BH151" s="618"/>
      <c r="BI151" s="618"/>
      <c r="BJ151" s="618"/>
      <c r="BK151" s="617"/>
      <c r="BL151" s="617"/>
      <c r="BM151" s="617"/>
      <c r="BN151" s="617"/>
      <c r="BO151" s="617"/>
      <c r="BP151" s="619"/>
      <c r="BQ151" s="619"/>
      <c r="BR151" s="619"/>
      <c r="BS151" s="618"/>
      <c r="BT151" s="618"/>
      <c r="BU151" s="618"/>
      <c r="BV151" s="618"/>
      <c r="BW151" s="618"/>
      <c r="BX151" s="618"/>
      <c r="BY151" s="618"/>
      <c r="BZ151" s="618"/>
      <c r="CA151" s="618"/>
      <c r="CB151" s="618"/>
      <c r="CC151" s="618"/>
      <c r="CD151" s="618"/>
      <c r="CE151" s="618"/>
      <c r="CF151" s="618"/>
      <c r="CG151" s="618"/>
      <c r="CH151" s="618"/>
      <c r="CI151" s="618"/>
      <c r="CJ151" s="618"/>
      <c r="CK151" s="618"/>
    </row>
    <row r="152" spans="1:89" s="527" customFormat="1">
      <c r="A152" s="616"/>
      <c r="B152" s="618"/>
      <c r="C152" s="621"/>
      <c r="D152" s="618"/>
      <c r="E152" s="621"/>
      <c r="F152" s="618"/>
      <c r="G152" s="621"/>
      <c r="H152" s="618"/>
      <c r="I152" s="620"/>
      <c r="J152" s="618"/>
      <c r="K152" s="618"/>
      <c r="L152" s="618"/>
      <c r="M152" s="618"/>
      <c r="N152" s="618"/>
      <c r="O152" s="618"/>
      <c r="P152" s="618"/>
      <c r="Q152" s="618"/>
      <c r="R152" s="618"/>
      <c r="S152" s="618"/>
      <c r="T152" s="618"/>
      <c r="U152" s="618"/>
      <c r="V152" s="618"/>
      <c r="W152" s="618"/>
      <c r="X152" s="618"/>
      <c r="Y152" s="618"/>
      <c r="Z152" s="618"/>
      <c r="AA152" s="618"/>
      <c r="AB152" s="618"/>
      <c r="AC152" s="618"/>
      <c r="AD152" s="618"/>
      <c r="AE152" s="618"/>
      <c r="AF152" s="618"/>
      <c r="AG152" s="618"/>
      <c r="AH152" s="618"/>
      <c r="AI152" s="618"/>
      <c r="AJ152" s="618"/>
      <c r="AK152" s="618"/>
      <c r="AL152" s="618"/>
      <c r="AM152" s="618"/>
      <c r="AN152" s="618"/>
      <c r="AO152" s="618"/>
      <c r="AP152" s="618"/>
      <c r="AQ152" s="618"/>
      <c r="AR152" s="618"/>
      <c r="AS152" s="618"/>
      <c r="AT152" s="618"/>
      <c r="AU152" s="618"/>
      <c r="AV152" s="618"/>
      <c r="AW152" s="618"/>
      <c r="AX152" s="618"/>
      <c r="AY152" s="618"/>
      <c r="AZ152" s="618"/>
      <c r="BA152" s="618"/>
      <c r="BB152" s="618"/>
      <c r="BC152" s="618"/>
      <c r="BD152" s="618"/>
      <c r="BE152" s="618"/>
      <c r="BF152" s="618"/>
      <c r="BG152" s="618"/>
      <c r="BH152" s="618"/>
      <c r="BI152" s="618"/>
      <c r="BJ152" s="618"/>
      <c r="BK152" s="617"/>
      <c r="BL152" s="617"/>
      <c r="BM152" s="617"/>
      <c r="BN152" s="617"/>
      <c r="BO152" s="617"/>
      <c r="BP152" s="619"/>
      <c r="BQ152" s="619"/>
      <c r="BR152" s="619"/>
      <c r="BS152" s="618"/>
      <c r="BT152" s="618"/>
      <c r="BU152" s="618"/>
      <c r="BV152" s="618"/>
      <c r="BW152" s="618"/>
      <c r="BX152" s="618"/>
      <c r="BY152" s="618"/>
      <c r="BZ152" s="618"/>
      <c r="CA152" s="618"/>
      <c r="CB152" s="618"/>
      <c r="CC152" s="618"/>
      <c r="CD152" s="618"/>
      <c r="CE152" s="618"/>
      <c r="CF152" s="618"/>
      <c r="CG152" s="618"/>
      <c r="CH152" s="618"/>
      <c r="CI152" s="618"/>
      <c r="CJ152" s="618"/>
      <c r="CK152" s="618"/>
    </row>
    <row r="153" spans="1:89" ht="3.75" customHeight="1">
      <c r="A153" s="616"/>
      <c r="B153" s="59"/>
      <c r="C153" s="244"/>
      <c r="D153" s="59"/>
      <c r="E153" s="244"/>
      <c r="F153" s="59"/>
      <c r="G153" s="244"/>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c r="BF153" s="59"/>
      <c r="BK153" s="60"/>
      <c r="BL153" s="60"/>
      <c r="BP153" s="142"/>
      <c r="BQ153" s="142"/>
      <c r="BR153" s="142"/>
    </row>
    <row r="154" spans="1:89">
      <c r="A154" s="616"/>
      <c r="B154" s="59"/>
      <c r="C154" s="244"/>
      <c r="D154" s="59"/>
      <c r="E154" s="244"/>
      <c r="F154" s="59"/>
      <c r="G154" s="244"/>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1017"/>
      <c r="BB154" s="1017"/>
      <c r="BC154" s="1017"/>
      <c r="BD154" s="59"/>
      <c r="BE154" s="59"/>
      <c r="BF154" s="59"/>
      <c r="BJ154" s="618"/>
      <c r="BK154" s="617"/>
      <c r="BL154" s="617"/>
      <c r="BM154" s="617"/>
      <c r="BN154" s="617"/>
      <c r="BO154" s="617"/>
      <c r="BP154" s="251"/>
      <c r="BQ154" s="142"/>
      <c r="BR154" s="619"/>
    </row>
    <row r="155" spans="1:89" ht="3.75" customHeight="1">
      <c r="A155" s="616"/>
      <c r="B155" s="59"/>
      <c r="C155" s="244"/>
      <c r="D155" s="59"/>
      <c r="E155" s="244"/>
      <c r="F155" s="59"/>
      <c r="G155" s="244"/>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J155" s="618"/>
      <c r="BK155" s="617"/>
      <c r="BL155" s="617"/>
      <c r="BM155" s="617"/>
      <c r="BN155" s="617"/>
      <c r="BO155" s="617"/>
      <c r="BP155" s="619"/>
      <c r="BQ155" s="619"/>
      <c r="BR155" s="619"/>
    </row>
    <row r="156" spans="1:89">
      <c r="A156" s="616"/>
      <c r="B156" s="59"/>
      <c r="C156" s="244"/>
      <c r="D156" s="59"/>
      <c r="E156" s="244"/>
      <c r="F156" s="59"/>
      <c r="G156" s="244"/>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1017"/>
      <c r="BB156" s="1017"/>
      <c r="BC156" s="1017"/>
      <c r="BD156" s="59"/>
      <c r="BE156" s="59"/>
      <c r="BF156" s="59"/>
      <c r="BK156" s="60"/>
      <c r="BL156" s="60"/>
      <c r="BP156" s="142"/>
      <c r="BQ156" s="142"/>
      <c r="BR156" s="142"/>
    </row>
    <row r="157" spans="1:89" ht="3.75" customHeight="1">
      <c r="A157" s="616"/>
      <c r="B157" s="59"/>
      <c r="C157" s="244"/>
      <c r="D157" s="59"/>
      <c r="E157" s="244"/>
      <c r="F157" s="59"/>
      <c r="G157" s="244"/>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J157" s="618"/>
      <c r="BK157" s="617"/>
      <c r="BL157" s="617"/>
      <c r="BM157" s="617"/>
      <c r="BN157" s="617"/>
      <c r="BO157" s="617"/>
      <c r="BP157" s="251"/>
      <c r="BQ157" s="142"/>
      <c r="BR157" s="619"/>
    </row>
    <row r="158" spans="1:89">
      <c r="A158" s="616"/>
      <c r="B158" s="59"/>
      <c r="C158" s="244"/>
      <c r="D158" s="59"/>
      <c r="E158" s="244"/>
      <c r="F158" s="59"/>
      <c r="G158" s="244"/>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c r="BD158" s="59"/>
      <c r="BE158" s="59"/>
      <c r="BF158" s="59"/>
      <c r="BJ158" s="618"/>
      <c r="BK158" s="617"/>
      <c r="BL158" s="617"/>
      <c r="BM158" s="617"/>
      <c r="BN158" s="617"/>
      <c r="BO158" s="617"/>
      <c r="BP158" s="619"/>
      <c r="BQ158" s="619"/>
      <c r="BR158" s="619"/>
    </row>
    <row r="159" spans="1:89">
      <c r="A159" s="616"/>
      <c r="B159" s="59"/>
      <c r="C159" s="244"/>
      <c r="D159" s="59"/>
      <c r="E159" s="245"/>
      <c r="F159" s="246"/>
      <c r="G159" s="1019"/>
      <c r="H159" s="1019"/>
      <c r="I159" s="1019"/>
      <c r="J159" s="1019"/>
      <c r="K159" s="1019"/>
      <c r="L159" s="1019"/>
      <c r="M159" s="1019"/>
      <c r="N159" s="1019"/>
      <c r="O159" s="1019"/>
      <c r="P159" s="1019"/>
      <c r="Q159" s="1019"/>
      <c r="R159" s="1019"/>
      <c r="S159" s="1019"/>
      <c r="T159" s="1019"/>
      <c r="U159" s="1019"/>
      <c r="V159" s="1019"/>
      <c r="W159" s="1019"/>
      <c r="X159" s="1019"/>
      <c r="Y159" s="1019"/>
      <c r="Z159" s="1019"/>
      <c r="AA159" s="1019"/>
      <c r="AB159" s="1019"/>
      <c r="AC159" s="1019"/>
      <c r="AD159" s="1019"/>
      <c r="AE159" s="1019"/>
      <c r="AF159" s="1019"/>
      <c r="AG159" s="1019"/>
      <c r="AH159" s="1019"/>
      <c r="AI159" s="1019"/>
      <c r="AJ159" s="1019"/>
      <c r="AK159" s="1019"/>
      <c r="AL159" s="1019"/>
      <c r="AM159" s="1019"/>
      <c r="AN159" s="1019"/>
      <c r="AO159" s="1019"/>
      <c r="AP159" s="1020"/>
      <c r="AQ159" s="1020"/>
      <c r="AR159" s="1020"/>
      <c r="AS159" s="1020"/>
      <c r="AT159" s="1020"/>
      <c r="AU159" s="1020"/>
      <c r="AV159" s="1020"/>
      <c r="AW159" s="1020"/>
      <c r="AX159" s="1020"/>
      <c r="AY159" s="1020"/>
      <c r="AZ159" s="1018"/>
      <c r="BA159" s="1018"/>
      <c r="BB159" s="1018"/>
      <c r="BC159" s="1018"/>
      <c r="BD159" s="1018"/>
      <c r="BE159" s="59"/>
      <c r="BF159" s="59"/>
      <c r="BK159" s="60"/>
      <c r="BL159" s="60"/>
      <c r="BP159" s="142"/>
      <c r="BQ159" s="142"/>
      <c r="BR159" s="142"/>
    </row>
    <row r="160" spans="1:89" ht="3.75" customHeight="1">
      <c r="A160" s="616"/>
      <c r="B160" s="59"/>
      <c r="C160" s="244"/>
      <c r="D160" s="59"/>
      <c r="E160" s="244"/>
      <c r="F160" s="59"/>
      <c r="G160" s="244"/>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9"/>
      <c r="BB160" s="59"/>
      <c r="BC160" s="59"/>
      <c r="BD160" s="59"/>
      <c r="BE160" s="59"/>
      <c r="BF160" s="59"/>
      <c r="BJ160" s="618"/>
      <c r="BK160" s="617"/>
      <c r="BL160" s="617"/>
      <c r="BM160" s="617"/>
      <c r="BN160" s="617"/>
      <c r="BO160" s="617"/>
      <c r="BP160" s="251"/>
      <c r="BQ160" s="142"/>
      <c r="BR160" s="619"/>
    </row>
    <row r="161" spans="1:89">
      <c r="A161" s="616"/>
      <c r="B161" s="59"/>
      <c r="C161" s="244"/>
      <c r="D161" s="59"/>
      <c r="E161" s="244"/>
      <c r="F161" s="59"/>
      <c r="G161" s="622"/>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250"/>
      <c r="AX161" s="59"/>
      <c r="AY161" s="59"/>
      <c r="AZ161" s="59"/>
      <c r="BA161" s="1017"/>
      <c r="BB161" s="1017"/>
      <c r="BC161" s="1017"/>
      <c r="BD161" s="59"/>
      <c r="BE161" s="59"/>
      <c r="BF161" s="59"/>
      <c r="BJ161" s="618"/>
      <c r="BK161" s="617"/>
      <c r="BL161" s="617"/>
      <c r="BM161" s="617"/>
      <c r="BN161" s="617"/>
      <c r="BO161" s="617"/>
      <c r="BP161" s="619"/>
      <c r="BQ161" s="619"/>
      <c r="BR161" s="619"/>
    </row>
    <row r="162" spans="1:89" ht="3.75" customHeight="1">
      <c r="A162" s="616"/>
      <c r="B162" s="59"/>
      <c r="C162" s="244"/>
      <c r="D162" s="59"/>
      <c r="E162" s="244"/>
      <c r="F162" s="59"/>
      <c r="G162" s="244"/>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59"/>
      <c r="BK162" s="60"/>
      <c r="BL162" s="60"/>
      <c r="BP162" s="142"/>
      <c r="BQ162" s="142"/>
      <c r="BR162" s="142"/>
    </row>
    <row r="163" spans="1:89">
      <c r="A163" s="616"/>
      <c r="B163" s="59"/>
      <c r="C163" s="244"/>
      <c r="D163" s="59"/>
      <c r="E163" s="244"/>
      <c r="F163" s="59"/>
      <c r="G163" s="244"/>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1017"/>
      <c r="BB163" s="1017"/>
      <c r="BC163" s="1017"/>
      <c r="BD163" s="59"/>
      <c r="BE163" s="59"/>
      <c r="BF163" s="59"/>
      <c r="BJ163" s="618"/>
      <c r="BK163" s="617"/>
      <c r="BL163" s="617"/>
      <c r="BM163" s="617"/>
      <c r="BN163" s="617"/>
      <c r="BO163" s="617"/>
      <c r="BP163" s="251"/>
      <c r="BQ163" s="142"/>
      <c r="BR163" s="619"/>
    </row>
    <row r="164" spans="1:89" s="527" customFormat="1">
      <c r="A164" s="616"/>
      <c r="B164" s="618"/>
      <c r="C164" s="621"/>
      <c r="D164" s="618"/>
      <c r="E164" s="621"/>
      <c r="F164" s="618"/>
      <c r="G164" s="621"/>
      <c r="H164" s="618"/>
      <c r="I164" s="620"/>
      <c r="J164" s="618"/>
      <c r="K164" s="618"/>
      <c r="L164" s="618"/>
      <c r="M164" s="618"/>
      <c r="N164" s="618"/>
      <c r="O164" s="618"/>
      <c r="P164" s="618"/>
      <c r="Q164" s="618"/>
      <c r="R164" s="618"/>
      <c r="S164" s="618"/>
      <c r="T164" s="618"/>
      <c r="U164" s="618"/>
      <c r="V164" s="618"/>
      <c r="W164" s="618"/>
      <c r="X164" s="618"/>
      <c r="Y164" s="618"/>
      <c r="Z164" s="618"/>
      <c r="AA164" s="618"/>
      <c r="AB164" s="618"/>
      <c r="AC164" s="618"/>
      <c r="AD164" s="618"/>
      <c r="AE164" s="618"/>
      <c r="AF164" s="618"/>
      <c r="AG164" s="618"/>
      <c r="AH164" s="618"/>
      <c r="AI164" s="618"/>
      <c r="AJ164" s="618"/>
      <c r="AK164" s="618"/>
      <c r="AL164" s="618"/>
      <c r="AM164" s="618"/>
      <c r="AN164" s="618"/>
      <c r="AO164" s="618"/>
      <c r="AP164" s="618"/>
      <c r="AQ164" s="618"/>
      <c r="AR164" s="618"/>
      <c r="AS164" s="618"/>
      <c r="AT164" s="618"/>
      <c r="AU164" s="618"/>
      <c r="AV164" s="618"/>
      <c r="AW164" s="618"/>
      <c r="AX164" s="618"/>
      <c r="AY164" s="618"/>
      <c r="AZ164" s="618"/>
      <c r="BA164" s="618"/>
      <c r="BB164" s="618"/>
      <c r="BC164" s="618"/>
      <c r="BD164" s="618"/>
      <c r="BE164" s="618"/>
      <c r="BF164" s="618"/>
      <c r="BG164" s="618"/>
      <c r="BH164" s="618"/>
      <c r="BI164" s="618"/>
      <c r="BJ164" s="618"/>
      <c r="BK164" s="617"/>
      <c r="BL164" s="617"/>
      <c r="BM164" s="617"/>
      <c r="BN164" s="617"/>
      <c r="BO164" s="617"/>
      <c r="BP164" s="619"/>
      <c r="BQ164" s="619"/>
      <c r="BR164" s="619"/>
      <c r="BS164" s="618"/>
      <c r="BT164" s="618"/>
      <c r="BU164" s="618"/>
      <c r="BV164" s="618"/>
      <c r="BW164" s="618"/>
      <c r="BX164" s="618"/>
      <c r="BY164" s="618"/>
      <c r="BZ164" s="618"/>
      <c r="CA164" s="618"/>
      <c r="CB164" s="618"/>
      <c r="CC164" s="618"/>
      <c r="CD164" s="618"/>
      <c r="CE164" s="618"/>
      <c r="CF164" s="618"/>
      <c r="CG164" s="618"/>
      <c r="CH164" s="618"/>
      <c r="CI164" s="618"/>
      <c r="CJ164" s="618"/>
      <c r="CK164" s="618"/>
    </row>
    <row r="165" spans="1:89" s="527" customFormat="1">
      <c r="A165" s="616"/>
      <c r="B165" s="618"/>
      <c r="C165" s="621"/>
      <c r="D165" s="618"/>
      <c r="E165" s="621"/>
      <c r="F165" s="618"/>
      <c r="G165" s="621"/>
      <c r="H165" s="618"/>
      <c r="I165" s="620"/>
      <c r="J165" s="618"/>
      <c r="K165" s="618"/>
      <c r="L165" s="618"/>
      <c r="M165" s="618"/>
      <c r="N165" s="618"/>
      <c r="O165" s="618"/>
      <c r="P165" s="618"/>
      <c r="Q165" s="618"/>
      <c r="R165" s="618"/>
      <c r="S165" s="618"/>
      <c r="T165" s="618"/>
      <c r="U165" s="618"/>
      <c r="V165" s="618"/>
      <c r="W165" s="618"/>
      <c r="X165" s="618"/>
      <c r="Y165" s="618"/>
      <c r="Z165" s="618"/>
      <c r="AA165" s="618"/>
      <c r="AB165" s="618"/>
      <c r="AC165" s="618"/>
      <c r="AD165" s="618"/>
      <c r="AE165" s="618"/>
      <c r="AF165" s="618"/>
      <c r="AG165" s="618"/>
      <c r="AH165" s="618"/>
      <c r="AI165" s="618"/>
      <c r="AJ165" s="618"/>
      <c r="AK165" s="618"/>
      <c r="AL165" s="618"/>
      <c r="AM165" s="618"/>
      <c r="AN165" s="618"/>
      <c r="AO165" s="618"/>
      <c r="AP165" s="618"/>
      <c r="AQ165" s="618"/>
      <c r="AR165" s="618"/>
      <c r="AS165" s="618"/>
      <c r="AT165" s="618"/>
      <c r="AU165" s="618"/>
      <c r="AV165" s="618"/>
      <c r="AW165" s="618"/>
      <c r="AX165" s="618"/>
      <c r="AY165" s="618"/>
      <c r="AZ165" s="618"/>
      <c r="BA165" s="618"/>
      <c r="BB165" s="618"/>
      <c r="BC165" s="618"/>
      <c r="BD165" s="618"/>
      <c r="BE165" s="618"/>
      <c r="BF165" s="618"/>
      <c r="BG165" s="618"/>
      <c r="BH165" s="618"/>
      <c r="BI165" s="618"/>
      <c r="BJ165" s="59"/>
      <c r="BK165" s="60"/>
      <c r="BL165" s="60"/>
      <c r="BM165" s="60"/>
      <c r="BN165" s="60"/>
      <c r="BO165" s="60"/>
      <c r="BP165" s="142"/>
      <c r="BQ165" s="142"/>
      <c r="BR165" s="142"/>
      <c r="BS165" s="618"/>
      <c r="BT165" s="618"/>
      <c r="BU165" s="618"/>
      <c r="BV165" s="618"/>
      <c r="BW165" s="618"/>
      <c r="BX165" s="618"/>
      <c r="BY165" s="618"/>
      <c r="BZ165" s="618"/>
      <c r="CA165" s="618"/>
      <c r="CB165" s="618"/>
      <c r="CC165" s="618"/>
      <c r="CD165" s="618"/>
      <c r="CE165" s="618"/>
      <c r="CF165" s="618"/>
      <c r="CG165" s="618"/>
      <c r="CH165" s="618"/>
      <c r="CI165" s="618"/>
      <c r="CJ165" s="618"/>
      <c r="CK165" s="618"/>
    </row>
    <row r="166" spans="1:89" s="527" customFormat="1">
      <c r="A166" s="616"/>
      <c r="B166" s="618"/>
      <c r="C166" s="621"/>
      <c r="D166" s="618"/>
      <c r="E166" s="621"/>
      <c r="F166" s="618"/>
      <c r="G166" s="621"/>
      <c r="H166" s="618"/>
      <c r="I166" s="620"/>
      <c r="J166" s="618"/>
      <c r="K166" s="618"/>
      <c r="L166" s="618"/>
      <c r="M166" s="618"/>
      <c r="N166" s="618"/>
      <c r="O166" s="618"/>
      <c r="P166" s="618"/>
      <c r="Q166" s="618"/>
      <c r="R166" s="618"/>
      <c r="S166" s="618"/>
      <c r="T166" s="618"/>
      <c r="U166" s="618"/>
      <c r="V166" s="618"/>
      <c r="W166" s="618"/>
      <c r="X166" s="618"/>
      <c r="Y166" s="618"/>
      <c r="Z166" s="618"/>
      <c r="AA166" s="618"/>
      <c r="AB166" s="618"/>
      <c r="AC166" s="618"/>
      <c r="AD166" s="618"/>
      <c r="AE166" s="618"/>
      <c r="AF166" s="618"/>
      <c r="AG166" s="618"/>
      <c r="AH166" s="618"/>
      <c r="AI166" s="618"/>
      <c r="AJ166" s="618"/>
      <c r="AK166" s="618"/>
      <c r="AL166" s="618"/>
      <c r="AM166" s="618"/>
      <c r="AN166" s="618"/>
      <c r="AO166" s="618"/>
      <c r="AP166" s="618"/>
      <c r="AQ166" s="618"/>
      <c r="AR166" s="618"/>
      <c r="AS166" s="618"/>
      <c r="AT166" s="618"/>
      <c r="AU166" s="618"/>
      <c r="AV166" s="618"/>
      <c r="AW166" s="618"/>
      <c r="AX166" s="618"/>
      <c r="AY166" s="618"/>
      <c r="AZ166" s="618"/>
      <c r="BA166" s="618"/>
      <c r="BB166" s="618"/>
      <c r="BC166" s="618"/>
      <c r="BD166" s="618"/>
      <c r="BE166" s="618"/>
      <c r="BF166" s="618"/>
      <c r="BG166" s="618"/>
      <c r="BH166" s="618"/>
      <c r="BI166" s="618"/>
      <c r="BJ166" s="618"/>
      <c r="BK166" s="617"/>
      <c r="BL166" s="617"/>
      <c r="BM166" s="617"/>
      <c r="BN166" s="617"/>
      <c r="BO166" s="617"/>
      <c r="BP166" s="619"/>
      <c r="BQ166" s="619"/>
      <c r="BR166" s="619"/>
      <c r="BS166" s="618"/>
      <c r="BT166" s="618"/>
      <c r="BU166" s="618"/>
      <c r="BV166" s="618"/>
      <c r="BW166" s="618"/>
      <c r="BX166" s="618"/>
      <c r="BY166" s="618"/>
      <c r="BZ166" s="618"/>
      <c r="CA166" s="618"/>
      <c r="CB166" s="618"/>
      <c r="CC166" s="618"/>
      <c r="CD166" s="618"/>
      <c r="CE166" s="618"/>
      <c r="CF166" s="618"/>
      <c r="CG166" s="618"/>
      <c r="CH166" s="618"/>
      <c r="CI166" s="618"/>
      <c r="CJ166" s="618"/>
      <c r="CK166" s="618"/>
    </row>
    <row r="167" spans="1:89" s="527" customFormat="1">
      <c r="A167" s="616"/>
      <c r="B167" s="618"/>
      <c r="C167" s="621"/>
      <c r="D167" s="618"/>
      <c r="E167" s="621"/>
      <c r="F167" s="618"/>
      <c r="G167" s="621"/>
      <c r="H167" s="618"/>
      <c r="I167" s="620"/>
      <c r="J167" s="618"/>
      <c r="K167" s="618"/>
      <c r="L167" s="618"/>
      <c r="M167" s="618"/>
      <c r="N167" s="618"/>
      <c r="O167" s="618"/>
      <c r="P167" s="618"/>
      <c r="Q167" s="618"/>
      <c r="R167" s="618"/>
      <c r="S167" s="618"/>
      <c r="T167" s="618"/>
      <c r="U167" s="618"/>
      <c r="V167" s="618"/>
      <c r="W167" s="618"/>
      <c r="X167" s="618"/>
      <c r="Y167" s="618"/>
      <c r="Z167" s="618"/>
      <c r="AA167" s="618"/>
      <c r="AB167" s="618"/>
      <c r="AC167" s="618"/>
      <c r="AD167" s="618"/>
      <c r="AE167" s="618"/>
      <c r="AF167" s="618"/>
      <c r="AG167" s="618"/>
      <c r="AH167" s="618"/>
      <c r="AI167" s="618"/>
      <c r="AJ167" s="618"/>
      <c r="AK167" s="618"/>
      <c r="AL167" s="618"/>
      <c r="AM167" s="618"/>
      <c r="AN167" s="618"/>
      <c r="AO167" s="618"/>
      <c r="AP167" s="618"/>
      <c r="AQ167" s="618"/>
      <c r="AR167" s="618"/>
      <c r="AS167" s="618"/>
      <c r="AT167" s="618"/>
      <c r="AU167" s="618"/>
      <c r="AV167" s="618"/>
      <c r="AW167" s="618"/>
      <c r="AX167" s="618"/>
      <c r="AY167" s="618"/>
      <c r="AZ167" s="618"/>
      <c r="BA167" s="618"/>
      <c r="BB167" s="618"/>
      <c r="BC167" s="618"/>
      <c r="BD167" s="618"/>
      <c r="BE167" s="618"/>
      <c r="BF167" s="618"/>
      <c r="BG167" s="618"/>
      <c r="BH167" s="618"/>
      <c r="BI167" s="618"/>
      <c r="BJ167" s="618"/>
      <c r="BK167" s="617"/>
      <c r="BL167" s="617"/>
      <c r="BM167" s="617"/>
      <c r="BN167" s="617"/>
      <c r="BO167" s="617"/>
      <c r="BP167" s="619"/>
      <c r="BQ167" s="619"/>
      <c r="BR167" s="619"/>
      <c r="BS167" s="618"/>
      <c r="BT167" s="618"/>
      <c r="BU167" s="618"/>
      <c r="BV167" s="618"/>
      <c r="BW167" s="618"/>
      <c r="BX167" s="618"/>
      <c r="BY167" s="618"/>
      <c r="BZ167" s="618"/>
      <c r="CA167" s="618"/>
      <c r="CB167" s="618"/>
      <c r="CC167" s="618"/>
      <c r="CD167" s="618"/>
      <c r="CE167" s="618"/>
      <c r="CF167" s="618"/>
      <c r="CG167" s="618"/>
      <c r="CH167" s="618"/>
      <c r="CI167" s="618"/>
      <c r="CJ167" s="618"/>
      <c r="CK167" s="618"/>
    </row>
    <row r="168" spans="1:89" s="527" customFormat="1">
      <c r="A168" s="616"/>
      <c r="B168" s="618"/>
      <c r="C168" s="621"/>
      <c r="D168" s="618"/>
      <c r="E168" s="621"/>
      <c r="F168" s="618"/>
      <c r="G168" s="621"/>
      <c r="H168" s="618"/>
      <c r="I168" s="620"/>
      <c r="J168" s="618"/>
      <c r="K168" s="618"/>
      <c r="L168" s="618"/>
      <c r="M168" s="618"/>
      <c r="N168" s="618"/>
      <c r="O168" s="618"/>
      <c r="P168" s="618"/>
      <c r="Q168" s="618"/>
      <c r="R168" s="618"/>
      <c r="S168" s="618"/>
      <c r="T168" s="618"/>
      <c r="U168" s="618"/>
      <c r="V168" s="618"/>
      <c r="W168" s="618"/>
      <c r="X168" s="618"/>
      <c r="Y168" s="618"/>
      <c r="Z168" s="618"/>
      <c r="AA168" s="618"/>
      <c r="AB168" s="618"/>
      <c r="AC168" s="618"/>
      <c r="AD168" s="618"/>
      <c r="AE168" s="618"/>
      <c r="AF168" s="618"/>
      <c r="AG168" s="618"/>
      <c r="AH168" s="618"/>
      <c r="AI168" s="618"/>
      <c r="AJ168" s="618"/>
      <c r="AK168" s="618"/>
      <c r="AL168" s="618"/>
      <c r="AM168" s="618"/>
      <c r="AN168" s="618"/>
      <c r="AO168" s="618"/>
      <c r="AP168" s="618"/>
      <c r="AQ168" s="618"/>
      <c r="AR168" s="618"/>
      <c r="AS168" s="618"/>
      <c r="AT168" s="618"/>
      <c r="AU168" s="618"/>
      <c r="AV168" s="618"/>
      <c r="AW168" s="618"/>
      <c r="AX168" s="618"/>
      <c r="AY168" s="618"/>
      <c r="AZ168" s="618"/>
      <c r="BA168" s="618"/>
      <c r="BB168" s="618"/>
      <c r="BC168" s="618"/>
      <c r="BD168" s="618"/>
      <c r="BE168" s="618"/>
      <c r="BF168" s="618"/>
      <c r="BG168" s="618"/>
      <c r="BH168" s="618"/>
      <c r="BI168" s="618"/>
      <c r="BJ168" s="618"/>
      <c r="BK168" s="617"/>
      <c r="BL168" s="617"/>
      <c r="BM168" s="617"/>
      <c r="BN168" s="617"/>
      <c r="BO168" s="617"/>
      <c r="BP168" s="619"/>
      <c r="BQ168" s="619"/>
      <c r="BR168" s="619"/>
      <c r="BS168" s="618"/>
      <c r="BT168" s="618"/>
      <c r="BU168" s="618"/>
      <c r="BV168" s="618"/>
      <c r="BW168" s="618"/>
      <c r="BX168" s="618"/>
      <c r="BY168" s="618"/>
      <c r="BZ168" s="618"/>
      <c r="CA168" s="618"/>
      <c r="CB168" s="618"/>
      <c r="CC168" s="618"/>
      <c r="CD168" s="618"/>
      <c r="CE168" s="618"/>
      <c r="CF168" s="618"/>
      <c r="CG168" s="618"/>
      <c r="CH168" s="618"/>
      <c r="CI168" s="618"/>
      <c r="CJ168" s="618"/>
      <c r="CK168" s="618"/>
    </row>
    <row r="169" spans="1:89" ht="3.75" customHeight="1">
      <c r="A169" s="616"/>
      <c r="B169" s="59"/>
      <c r="C169" s="244"/>
      <c r="D169" s="59"/>
      <c r="E169" s="244"/>
      <c r="F169" s="59"/>
      <c r="G169" s="244"/>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59"/>
      <c r="BK169" s="60"/>
      <c r="BL169" s="60"/>
      <c r="BP169" s="142"/>
      <c r="BQ169" s="142"/>
      <c r="BR169" s="142"/>
    </row>
    <row r="170" spans="1:89">
      <c r="A170" s="616"/>
      <c r="B170" s="59"/>
      <c r="C170" s="244"/>
      <c r="D170" s="59"/>
      <c r="E170" s="244"/>
      <c r="F170" s="59"/>
      <c r="G170" s="244"/>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1017"/>
      <c r="BB170" s="1017"/>
      <c r="BC170" s="1017"/>
      <c r="BD170" s="59"/>
      <c r="BE170" s="59"/>
      <c r="BF170" s="59"/>
      <c r="BJ170" s="618"/>
      <c r="BK170" s="617"/>
      <c r="BL170" s="617"/>
      <c r="BM170" s="617"/>
      <c r="BN170" s="617"/>
      <c r="BO170" s="617"/>
      <c r="BP170" s="251"/>
      <c r="BQ170" s="142"/>
      <c r="BR170" s="619"/>
    </row>
    <row r="171" spans="1:89" ht="3.75" customHeight="1">
      <c r="A171" s="616"/>
      <c r="B171" s="59"/>
      <c r="C171" s="244"/>
      <c r="D171" s="59"/>
      <c r="E171" s="244"/>
      <c r="F171" s="59"/>
      <c r="G171" s="244"/>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J171" s="618"/>
      <c r="BK171" s="617"/>
      <c r="BL171" s="617"/>
      <c r="BM171" s="617"/>
      <c r="BN171" s="617"/>
      <c r="BO171" s="617"/>
      <c r="BP171" s="142"/>
      <c r="BQ171" s="142"/>
      <c r="BR171" s="142"/>
    </row>
    <row r="172" spans="1:89">
      <c r="A172" s="616"/>
      <c r="B172" s="59"/>
      <c r="C172" s="244"/>
      <c r="D172" s="59"/>
      <c r="E172" s="244"/>
      <c r="F172" s="59"/>
      <c r="G172" s="244"/>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1017"/>
      <c r="BB172" s="1017"/>
      <c r="BC172" s="1017"/>
      <c r="BD172" s="59"/>
      <c r="BE172" s="59"/>
      <c r="BF172" s="59"/>
      <c r="BJ172" s="618"/>
      <c r="BK172" s="617"/>
      <c r="BL172" s="617"/>
      <c r="BM172" s="617"/>
      <c r="BN172" s="617"/>
      <c r="BO172" s="617"/>
      <c r="BP172" s="251"/>
      <c r="BQ172" s="142"/>
      <c r="BR172" s="619"/>
    </row>
    <row r="173" spans="1:89" ht="3.75" customHeight="1">
      <c r="A173" s="616"/>
      <c r="B173" s="59"/>
      <c r="C173" s="244"/>
      <c r="D173" s="59"/>
      <c r="E173" s="244"/>
      <c r="F173" s="59"/>
      <c r="G173" s="244"/>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c r="BF173" s="59"/>
      <c r="BJ173" s="618"/>
      <c r="BK173" s="617"/>
      <c r="BL173" s="617"/>
      <c r="BM173" s="617"/>
      <c r="BN173" s="617"/>
      <c r="BO173" s="617"/>
      <c r="BP173" s="142"/>
      <c r="BQ173" s="142"/>
      <c r="BR173" s="142"/>
    </row>
    <row r="174" spans="1:89">
      <c r="A174" s="616"/>
      <c r="B174" s="59"/>
      <c r="C174" s="244"/>
      <c r="D174" s="59"/>
      <c r="E174" s="244"/>
      <c r="F174" s="59"/>
      <c r="G174" s="244"/>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c r="BF174" s="59"/>
      <c r="BK174" s="60"/>
      <c r="BL174" s="60"/>
      <c r="BP174" s="142"/>
      <c r="BQ174" s="142"/>
      <c r="BR174" s="142"/>
    </row>
    <row r="175" spans="1:89">
      <c r="A175" s="616"/>
      <c r="B175" s="59"/>
      <c r="C175" s="244"/>
      <c r="D175" s="59"/>
      <c r="E175" s="245"/>
      <c r="F175" s="246"/>
      <c r="G175" s="1019"/>
      <c r="H175" s="1019"/>
      <c r="I175" s="1019"/>
      <c r="J175" s="1019"/>
      <c r="K175" s="1019"/>
      <c r="L175" s="1019"/>
      <c r="M175" s="1019"/>
      <c r="N175" s="1019"/>
      <c r="O175" s="1019"/>
      <c r="P175" s="1019"/>
      <c r="Q175" s="1019"/>
      <c r="R175" s="1019"/>
      <c r="S175" s="1019"/>
      <c r="T175" s="1019"/>
      <c r="U175" s="1019"/>
      <c r="V175" s="1019"/>
      <c r="W175" s="1019"/>
      <c r="X175" s="1019"/>
      <c r="Y175" s="1019"/>
      <c r="Z175" s="1019"/>
      <c r="AA175" s="1019"/>
      <c r="AB175" s="1019"/>
      <c r="AC175" s="1019"/>
      <c r="AD175" s="1019"/>
      <c r="AE175" s="1019"/>
      <c r="AF175" s="1019"/>
      <c r="AG175" s="1019"/>
      <c r="AH175" s="1019"/>
      <c r="AI175" s="1019"/>
      <c r="AJ175" s="1019"/>
      <c r="AK175" s="1019"/>
      <c r="AL175" s="1019"/>
      <c r="AM175" s="1019"/>
      <c r="AN175" s="1019"/>
      <c r="AO175" s="1019"/>
      <c r="AP175" s="1020"/>
      <c r="AQ175" s="1020"/>
      <c r="AR175" s="1020"/>
      <c r="AS175" s="1020"/>
      <c r="AT175" s="1020"/>
      <c r="AU175" s="1020"/>
      <c r="AV175" s="1020"/>
      <c r="AW175" s="1020"/>
      <c r="AX175" s="1020"/>
      <c r="AY175" s="1020"/>
      <c r="AZ175" s="1018"/>
      <c r="BA175" s="1018"/>
      <c r="BB175" s="1018"/>
      <c r="BC175" s="1018"/>
      <c r="BD175" s="1018"/>
      <c r="BE175" s="59"/>
      <c r="BF175" s="59"/>
      <c r="BJ175" s="618"/>
      <c r="BK175" s="617"/>
      <c r="BL175" s="617"/>
      <c r="BM175" s="617"/>
      <c r="BN175" s="617"/>
      <c r="BO175" s="617"/>
      <c r="BP175" s="142"/>
      <c r="BQ175" s="142"/>
      <c r="BR175" s="248"/>
    </row>
    <row r="176" spans="1:89" ht="3.75" customHeight="1">
      <c r="A176" s="616"/>
      <c r="B176" s="59"/>
      <c r="C176" s="244"/>
      <c r="D176" s="59"/>
      <c r="E176" s="244"/>
      <c r="F176" s="59"/>
      <c r="G176" s="244"/>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9"/>
      <c r="BB176" s="59"/>
      <c r="BC176" s="59"/>
      <c r="BD176" s="59"/>
      <c r="BE176" s="59"/>
      <c r="BF176" s="59"/>
      <c r="BK176" s="60"/>
      <c r="BL176" s="60"/>
      <c r="BP176" s="142"/>
      <c r="BQ176" s="142"/>
      <c r="BR176" s="142"/>
    </row>
    <row r="177" spans="1:89">
      <c r="A177" s="616"/>
      <c r="B177" s="59"/>
      <c r="C177" s="244"/>
      <c r="D177" s="59"/>
      <c r="E177" s="244"/>
      <c r="F177" s="59"/>
      <c r="G177" s="622"/>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250"/>
      <c r="AX177" s="59"/>
      <c r="AY177" s="59"/>
      <c r="AZ177" s="59"/>
      <c r="BA177" s="1017"/>
      <c r="BB177" s="1017"/>
      <c r="BC177" s="1017"/>
      <c r="BD177" s="59"/>
      <c r="BE177" s="59"/>
      <c r="BF177" s="59"/>
      <c r="BJ177" s="618"/>
      <c r="BK177" s="617"/>
      <c r="BL177" s="617"/>
      <c r="BM177" s="617"/>
      <c r="BN177" s="617"/>
      <c r="BO177" s="617"/>
      <c r="BP177" s="142"/>
      <c r="BQ177" s="142"/>
      <c r="BR177" s="225"/>
    </row>
    <row r="178" spans="1:89" ht="3.75" customHeight="1">
      <c r="A178" s="616"/>
      <c r="B178" s="59"/>
      <c r="C178" s="244"/>
      <c r="D178" s="59"/>
      <c r="E178" s="244"/>
      <c r="F178" s="59"/>
      <c r="G178" s="244"/>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c r="BF178" s="59"/>
      <c r="BK178" s="60"/>
      <c r="BL178" s="60"/>
      <c r="BP178" s="142"/>
      <c r="BQ178" s="142"/>
      <c r="BR178" s="142"/>
    </row>
    <row r="179" spans="1:89">
      <c r="A179" s="616"/>
      <c r="B179" s="59"/>
      <c r="C179" s="244"/>
      <c r="D179" s="59"/>
      <c r="E179" s="244"/>
      <c r="F179" s="59"/>
      <c r="G179" s="244"/>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1017"/>
      <c r="BB179" s="1017"/>
      <c r="BC179" s="1017"/>
      <c r="BD179" s="59"/>
      <c r="BE179" s="59"/>
      <c r="BF179" s="59"/>
      <c r="BJ179" s="618"/>
      <c r="BK179" s="617"/>
      <c r="BL179" s="617"/>
      <c r="BM179" s="617"/>
      <c r="BN179" s="617"/>
      <c r="BO179" s="617"/>
      <c r="BP179" s="142"/>
      <c r="BQ179" s="142"/>
      <c r="BR179" s="619"/>
    </row>
    <row r="180" spans="1:89" s="527" customFormat="1">
      <c r="A180" s="616"/>
      <c r="B180" s="618"/>
      <c r="C180" s="621"/>
      <c r="D180" s="618"/>
      <c r="E180" s="621"/>
      <c r="F180" s="618"/>
      <c r="G180" s="621"/>
      <c r="H180" s="618"/>
      <c r="I180" s="620"/>
      <c r="J180" s="618"/>
      <c r="K180" s="618"/>
      <c r="L180" s="618"/>
      <c r="M180" s="618"/>
      <c r="N180" s="618"/>
      <c r="O180" s="618"/>
      <c r="P180" s="618"/>
      <c r="Q180" s="618"/>
      <c r="R180" s="618"/>
      <c r="S180" s="618"/>
      <c r="T180" s="618"/>
      <c r="U180" s="618"/>
      <c r="V180" s="618"/>
      <c r="W180" s="618"/>
      <c r="X180" s="618"/>
      <c r="Y180" s="618"/>
      <c r="Z180" s="618"/>
      <c r="AA180" s="618"/>
      <c r="AB180" s="618"/>
      <c r="AC180" s="618"/>
      <c r="AD180" s="618"/>
      <c r="AE180" s="618"/>
      <c r="AF180" s="618"/>
      <c r="AG180" s="618"/>
      <c r="AH180" s="618"/>
      <c r="AI180" s="618"/>
      <c r="AJ180" s="618"/>
      <c r="AK180" s="618"/>
      <c r="AL180" s="618"/>
      <c r="AM180" s="618"/>
      <c r="AN180" s="618"/>
      <c r="AO180" s="618"/>
      <c r="AP180" s="618"/>
      <c r="AQ180" s="618"/>
      <c r="AR180" s="618"/>
      <c r="AS180" s="618"/>
      <c r="AT180" s="618"/>
      <c r="AU180" s="618"/>
      <c r="AV180" s="618"/>
      <c r="AW180" s="618"/>
      <c r="AX180" s="618"/>
      <c r="AY180" s="618"/>
      <c r="AZ180" s="618"/>
      <c r="BA180" s="618"/>
      <c r="BB180" s="618"/>
      <c r="BC180" s="618"/>
      <c r="BD180" s="618"/>
      <c r="BE180" s="618"/>
      <c r="BF180" s="618"/>
      <c r="BG180" s="618"/>
      <c r="BH180" s="618"/>
      <c r="BI180" s="618"/>
      <c r="BJ180" s="59"/>
      <c r="BK180" s="60"/>
      <c r="BL180" s="60"/>
      <c r="BM180" s="60"/>
      <c r="BN180" s="60"/>
      <c r="BO180" s="60"/>
      <c r="BP180" s="142"/>
      <c r="BQ180" s="142"/>
      <c r="BR180" s="619"/>
      <c r="BS180" s="618"/>
      <c r="BT180" s="618"/>
      <c r="BU180" s="618"/>
      <c r="BV180" s="618"/>
      <c r="BW180" s="618"/>
      <c r="BX180" s="618"/>
      <c r="BY180" s="618"/>
      <c r="BZ180" s="618"/>
      <c r="CA180" s="618"/>
      <c r="CB180" s="618"/>
      <c r="CC180" s="618"/>
      <c r="CD180" s="618"/>
      <c r="CE180" s="618"/>
      <c r="CF180" s="618"/>
      <c r="CG180" s="618"/>
      <c r="CH180" s="618"/>
      <c r="CI180" s="618"/>
      <c r="CJ180" s="618"/>
      <c r="CK180" s="618"/>
    </row>
    <row r="181" spans="1:89" s="527" customFormat="1">
      <c r="A181" s="616"/>
      <c r="B181" s="618"/>
      <c r="C181" s="621"/>
      <c r="D181" s="618"/>
      <c r="E181" s="621"/>
      <c r="F181" s="618"/>
      <c r="G181" s="621"/>
      <c r="H181" s="618"/>
      <c r="I181" s="620"/>
      <c r="J181" s="618"/>
      <c r="K181" s="618"/>
      <c r="L181" s="618"/>
      <c r="M181" s="618"/>
      <c r="N181" s="618"/>
      <c r="O181" s="618"/>
      <c r="P181" s="618"/>
      <c r="Q181" s="618"/>
      <c r="R181" s="618"/>
      <c r="S181" s="618"/>
      <c r="T181" s="618"/>
      <c r="U181" s="618"/>
      <c r="V181" s="618"/>
      <c r="W181" s="618"/>
      <c r="X181" s="618"/>
      <c r="Y181" s="618"/>
      <c r="Z181" s="618"/>
      <c r="AA181" s="618"/>
      <c r="AB181" s="618"/>
      <c r="AC181" s="618"/>
      <c r="AD181" s="618"/>
      <c r="AE181" s="618"/>
      <c r="AF181" s="618"/>
      <c r="AG181" s="618"/>
      <c r="AH181" s="618"/>
      <c r="AI181" s="618"/>
      <c r="AJ181" s="618"/>
      <c r="AK181" s="618"/>
      <c r="AL181" s="618"/>
      <c r="AM181" s="618"/>
      <c r="AN181" s="618"/>
      <c r="AO181" s="618"/>
      <c r="AP181" s="618"/>
      <c r="AQ181" s="618"/>
      <c r="AR181" s="618"/>
      <c r="AS181" s="618"/>
      <c r="AT181" s="618"/>
      <c r="AU181" s="618"/>
      <c r="AV181" s="618"/>
      <c r="AW181" s="618"/>
      <c r="AX181" s="618"/>
      <c r="AY181" s="618"/>
      <c r="AZ181" s="618"/>
      <c r="BA181" s="618"/>
      <c r="BB181" s="618"/>
      <c r="BC181" s="618"/>
      <c r="BD181" s="618"/>
      <c r="BE181" s="618"/>
      <c r="BF181" s="618"/>
      <c r="BG181" s="618"/>
      <c r="BH181" s="618"/>
      <c r="BI181" s="618"/>
      <c r="BJ181" s="618"/>
      <c r="BK181" s="617"/>
      <c r="BL181" s="617"/>
      <c r="BM181" s="617"/>
      <c r="BN181" s="617"/>
      <c r="BO181" s="617"/>
      <c r="BP181" s="142"/>
      <c r="BQ181" s="142"/>
      <c r="BR181" s="619"/>
      <c r="BS181" s="618"/>
      <c r="BT181" s="618"/>
      <c r="BU181" s="618"/>
      <c r="BV181" s="618"/>
      <c r="BW181" s="618"/>
      <c r="BX181" s="618"/>
      <c r="BY181" s="618"/>
      <c r="BZ181" s="618"/>
      <c r="CA181" s="618"/>
      <c r="CB181" s="618"/>
      <c r="CC181" s="618"/>
      <c r="CD181" s="618"/>
      <c r="CE181" s="618"/>
      <c r="CF181" s="618"/>
      <c r="CG181" s="618"/>
      <c r="CH181" s="618"/>
      <c r="CI181" s="618"/>
      <c r="CJ181" s="618"/>
      <c r="CK181" s="618"/>
    </row>
    <row r="182" spans="1:89" s="527" customFormat="1">
      <c r="A182" s="616"/>
      <c r="B182" s="618"/>
      <c r="C182" s="621"/>
      <c r="D182" s="618"/>
      <c r="E182" s="621"/>
      <c r="F182" s="618"/>
      <c r="G182" s="621"/>
      <c r="H182" s="618"/>
      <c r="I182" s="620"/>
      <c r="J182" s="618"/>
      <c r="K182" s="618"/>
      <c r="L182" s="618"/>
      <c r="M182" s="618"/>
      <c r="N182" s="618"/>
      <c r="O182" s="618"/>
      <c r="P182" s="618"/>
      <c r="Q182" s="618"/>
      <c r="R182" s="618"/>
      <c r="S182" s="618"/>
      <c r="T182" s="618"/>
      <c r="U182" s="618"/>
      <c r="V182" s="618"/>
      <c r="W182" s="618"/>
      <c r="X182" s="618"/>
      <c r="Y182" s="618"/>
      <c r="Z182" s="618"/>
      <c r="AA182" s="618"/>
      <c r="AB182" s="618"/>
      <c r="AC182" s="618"/>
      <c r="AD182" s="618"/>
      <c r="AE182" s="618"/>
      <c r="AF182" s="618"/>
      <c r="AG182" s="618"/>
      <c r="AH182" s="618"/>
      <c r="AI182" s="618"/>
      <c r="AJ182" s="618"/>
      <c r="AK182" s="618"/>
      <c r="AL182" s="618"/>
      <c r="AM182" s="618"/>
      <c r="AN182" s="618"/>
      <c r="AO182" s="618"/>
      <c r="AP182" s="618"/>
      <c r="AQ182" s="618"/>
      <c r="AR182" s="618"/>
      <c r="AS182" s="618"/>
      <c r="AT182" s="618"/>
      <c r="AU182" s="618"/>
      <c r="AV182" s="618"/>
      <c r="AW182" s="618"/>
      <c r="AX182" s="618"/>
      <c r="AY182" s="618"/>
      <c r="AZ182" s="618"/>
      <c r="BA182" s="618"/>
      <c r="BB182" s="618"/>
      <c r="BC182" s="618"/>
      <c r="BD182" s="618"/>
      <c r="BE182" s="618"/>
      <c r="BF182" s="618"/>
      <c r="BG182" s="618"/>
      <c r="BH182" s="618"/>
      <c r="BI182" s="618"/>
      <c r="BJ182" s="59"/>
      <c r="BK182" s="60"/>
      <c r="BL182" s="60"/>
      <c r="BM182" s="60"/>
      <c r="BN182" s="60"/>
      <c r="BO182" s="60"/>
      <c r="BP182" s="142"/>
      <c r="BQ182" s="142"/>
      <c r="BR182" s="619"/>
      <c r="BS182" s="618"/>
      <c r="BT182" s="618"/>
      <c r="BU182" s="618"/>
      <c r="BV182" s="618"/>
      <c r="BW182" s="618"/>
      <c r="BX182" s="618"/>
      <c r="BY182" s="618"/>
      <c r="BZ182" s="618"/>
      <c r="CA182" s="618"/>
      <c r="CB182" s="618"/>
      <c r="CC182" s="618"/>
      <c r="CD182" s="618"/>
      <c r="CE182" s="618"/>
      <c r="CF182" s="618"/>
      <c r="CG182" s="618"/>
      <c r="CH182" s="618"/>
      <c r="CI182" s="618"/>
      <c r="CJ182" s="618"/>
      <c r="CK182" s="618"/>
    </row>
    <row r="183" spans="1:89" s="527" customFormat="1">
      <c r="A183" s="616"/>
      <c r="B183" s="618"/>
      <c r="C183" s="621"/>
      <c r="D183" s="618"/>
      <c r="E183" s="621"/>
      <c r="F183" s="618"/>
      <c r="G183" s="621"/>
      <c r="H183" s="618"/>
      <c r="I183" s="620"/>
      <c r="J183" s="618"/>
      <c r="K183" s="618"/>
      <c r="L183" s="618"/>
      <c r="M183" s="618"/>
      <c r="N183" s="618"/>
      <c r="O183" s="618"/>
      <c r="P183" s="618"/>
      <c r="Q183" s="618"/>
      <c r="R183" s="618"/>
      <c r="S183" s="618"/>
      <c r="T183" s="618"/>
      <c r="U183" s="618"/>
      <c r="V183" s="618"/>
      <c r="W183" s="618"/>
      <c r="X183" s="618"/>
      <c r="Y183" s="618"/>
      <c r="Z183" s="618"/>
      <c r="AA183" s="618"/>
      <c r="AB183" s="618"/>
      <c r="AC183" s="618"/>
      <c r="AD183" s="618"/>
      <c r="AE183" s="618"/>
      <c r="AF183" s="618"/>
      <c r="AG183" s="618"/>
      <c r="AH183" s="618"/>
      <c r="AI183" s="618"/>
      <c r="AJ183" s="618"/>
      <c r="AK183" s="618"/>
      <c r="AL183" s="618"/>
      <c r="AM183" s="618"/>
      <c r="AN183" s="618"/>
      <c r="AO183" s="618"/>
      <c r="AP183" s="618"/>
      <c r="AQ183" s="618"/>
      <c r="AR183" s="618"/>
      <c r="AS183" s="618"/>
      <c r="AT183" s="618"/>
      <c r="AU183" s="618"/>
      <c r="AV183" s="618"/>
      <c r="AW183" s="618"/>
      <c r="AX183" s="618"/>
      <c r="AY183" s="618"/>
      <c r="AZ183" s="618"/>
      <c r="BA183" s="618"/>
      <c r="BB183" s="618"/>
      <c r="BC183" s="618"/>
      <c r="BD183" s="618"/>
      <c r="BE183" s="618"/>
      <c r="BF183" s="618"/>
      <c r="BG183" s="618"/>
      <c r="BH183" s="618"/>
      <c r="BI183" s="618"/>
      <c r="BJ183" s="618"/>
      <c r="BK183" s="617"/>
      <c r="BL183" s="617"/>
      <c r="BM183" s="617"/>
      <c r="BN183" s="617"/>
      <c r="BO183" s="617"/>
      <c r="BP183" s="619"/>
      <c r="BQ183" s="619"/>
      <c r="BR183" s="619"/>
      <c r="BS183" s="618"/>
      <c r="BT183" s="618"/>
      <c r="BU183" s="618"/>
      <c r="BV183" s="618"/>
      <c r="BW183" s="618"/>
      <c r="BX183" s="618"/>
      <c r="BY183" s="618"/>
      <c r="BZ183" s="618"/>
      <c r="CA183" s="618"/>
      <c r="CB183" s="618"/>
      <c r="CC183" s="618"/>
      <c r="CD183" s="618"/>
      <c r="CE183" s="618"/>
      <c r="CF183" s="618"/>
      <c r="CG183" s="618"/>
      <c r="CH183" s="618"/>
      <c r="CI183" s="618"/>
      <c r="CJ183" s="618"/>
      <c r="CK183" s="618"/>
    </row>
    <row r="184" spans="1:89" s="527" customFormat="1">
      <c r="A184" s="616"/>
      <c r="B184" s="618"/>
      <c r="C184" s="621"/>
      <c r="D184" s="618"/>
      <c r="E184" s="621"/>
      <c r="F184" s="618"/>
      <c r="G184" s="621"/>
      <c r="H184" s="618"/>
      <c r="I184" s="620"/>
      <c r="J184" s="618"/>
      <c r="K184" s="618"/>
      <c r="L184" s="618"/>
      <c r="M184" s="618"/>
      <c r="N184" s="618"/>
      <c r="O184" s="618"/>
      <c r="P184" s="618"/>
      <c r="Q184" s="618"/>
      <c r="R184" s="618"/>
      <c r="S184" s="618"/>
      <c r="T184" s="618"/>
      <c r="U184" s="618"/>
      <c r="V184" s="618"/>
      <c r="W184" s="618"/>
      <c r="X184" s="618"/>
      <c r="Y184" s="618"/>
      <c r="Z184" s="618"/>
      <c r="AA184" s="618"/>
      <c r="AB184" s="618"/>
      <c r="AC184" s="618"/>
      <c r="AD184" s="618"/>
      <c r="AE184" s="618"/>
      <c r="AF184" s="618"/>
      <c r="AG184" s="618"/>
      <c r="AH184" s="618"/>
      <c r="AI184" s="618"/>
      <c r="AJ184" s="618"/>
      <c r="AK184" s="618"/>
      <c r="AL184" s="618"/>
      <c r="AM184" s="618"/>
      <c r="AN184" s="618"/>
      <c r="AO184" s="618"/>
      <c r="AP184" s="618"/>
      <c r="AQ184" s="618"/>
      <c r="AR184" s="618"/>
      <c r="AS184" s="618"/>
      <c r="AT184" s="618"/>
      <c r="AU184" s="618"/>
      <c r="AV184" s="618"/>
      <c r="AW184" s="618"/>
      <c r="AX184" s="618"/>
      <c r="AY184" s="618"/>
      <c r="AZ184" s="618"/>
      <c r="BA184" s="618"/>
      <c r="BB184" s="618"/>
      <c r="BC184" s="618"/>
      <c r="BD184" s="618"/>
      <c r="BE184" s="618"/>
      <c r="BF184" s="618"/>
      <c r="BG184" s="618"/>
      <c r="BH184" s="618"/>
      <c r="BI184" s="618"/>
      <c r="BJ184" s="618"/>
      <c r="BK184" s="617"/>
      <c r="BL184" s="617"/>
      <c r="BM184" s="617"/>
      <c r="BN184" s="617"/>
      <c r="BO184" s="617"/>
      <c r="BP184" s="619"/>
      <c r="BQ184" s="619"/>
      <c r="BR184" s="619"/>
      <c r="BS184" s="618"/>
      <c r="BT184" s="618"/>
      <c r="BU184" s="618"/>
      <c r="BV184" s="618"/>
      <c r="BW184" s="618"/>
      <c r="BX184" s="618"/>
      <c r="BY184" s="618"/>
      <c r="BZ184" s="618"/>
      <c r="CA184" s="618"/>
      <c r="CB184" s="618"/>
      <c r="CC184" s="618"/>
      <c r="CD184" s="618"/>
      <c r="CE184" s="618"/>
      <c r="CF184" s="618"/>
      <c r="CG184" s="618"/>
      <c r="CH184" s="618"/>
      <c r="CI184" s="618"/>
      <c r="CJ184" s="618"/>
      <c r="CK184" s="618"/>
    </row>
    <row r="185" spans="1:89" ht="3.75" customHeight="1">
      <c r="A185" s="616"/>
      <c r="B185" s="59"/>
      <c r="C185" s="244"/>
      <c r="D185" s="59"/>
      <c r="E185" s="244"/>
      <c r="F185" s="59"/>
      <c r="G185" s="244"/>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59"/>
      <c r="AZ185" s="59"/>
      <c r="BA185" s="59"/>
      <c r="BB185" s="59"/>
      <c r="BC185" s="59"/>
      <c r="BD185" s="59"/>
      <c r="BE185" s="59"/>
      <c r="BF185" s="59"/>
      <c r="BK185" s="60"/>
      <c r="BL185" s="60"/>
      <c r="BP185" s="142"/>
      <c r="BQ185" s="142"/>
      <c r="BR185" s="142"/>
    </row>
    <row r="186" spans="1:89">
      <c r="A186" s="616"/>
      <c r="B186" s="59"/>
      <c r="C186" s="244"/>
      <c r="D186" s="59"/>
      <c r="E186" s="244"/>
      <c r="F186" s="59"/>
      <c r="G186" s="244"/>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c r="AW186" s="59"/>
      <c r="AX186" s="59"/>
      <c r="AY186" s="59"/>
      <c r="AZ186" s="59"/>
      <c r="BA186" s="1017"/>
      <c r="BB186" s="1017"/>
      <c r="BC186" s="1017"/>
      <c r="BD186" s="59"/>
      <c r="BE186" s="59"/>
      <c r="BF186" s="59"/>
      <c r="BJ186" s="618"/>
      <c r="BK186" s="617"/>
      <c r="BL186" s="617"/>
      <c r="BM186" s="617"/>
      <c r="BN186" s="617"/>
      <c r="BO186" s="617"/>
      <c r="BP186" s="251"/>
      <c r="BQ186" s="142"/>
      <c r="BR186" s="619"/>
    </row>
    <row r="187" spans="1:89" ht="3.75" customHeight="1">
      <c r="A187" s="616"/>
      <c r="B187" s="59"/>
      <c r="C187" s="244"/>
      <c r="D187" s="59"/>
      <c r="E187" s="244"/>
      <c r="F187" s="59"/>
      <c r="G187" s="244"/>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9"/>
      <c r="BB187" s="59"/>
      <c r="BC187" s="59"/>
      <c r="BD187" s="59"/>
      <c r="BE187" s="59"/>
      <c r="BF187" s="59"/>
      <c r="BJ187" s="618"/>
      <c r="BK187" s="617"/>
      <c r="BL187" s="617"/>
      <c r="BM187" s="617"/>
      <c r="BN187" s="617"/>
      <c r="BO187" s="617"/>
      <c r="BP187" s="142"/>
      <c r="BQ187" s="142"/>
      <c r="BR187" s="142"/>
    </row>
    <row r="188" spans="1:89">
      <c r="A188" s="616"/>
      <c r="B188" s="59"/>
      <c r="C188" s="244"/>
      <c r="D188" s="59"/>
      <c r="E188" s="244"/>
      <c r="F188" s="59"/>
      <c r="G188" s="244"/>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1017"/>
      <c r="BB188" s="1017"/>
      <c r="BC188" s="1017"/>
      <c r="BD188" s="59"/>
      <c r="BE188" s="59"/>
      <c r="BF188" s="59"/>
      <c r="BJ188" s="618"/>
      <c r="BK188" s="617"/>
      <c r="BL188" s="617"/>
      <c r="BM188" s="617"/>
      <c r="BN188" s="617"/>
      <c r="BO188" s="617"/>
      <c r="BP188" s="251"/>
      <c r="BQ188" s="142"/>
      <c r="BR188" s="619"/>
    </row>
    <row r="189" spans="1:89" ht="3.75" customHeight="1">
      <c r="A189" s="616"/>
      <c r="B189" s="59"/>
      <c r="C189" s="244"/>
      <c r="D189" s="59"/>
      <c r="E189" s="244"/>
      <c r="F189" s="59"/>
      <c r="G189" s="244"/>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9"/>
      <c r="BB189" s="59"/>
      <c r="BC189" s="59"/>
      <c r="BD189" s="59"/>
      <c r="BE189" s="59"/>
      <c r="BF189" s="59"/>
      <c r="BJ189" s="618"/>
      <c r="BK189" s="617"/>
      <c r="BL189" s="617"/>
      <c r="BM189" s="617"/>
      <c r="BN189" s="617"/>
    </row>
    <row r="190" spans="1:89">
      <c r="A190" s="616"/>
      <c r="B190" s="59"/>
      <c r="C190" s="244"/>
      <c r="D190" s="59"/>
      <c r="E190" s="244"/>
      <c r="F190" s="59"/>
      <c r="G190" s="244"/>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59"/>
      <c r="BB190" s="59"/>
      <c r="BC190" s="59"/>
      <c r="BD190" s="59"/>
      <c r="BE190" s="59"/>
      <c r="BF190" s="59"/>
      <c r="BK190" s="60"/>
      <c r="BL190" s="60"/>
    </row>
    <row r="191" spans="1:89">
      <c r="A191" s="616"/>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59"/>
      <c r="BB191" s="59"/>
      <c r="BC191" s="59"/>
      <c r="BD191" s="59"/>
      <c r="BE191" s="59"/>
      <c r="BF191" s="59"/>
    </row>
    <row r="192" spans="1:89">
      <c r="A192" s="616"/>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59"/>
      <c r="BE192" s="59"/>
      <c r="BF192" s="59"/>
    </row>
    <row r="193" spans="1:58">
      <c r="A193" s="616"/>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9"/>
      <c r="BB193" s="59"/>
      <c r="BC193" s="59"/>
      <c r="BD193" s="59"/>
      <c r="BE193" s="59"/>
      <c r="BF193" s="59"/>
    </row>
    <row r="194" spans="1:58">
      <c r="A194" s="616"/>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9"/>
      <c r="BB194" s="59"/>
      <c r="BC194" s="59"/>
      <c r="BD194" s="59"/>
      <c r="BE194" s="59"/>
      <c r="BF194" s="59"/>
    </row>
    <row r="195" spans="1:58">
      <c r="A195" s="616"/>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c r="BC195" s="59"/>
      <c r="BD195" s="59"/>
      <c r="BE195" s="59"/>
      <c r="BF195" s="59"/>
    </row>
    <row r="196" spans="1:58">
      <c r="A196" s="616"/>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59"/>
      <c r="BE196" s="59"/>
      <c r="BF196" s="59"/>
    </row>
    <row r="197" spans="1:58">
      <c r="A197" s="616"/>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row>
    <row r="198" spans="1:58">
      <c r="A198" s="616"/>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c r="BF198" s="59"/>
    </row>
    <row r="199" spans="1:58">
      <c r="A199" s="616"/>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row>
    <row r="200" spans="1:58">
      <c r="A200" s="616"/>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59"/>
      <c r="BB200" s="59"/>
      <c r="BC200" s="59"/>
      <c r="BD200" s="59"/>
      <c r="BE200" s="59"/>
      <c r="BF200" s="59"/>
    </row>
    <row r="201" spans="1:58">
      <c r="A201" s="616"/>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9"/>
      <c r="BB201" s="59"/>
      <c r="BC201" s="59"/>
      <c r="BD201" s="59"/>
      <c r="BE201" s="59"/>
      <c r="BF201" s="59"/>
    </row>
    <row r="202" spans="1:58">
      <c r="A202" s="616"/>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c r="AW202" s="59"/>
      <c r="AX202" s="59"/>
      <c r="AY202" s="59"/>
      <c r="AZ202" s="59"/>
      <c r="BA202" s="59"/>
      <c r="BB202" s="59"/>
      <c r="BC202" s="59"/>
      <c r="BD202" s="59"/>
      <c r="BE202" s="59"/>
      <c r="BF202" s="59"/>
    </row>
    <row r="203" spans="1:58">
      <c r="A203" s="616"/>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9"/>
      <c r="BB203" s="59"/>
      <c r="BC203" s="59"/>
      <c r="BD203" s="59"/>
      <c r="BE203" s="59"/>
      <c r="BF203" s="59"/>
    </row>
    <row r="204" spans="1:58">
      <c r="A204" s="616"/>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c r="AW204" s="59"/>
      <c r="AX204" s="59"/>
      <c r="AY204" s="59"/>
      <c r="AZ204" s="59"/>
      <c r="BA204" s="59"/>
      <c r="BB204" s="59"/>
      <c r="BC204" s="59"/>
      <c r="BD204" s="59"/>
      <c r="BE204" s="59"/>
      <c r="BF204" s="59"/>
    </row>
    <row r="205" spans="1:58">
      <c r="A205" s="616"/>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9"/>
      <c r="AL205" s="59"/>
      <c r="AM205" s="59"/>
      <c r="AN205" s="59"/>
      <c r="AO205" s="59"/>
      <c r="AP205" s="59"/>
      <c r="AQ205" s="59"/>
      <c r="AR205" s="59"/>
      <c r="AS205" s="59"/>
      <c r="AT205" s="59"/>
      <c r="AU205" s="59"/>
      <c r="AV205" s="59"/>
      <c r="AW205" s="59"/>
      <c r="AX205" s="59"/>
      <c r="AY205" s="59"/>
      <c r="AZ205" s="59"/>
      <c r="BA205" s="59"/>
      <c r="BB205" s="59"/>
      <c r="BC205" s="59"/>
      <c r="BD205" s="59"/>
      <c r="BE205" s="59"/>
      <c r="BF205" s="59"/>
    </row>
    <row r="206" spans="1:58">
      <c r="A206" s="616"/>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c r="AW206" s="59"/>
      <c r="AX206" s="59"/>
      <c r="AY206" s="59"/>
      <c r="AZ206" s="59"/>
      <c r="BA206" s="59"/>
      <c r="BB206" s="59"/>
      <c r="BC206" s="59"/>
      <c r="BD206" s="59"/>
      <c r="BE206" s="59"/>
      <c r="BF206" s="59"/>
    </row>
    <row r="207" spans="1:58">
      <c r="A207" s="616"/>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59"/>
      <c r="BB207" s="59"/>
      <c r="BC207" s="59"/>
      <c r="BD207" s="59"/>
      <c r="BE207" s="59"/>
      <c r="BF207" s="59"/>
    </row>
    <row r="208" spans="1:58">
      <c r="A208" s="616"/>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c r="AW208" s="59"/>
      <c r="AX208" s="59"/>
      <c r="AY208" s="59"/>
      <c r="AZ208" s="59"/>
      <c r="BA208" s="59"/>
      <c r="BB208" s="59"/>
      <c r="BC208" s="59"/>
      <c r="BD208" s="59"/>
      <c r="BE208" s="59"/>
      <c r="BF208" s="59"/>
    </row>
    <row r="209" spans="1:58">
      <c r="A209" s="616"/>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row>
    <row r="210" spans="1:58">
      <c r="A210" s="616"/>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c r="BF210" s="59"/>
    </row>
    <row r="211" spans="1:58">
      <c r="A211" s="616"/>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59"/>
      <c r="BB211" s="59"/>
      <c r="BC211" s="59"/>
      <c r="BD211" s="59"/>
      <c r="BE211" s="59"/>
      <c r="BF211" s="59"/>
    </row>
    <row r="212" spans="1:58">
      <c r="A212" s="616"/>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c r="AY212" s="59"/>
      <c r="AZ212" s="59"/>
      <c r="BA212" s="59"/>
      <c r="BB212" s="59"/>
      <c r="BC212" s="59"/>
      <c r="BD212" s="59"/>
      <c r="BE212" s="59"/>
      <c r="BF212" s="59"/>
    </row>
    <row r="213" spans="1:58">
      <c r="A213" s="616"/>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59"/>
      <c r="AV213" s="59"/>
      <c r="AW213" s="59"/>
      <c r="AX213" s="59"/>
      <c r="AY213" s="59"/>
      <c r="AZ213" s="59"/>
      <c r="BA213" s="59"/>
      <c r="BB213" s="59"/>
      <c r="BC213" s="59"/>
      <c r="BD213" s="59"/>
      <c r="BE213" s="59"/>
      <c r="BF213" s="59"/>
    </row>
    <row r="214" spans="1:58">
      <c r="A214" s="616"/>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c r="AK214" s="59"/>
      <c r="AL214" s="59"/>
      <c r="AM214" s="59"/>
      <c r="AN214" s="59"/>
      <c r="AO214" s="59"/>
      <c r="AP214" s="59"/>
      <c r="AQ214" s="59"/>
      <c r="AR214" s="59"/>
      <c r="AS214" s="59"/>
      <c r="AT214" s="59"/>
      <c r="AU214" s="59"/>
      <c r="AV214" s="59"/>
      <c r="AW214" s="59"/>
      <c r="AX214" s="59"/>
      <c r="AY214" s="59"/>
      <c r="AZ214" s="59"/>
      <c r="BA214" s="59"/>
      <c r="BB214" s="59"/>
      <c r="BC214" s="59"/>
      <c r="BD214" s="59"/>
      <c r="BE214" s="59"/>
      <c r="BF214" s="59"/>
    </row>
    <row r="215" spans="1:58">
      <c r="A215" s="616"/>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c r="AW215" s="59"/>
      <c r="AX215" s="59"/>
      <c r="AY215" s="59"/>
      <c r="AZ215" s="59"/>
      <c r="BA215" s="59"/>
      <c r="BB215" s="59"/>
      <c r="BC215" s="59"/>
      <c r="BD215" s="59"/>
      <c r="BE215" s="59"/>
      <c r="BF215" s="59"/>
    </row>
    <row r="216" spans="1:58">
      <c r="A216" s="616"/>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c r="AK216" s="59"/>
      <c r="AL216" s="59"/>
      <c r="AM216" s="59"/>
      <c r="AN216" s="59"/>
      <c r="AO216" s="59"/>
      <c r="AP216" s="59"/>
      <c r="AQ216" s="59"/>
      <c r="AR216" s="59"/>
      <c r="AS216" s="59"/>
      <c r="AT216" s="59"/>
      <c r="AU216" s="59"/>
      <c r="AV216" s="59"/>
      <c r="AW216" s="59"/>
      <c r="AX216" s="59"/>
      <c r="AY216" s="59"/>
      <c r="AZ216" s="59"/>
      <c r="BA216" s="59"/>
      <c r="BB216" s="59"/>
      <c r="BC216" s="59"/>
      <c r="BD216" s="59"/>
      <c r="BE216" s="59"/>
      <c r="BF216" s="59"/>
    </row>
    <row r="217" spans="1:58">
      <c r="A217" s="616"/>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c r="AP217" s="59"/>
      <c r="AQ217" s="59"/>
      <c r="AR217" s="59"/>
      <c r="AS217" s="59"/>
      <c r="AT217" s="59"/>
      <c r="AU217" s="59"/>
      <c r="AV217" s="59"/>
      <c r="AW217" s="59"/>
      <c r="AX217" s="59"/>
      <c r="AY217" s="59"/>
      <c r="AZ217" s="59"/>
      <c r="BA217" s="59"/>
      <c r="BB217" s="59"/>
      <c r="BC217" s="59"/>
      <c r="BD217" s="59"/>
      <c r="BE217" s="59"/>
      <c r="BF217" s="59"/>
    </row>
    <row r="218" spans="1:58">
      <c r="A218" s="616"/>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59"/>
      <c r="AJ218" s="59"/>
      <c r="AK218" s="59"/>
      <c r="AL218" s="59"/>
      <c r="AM218" s="59"/>
      <c r="AN218" s="59"/>
      <c r="AO218" s="59"/>
      <c r="AP218" s="59"/>
      <c r="AQ218" s="59"/>
      <c r="AR218" s="59"/>
      <c r="AS218" s="59"/>
      <c r="AT218" s="59"/>
      <c r="AU218" s="59"/>
      <c r="AV218" s="59"/>
      <c r="AW218" s="59"/>
      <c r="AX218" s="59"/>
      <c r="AY218" s="59"/>
      <c r="AZ218" s="59"/>
      <c r="BA218" s="59"/>
      <c r="BB218" s="59"/>
      <c r="BC218" s="59"/>
      <c r="BD218" s="59"/>
      <c r="BE218" s="59"/>
      <c r="BF218" s="59"/>
    </row>
    <row r="219" spans="1:58">
      <c r="A219" s="616"/>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c r="AW219" s="59"/>
      <c r="AX219" s="59"/>
      <c r="AY219" s="59"/>
      <c r="AZ219" s="59"/>
      <c r="BA219" s="59"/>
      <c r="BB219" s="59"/>
      <c r="BC219" s="59"/>
      <c r="BD219" s="59"/>
      <c r="BE219" s="59"/>
      <c r="BF219" s="59"/>
    </row>
    <row r="220" spans="1:58">
      <c r="A220" s="616"/>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row>
    <row r="221" spans="1:58">
      <c r="A221" s="616"/>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59"/>
    </row>
    <row r="222" spans="1:58">
      <c r="A222" s="616"/>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c r="AK222" s="59"/>
      <c r="AL222" s="59"/>
      <c r="AM222" s="59"/>
      <c r="AN222" s="59"/>
      <c r="AO222" s="59"/>
      <c r="AP222" s="59"/>
      <c r="AQ222" s="59"/>
      <c r="AR222" s="59"/>
      <c r="AS222" s="59"/>
      <c r="AT222" s="59"/>
      <c r="AU222" s="59"/>
      <c r="AV222" s="59"/>
      <c r="AW222" s="59"/>
      <c r="AX222" s="59"/>
      <c r="AY222" s="59"/>
      <c r="AZ222" s="59"/>
      <c r="BA222" s="59"/>
      <c r="BB222" s="59"/>
      <c r="BC222" s="59"/>
      <c r="BD222" s="59"/>
      <c r="BE222" s="59"/>
      <c r="BF222" s="59"/>
    </row>
    <row r="223" spans="1:58">
      <c r="A223" s="616"/>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59"/>
      <c r="AN223" s="59"/>
      <c r="AO223" s="59"/>
      <c r="AP223" s="59"/>
      <c r="AQ223" s="59"/>
      <c r="AR223" s="59"/>
      <c r="AS223" s="59"/>
      <c r="AT223" s="59"/>
      <c r="AU223" s="59"/>
      <c r="AV223" s="59"/>
      <c r="AW223" s="59"/>
      <c r="AX223" s="59"/>
      <c r="AY223" s="59"/>
      <c r="AZ223" s="59"/>
      <c r="BA223" s="59"/>
      <c r="BB223" s="59"/>
      <c r="BC223" s="59"/>
      <c r="BD223" s="59"/>
      <c r="BE223" s="59"/>
      <c r="BF223" s="59"/>
    </row>
    <row r="224" spans="1:58">
      <c r="A224" s="616"/>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c r="AS224" s="59"/>
      <c r="AT224" s="59"/>
      <c r="AU224" s="59"/>
      <c r="AV224" s="59"/>
      <c r="AW224" s="59"/>
      <c r="AX224" s="59"/>
      <c r="AY224" s="59"/>
      <c r="AZ224" s="59"/>
      <c r="BA224" s="59"/>
      <c r="BB224" s="59"/>
      <c r="BC224" s="59"/>
      <c r="BD224" s="59"/>
      <c r="BE224" s="59"/>
      <c r="BF224" s="59"/>
    </row>
    <row r="225" spans="1:58">
      <c r="A225" s="616"/>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c r="AW225" s="59"/>
      <c r="AX225" s="59"/>
      <c r="AY225" s="59"/>
      <c r="AZ225" s="59"/>
      <c r="BA225" s="59"/>
      <c r="BB225" s="59"/>
      <c r="BC225" s="59"/>
      <c r="BD225" s="59"/>
      <c r="BE225" s="59"/>
      <c r="BF225" s="59"/>
    </row>
    <row r="226" spans="1:58">
      <c r="A226" s="616"/>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59"/>
      <c r="AN226" s="59"/>
      <c r="AO226" s="59"/>
      <c r="AP226" s="59"/>
      <c r="AQ226" s="59"/>
      <c r="AR226" s="59"/>
      <c r="AS226" s="59"/>
      <c r="AT226" s="59"/>
      <c r="AU226" s="59"/>
      <c r="AV226" s="59"/>
      <c r="AW226" s="59"/>
      <c r="AX226" s="59"/>
      <c r="AY226" s="59"/>
      <c r="AZ226" s="59"/>
      <c r="BA226" s="59"/>
      <c r="BB226" s="59"/>
      <c r="BC226" s="59"/>
      <c r="BD226" s="59"/>
      <c r="BE226" s="59"/>
      <c r="BF226" s="59"/>
    </row>
    <row r="227" spans="1:58">
      <c r="A227" s="616"/>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row>
    <row r="228" spans="1:58">
      <c r="A228" s="616"/>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9"/>
      <c r="BB228" s="59"/>
      <c r="BC228" s="59"/>
      <c r="BD228" s="59"/>
      <c r="BE228" s="59"/>
      <c r="BF228" s="59"/>
    </row>
    <row r="229" spans="1:58">
      <c r="A229" s="616"/>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c r="AW229" s="59"/>
      <c r="AX229" s="59"/>
      <c r="AY229" s="59"/>
      <c r="AZ229" s="59"/>
      <c r="BA229" s="59"/>
      <c r="BB229" s="59"/>
      <c r="BC229" s="59"/>
      <c r="BD229" s="59"/>
      <c r="BE229" s="59"/>
      <c r="BF229" s="59"/>
    </row>
    <row r="230" spans="1:58">
      <c r="A230" s="616"/>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59"/>
      <c r="AJ230" s="59"/>
      <c r="AK230" s="59"/>
      <c r="AL230" s="59"/>
      <c r="AM230" s="59"/>
      <c r="AN230" s="59"/>
      <c r="AO230" s="59"/>
      <c r="AP230" s="59"/>
      <c r="AQ230" s="59"/>
      <c r="AR230" s="59"/>
      <c r="AS230" s="59"/>
      <c r="AT230" s="59"/>
      <c r="AU230" s="59"/>
      <c r="AV230" s="59"/>
      <c r="AW230" s="59"/>
      <c r="AX230" s="59"/>
      <c r="AY230" s="59"/>
      <c r="AZ230" s="59"/>
      <c r="BA230" s="59"/>
      <c r="BB230" s="59"/>
      <c r="BC230" s="59"/>
      <c r="BD230" s="59"/>
      <c r="BE230" s="59"/>
      <c r="BF230" s="59"/>
    </row>
    <row r="231" spans="1:58">
      <c r="A231" s="616"/>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59"/>
      <c r="BB231" s="59"/>
      <c r="BC231" s="59"/>
      <c r="BD231" s="59"/>
      <c r="BE231" s="59"/>
      <c r="BF231" s="59"/>
    </row>
    <row r="232" spans="1:58">
      <c r="A232" s="616"/>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c r="AW232" s="59"/>
      <c r="AX232" s="59"/>
      <c r="AY232" s="59"/>
      <c r="AZ232" s="59"/>
      <c r="BA232" s="59"/>
      <c r="BB232" s="59"/>
      <c r="BC232" s="59"/>
      <c r="BD232" s="59"/>
      <c r="BE232" s="59"/>
      <c r="BF232" s="59"/>
    </row>
    <row r="233" spans="1:58">
      <c r="A233" s="616"/>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c r="AW233" s="59"/>
      <c r="AX233" s="59"/>
      <c r="AY233" s="59"/>
      <c r="AZ233" s="59"/>
      <c r="BA233" s="59"/>
      <c r="BB233" s="59"/>
      <c r="BC233" s="59"/>
      <c r="BD233" s="59"/>
      <c r="BE233" s="59"/>
      <c r="BF233" s="59"/>
    </row>
    <row r="234" spans="1:58">
      <c r="A234" s="616"/>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c r="AP234" s="59"/>
      <c r="AQ234" s="59"/>
      <c r="AR234" s="59"/>
      <c r="AS234" s="59"/>
      <c r="AT234" s="59"/>
      <c r="AU234" s="59"/>
      <c r="AV234" s="59"/>
      <c r="AW234" s="59"/>
      <c r="AX234" s="59"/>
      <c r="AY234" s="59"/>
      <c r="AZ234" s="59"/>
      <c r="BA234" s="59"/>
      <c r="BB234" s="59"/>
      <c r="BC234" s="59"/>
      <c r="BD234" s="59"/>
      <c r="BE234" s="59"/>
      <c r="BF234" s="59"/>
    </row>
    <row r="235" spans="1:58">
      <c r="A235" s="616"/>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c r="AK235" s="59"/>
      <c r="AL235" s="59"/>
      <c r="AM235" s="59"/>
      <c r="AN235" s="59"/>
      <c r="AO235" s="59"/>
      <c r="AP235" s="59"/>
      <c r="AQ235" s="59"/>
      <c r="AR235" s="59"/>
      <c r="AS235" s="59"/>
      <c r="AT235" s="59"/>
      <c r="AU235" s="59"/>
      <c r="AV235" s="59"/>
      <c r="AW235" s="59"/>
      <c r="AX235" s="59"/>
      <c r="AY235" s="59"/>
      <c r="AZ235" s="59"/>
      <c r="BA235" s="59"/>
      <c r="BB235" s="59"/>
      <c r="BC235" s="59"/>
      <c r="BD235" s="59"/>
      <c r="BE235" s="59"/>
      <c r="BF235" s="59"/>
    </row>
    <row r="236" spans="1:58">
      <c r="A236" s="616"/>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c r="AK236" s="59"/>
      <c r="AL236" s="59"/>
      <c r="AM236" s="59"/>
      <c r="AN236" s="59"/>
      <c r="AO236" s="59"/>
      <c r="AP236" s="59"/>
      <c r="AQ236" s="59"/>
      <c r="AR236" s="59"/>
      <c r="AS236" s="59"/>
      <c r="AT236" s="59"/>
      <c r="AU236" s="59"/>
      <c r="AV236" s="59"/>
      <c r="AW236" s="59"/>
      <c r="AX236" s="59"/>
      <c r="AY236" s="59"/>
      <c r="AZ236" s="59"/>
      <c r="BA236" s="59"/>
      <c r="BB236" s="59"/>
      <c r="BC236" s="59"/>
      <c r="BD236" s="59"/>
      <c r="BE236" s="59"/>
      <c r="BF236" s="59"/>
    </row>
    <row r="237" spans="1:58">
      <c r="A237" s="616"/>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9"/>
      <c r="BB237" s="59"/>
      <c r="BC237" s="59"/>
      <c r="BD237" s="59"/>
      <c r="BE237" s="59"/>
      <c r="BF237" s="59"/>
    </row>
    <row r="238" spans="1:58">
      <c r="A238" s="616"/>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59"/>
      <c r="AJ238" s="59"/>
      <c r="AK238" s="59"/>
      <c r="AL238" s="59"/>
      <c r="AM238" s="59"/>
      <c r="AN238" s="59"/>
      <c r="AO238" s="59"/>
      <c r="AP238" s="59"/>
      <c r="AQ238" s="59"/>
      <c r="AR238" s="59"/>
      <c r="AS238" s="59"/>
      <c r="AT238" s="59"/>
      <c r="AU238" s="59"/>
      <c r="AV238" s="59"/>
      <c r="AW238" s="59"/>
      <c r="AX238" s="59"/>
      <c r="AY238" s="59"/>
      <c r="AZ238" s="59"/>
      <c r="BA238" s="59"/>
      <c r="BB238" s="59"/>
      <c r="BC238" s="59"/>
      <c r="BD238" s="59"/>
      <c r="BE238" s="59"/>
      <c r="BF238" s="59"/>
    </row>
    <row r="239" spans="1:58">
      <c r="A239" s="616"/>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59"/>
      <c r="AS239" s="59"/>
      <c r="AT239" s="59"/>
      <c r="AU239" s="59"/>
      <c r="AV239" s="59"/>
      <c r="AW239" s="59"/>
      <c r="AX239" s="59"/>
      <c r="AY239" s="59"/>
      <c r="AZ239" s="59"/>
      <c r="BA239" s="59"/>
      <c r="BB239" s="59"/>
      <c r="BC239" s="59"/>
      <c r="BD239" s="59"/>
      <c r="BE239" s="59"/>
      <c r="BF239" s="59"/>
    </row>
    <row r="240" spans="1:58">
      <c r="A240" s="616"/>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59"/>
      <c r="AJ240" s="59"/>
      <c r="AK240" s="59"/>
      <c r="AL240" s="59"/>
      <c r="AM240" s="59"/>
      <c r="AN240" s="59"/>
      <c r="AO240" s="59"/>
      <c r="AP240" s="59"/>
      <c r="AQ240" s="59"/>
      <c r="AR240" s="59"/>
      <c r="AS240" s="59"/>
      <c r="AT240" s="59"/>
      <c r="AU240" s="59"/>
      <c r="AV240" s="59"/>
      <c r="AW240" s="59"/>
      <c r="AX240" s="59"/>
      <c r="AY240" s="59"/>
      <c r="AZ240" s="59"/>
      <c r="BA240" s="59"/>
      <c r="BB240" s="59"/>
      <c r="BC240" s="59"/>
      <c r="BD240" s="59"/>
      <c r="BE240" s="59"/>
      <c r="BF240" s="59"/>
    </row>
    <row r="241" spans="1:58">
      <c r="A241" s="616"/>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59"/>
      <c r="AJ241" s="59"/>
      <c r="AK241" s="59"/>
      <c r="AL241" s="59"/>
      <c r="AM241" s="59"/>
      <c r="AN241" s="59"/>
      <c r="AO241" s="59"/>
      <c r="AP241" s="59"/>
      <c r="AQ241" s="59"/>
      <c r="AR241" s="59"/>
      <c r="AS241" s="59"/>
      <c r="AT241" s="59"/>
      <c r="AU241" s="59"/>
      <c r="AV241" s="59"/>
      <c r="AW241" s="59"/>
      <c r="AX241" s="59"/>
      <c r="AY241" s="59"/>
      <c r="AZ241" s="59"/>
      <c r="BA241" s="59"/>
      <c r="BB241" s="59"/>
      <c r="BC241" s="59"/>
      <c r="BD241" s="59"/>
      <c r="BE241" s="59"/>
      <c r="BF241" s="59"/>
    </row>
    <row r="242" spans="1:58">
      <c r="A242" s="616"/>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c r="AK242" s="59"/>
      <c r="AL242" s="59"/>
      <c r="AM242" s="59"/>
      <c r="AN242" s="59"/>
      <c r="AO242" s="59"/>
      <c r="AP242" s="59"/>
      <c r="AQ242" s="59"/>
      <c r="AR242" s="59"/>
      <c r="AS242" s="59"/>
      <c r="AT242" s="59"/>
      <c r="AU242" s="59"/>
      <c r="AV242" s="59"/>
      <c r="AW242" s="59"/>
      <c r="AX242" s="59"/>
      <c r="AY242" s="59"/>
      <c r="AZ242" s="59"/>
      <c r="BA242" s="59"/>
      <c r="BB242" s="59"/>
      <c r="BC242" s="59"/>
      <c r="BD242" s="59"/>
      <c r="BE242" s="59"/>
      <c r="BF242" s="59"/>
    </row>
    <row r="243" spans="1:58">
      <c r="A243" s="616"/>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59"/>
      <c r="AJ243" s="59"/>
      <c r="AK243" s="59"/>
      <c r="AL243" s="59"/>
      <c r="AM243" s="59"/>
      <c r="AN243" s="59"/>
      <c r="AO243" s="59"/>
      <c r="AP243" s="59"/>
      <c r="AQ243" s="59"/>
      <c r="AR243" s="59"/>
      <c r="AS243" s="59"/>
      <c r="AT243" s="59"/>
      <c r="AU243" s="59"/>
      <c r="AV243" s="59"/>
      <c r="AW243" s="59"/>
      <c r="AX243" s="59"/>
      <c r="AY243" s="59"/>
      <c r="AZ243" s="59"/>
      <c r="BA243" s="59"/>
      <c r="BB243" s="59"/>
      <c r="BC243" s="59"/>
      <c r="BD243" s="59"/>
      <c r="BE243" s="59"/>
      <c r="BF243" s="59"/>
    </row>
    <row r="244" spans="1:58">
      <c r="A244" s="616"/>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c r="AW244" s="59"/>
      <c r="AX244" s="59"/>
      <c r="AY244" s="59"/>
      <c r="AZ244" s="59"/>
      <c r="BA244" s="59"/>
      <c r="BB244" s="59"/>
      <c r="BC244" s="59"/>
      <c r="BD244" s="59"/>
      <c r="BE244" s="59"/>
      <c r="BF244" s="59"/>
    </row>
    <row r="245" spans="1:58">
      <c r="A245" s="616"/>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row>
    <row r="246" spans="1:58">
      <c r="A246" s="616"/>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c r="AW246" s="59"/>
      <c r="AX246" s="59"/>
      <c r="AY246" s="59"/>
      <c r="AZ246" s="59"/>
      <c r="BA246" s="59"/>
      <c r="BB246" s="59"/>
      <c r="BC246" s="59"/>
      <c r="BD246" s="59"/>
      <c r="BE246" s="59"/>
      <c r="BF246" s="59"/>
    </row>
    <row r="247" spans="1:58">
      <c r="A247" s="616"/>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9"/>
      <c r="BA247" s="59"/>
      <c r="BB247" s="59"/>
      <c r="BC247" s="59"/>
      <c r="BD247" s="59"/>
      <c r="BE247" s="59"/>
      <c r="BF247" s="59"/>
    </row>
    <row r="248" spans="1:58">
      <c r="A248" s="616"/>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c r="AK248" s="59"/>
      <c r="AL248" s="59"/>
      <c r="AM248" s="59"/>
      <c r="AN248" s="59"/>
      <c r="AO248" s="59"/>
      <c r="AP248" s="59"/>
      <c r="AQ248" s="59"/>
      <c r="AR248" s="59"/>
      <c r="AS248" s="59"/>
      <c r="AT248" s="59"/>
      <c r="AU248" s="59"/>
      <c r="AV248" s="59"/>
      <c r="AW248" s="59"/>
      <c r="AX248" s="59"/>
      <c r="AY248" s="59"/>
      <c r="AZ248" s="59"/>
      <c r="BA248" s="59"/>
      <c r="BB248" s="59"/>
      <c r="BC248" s="59"/>
      <c r="BD248" s="59"/>
      <c r="BE248" s="59"/>
      <c r="BF248" s="59"/>
    </row>
    <row r="249" spans="1:58">
      <c r="A249" s="616"/>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59"/>
      <c r="AY249" s="59"/>
      <c r="AZ249" s="59"/>
      <c r="BA249" s="59"/>
      <c r="BB249" s="59"/>
      <c r="BC249" s="59"/>
      <c r="BD249" s="59"/>
      <c r="BE249" s="59"/>
      <c r="BF249" s="59"/>
    </row>
    <row r="250" spans="1:58">
      <c r="A250" s="616"/>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c r="AS250" s="59"/>
      <c r="AT250" s="59"/>
      <c r="AU250" s="59"/>
      <c r="AV250" s="59"/>
      <c r="AW250" s="59"/>
      <c r="AX250" s="59"/>
      <c r="AY250" s="59"/>
      <c r="AZ250" s="59"/>
      <c r="BA250" s="59"/>
      <c r="BB250" s="59"/>
      <c r="BC250" s="59"/>
      <c r="BD250" s="59"/>
      <c r="BE250" s="59"/>
      <c r="BF250" s="59"/>
    </row>
    <row r="251" spans="1:58">
      <c r="A251" s="616"/>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c r="AK251" s="59"/>
      <c r="AL251" s="59"/>
      <c r="AM251" s="59"/>
      <c r="AN251" s="59"/>
      <c r="AO251" s="59"/>
      <c r="AP251" s="59"/>
      <c r="AQ251" s="59"/>
      <c r="AR251" s="59"/>
      <c r="AS251" s="59"/>
      <c r="AT251" s="59"/>
      <c r="AU251" s="59"/>
      <c r="AV251" s="59"/>
      <c r="AW251" s="59"/>
      <c r="AX251" s="59"/>
      <c r="AY251" s="59"/>
      <c r="AZ251" s="59"/>
      <c r="BA251" s="59"/>
      <c r="BB251" s="59"/>
      <c r="BC251" s="59"/>
      <c r="BD251" s="59"/>
      <c r="BE251" s="59"/>
      <c r="BF251" s="59"/>
    </row>
    <row r="252" spans="1:58">
      <c r="A252" s="616"/>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c r="AE252" s="59"/>
      <c r="AF252" s="59"/>
      <c r="AG252" s="59"/>
      <c r="AH252" s="59"/>
      <c r="AI252" s="59"/>
      <c r="AJ252" s="59"/>
      <c r="AK252" s="59"/>
      <c r="AL252" s="59"/>
      <c r="AM252" s="59"/>
      <c r="AN252" s="59"/>
      <c r="AO252" s="59"/>
      <c r="AP252" s="59"/>
      <c r="AQ252" s="59"/>
      <c r="AR252" s="59"/>
      <c r="AS252" s="59"/>
      <c r="AT252" s="59"/>
      <c r="AU252" s="59"/>
      <c r="AV252" s="59"/>
      <c r="AW252" s="59"/>
      <c r="AX252" s="59"/>
      <c r="AY252" s="59"/>
      <c r="AZ252" s="59"/>
      <c r="BA252" s="59"/>
      <c r="BB252" s="59"/>
      <c r="BC252" s="59"/>
      <c r="BD252" s="59"/>
      <c r="BE252" s="59"/>
      <c r="BF252" s="59"/>
    </row>
    <row r="253" spans="1:58">
      <c r="A253" s="616"/>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59"/>
      <c r="AS253" s="59"/>
      <c r="AT253" s="59"/>
      <c r="AU253" s="59"/>
      <c r="AV253" s="59"/>
      <c r="AW253" s="59"/>
      <c r="AX253" s="59"/>
      <c r="AY253" s="59"/>
      <c r="AZ253" s="59"/>
      <c r="BA253" s="59"/>
      <c r="BB253" s="59"/>
      <c r="BC253" s="59"/>
      <c r="BD253" s="59"/>
      <c r="BE253" s="59"/>
      <c r="BF253" s="59"/>
    </row>
    <row r="254" spans="1:58">
      <c r="A254" s="616"/>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59"/>
      <c r="AJ254" s="59"/>
      <c r="AK254" s="59"/>
      <c r="AL254" s="59"/>
      <c r="AM254" s="59"/>
      <c r="AN254" s="59"/>
      <c r="AO254" s="59"/>
      <c r="AP254" s="59"/>
      <c r="AQ254" s="59"/>
      <c r="AR254" s="59"/>
      <c r="AS254" s="59"/>
      <c r="AT254" s="59"/>
      <c r="AU254" s="59"/>
      <c r="AV254" s="59"/>
      <c r="AW254" s="59"/>
      <c r="AX254" s="59"/>
      <c r="AY254" s="59"/>
      <c r="AZ254" s="59"/>
      <c r="BA254" s="59"/>
      <c r="BB254" s="59"/>
      <c r="BC254" s="59"/>
      <c r="BD254" s="59"/>
      <c r="BE254" s="59"/>
      <c r="BF254" s="59"/>
    </row>
    <row r="255" spans="1:58">
      <c r="A255" s="616"/>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59"/>
      <c r="AJ255" s="59"/>
      <c r="AK255" s="59"/>
      <c r="AL255" s="59"/>
      <c r="AM255" s="59"/>
      <c r="AN255" s="59"/>
      <c r="AO255" s="59"/>
      <c r="AP255" s="59"/>
      <c r="AQ255" s="59"/>
      <c r="AR255" s="59"/>
      <c r="AS255" s="59"/>
      <c r="AT255" s="59"/>
      <c r="AU255" s="59"/>
      <c r="AV255" s="59"/>
      <c r="AW255" s="59"/>
      <c r="AX255" s="59"/>
      <c r="AY255" s="59"/>
      <c r="AZ255" s="59"/>
      <c r="BA255" s="59"/>
      <c r="BB255" s="59"/>
      <c r="BC255" s="59"/>
      <c r="BD255" s="59"/>
      <c r="BE255" s="59"/>
      <c r="BF255" s="59"/>
    </row>
    <row r="256" spans="1:58">
      <c r="A256" s="616"/>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59"/>
      <c r="AH256" s="59"/>
      <c r="AI256" s="59"/>
      <c r="AJ256" s="59"/>
      <c r="AK256" s="59"/>
      <c r="AL256" s="59"/>
      <c r="AM256" s="59"/>
      <c r="AN256" s="59"/>
      <c r="AO256" s="59"/>
      <c r="AP256" s="59"/>
      <c r="AQ256" s="59"/>
      <c r="AR256" s="59"/>
      <c r="AS256" s="59"/>
      <c r="AT256" s="59"/>
      <c r="AU256" s="59"/>
      <c r="AV256" s="59"/>
      <c r="AW256" s="59"/>
      <c r="AX256" s="59"/>
      <c r="AY256" s="59"/>
      <c r="AZ256" s="59"/>
      <c r="BA256" s="59"/>
      <c r="BB256" s="59"/>
      <c r="BC256" s="59"/>
      <c r="BD256" s="59"/>
      <c r="BE256" s="59"/>
      <c r="BF256" s="59"/>
    </row>
    <row r="257" spans="1:58">
      <c r="A257" s="616"/>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c r="AE257" s="59"/>
      <c r="AF257" s="59"/>
      <c r="AG257" s="59"/>
      <c r="AH257" s="59"/>
      <c r="AI257" s="59"/>
      <c r="AJ257" s="59"/>
      <c r="AK257" s="59"/>
      <c r="AL257" s="59"/>
      <c r="AM257" s="59"/>
      <c r="AN257" s="59"/>
      <c r="AO257" s="59"/>
      <c r="AP257" s="59"/>
      <c r="AQ257" s="59"/>
      <c r="AR257" s="59"/>
      <c r="AS257" s="59"/>
      <c r="AT257" s="59"/>
      <c r="AU257" s="59"/>
      <c r="AV257" s="59"/>
      <c r="AW257" s="59"/>
      <c r="AX257" s="59"/>
      <c r="AY257" s="59"/>
      <c r="AZ257" s="59"/>
      <c r="BA257" s="59"/>
      <c r="BB257" s="59"/>
      <c r="BC257" s="59"/>
      <c r="BD257" s="59"/>
      <c r="BE257" s="59"/>
      <c r="BF257" s="59"/>
    </row>
    <row r="258" spans="1:58">
      <c r="A258" s="616"/>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c r="AE258" s="59"/>
      <c r="AF258" s="59"/>
      <c r="AG258" s="59"/>
      <c r="AH258" s="59"/>
      <c r="AI258" s="59"/>
      <c r="AJ258" s="59"/>
      <c r="AK258" s="59"/>
      <c r="AL258" s="59"/>
      <c r="AM258" s="59"/>
      <c r="AN258" s="59"/>
      <c r="AO258" s="59"/>
      <c r="AP258" s="59"/>
      <c r="AQ258" s="59"/>
      <c r="AR258" s="59"/>
      <c r="AS258" s="59"/>
      <c r="AT258" s="59"/>
      <c r="AU258" s="59"/>
      <c r="AV258" s="59"/>
      <c r="AW258" s="59"/>
      <c r="AX258" s="59"/>
      <c r="AY258" s="59"/>
      <c r="AZ258" s="59"/>
      <c r="BA258" s="59"/>
      <c r="BB258" s="59"/>
      <c r="BC258" s="59"/>
      <c r="BD258" s="59"/>
      <c r="BE258" s="59"/>
      <c r="BF258" s="59"/>
    </row>
    <row r="259" spans="1:58">
      <c r="A259" s="616"/>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c r="AE259" s="59"/>
      <c r="AF259" s="59"/>
      <c r="AG259" s="59"/>
      <c r="AH259" s="59"/>
      <c r="AI259" s="59"/>
      <c r="AJ259" s="59"/>
      <c r="AK259" s="59"/>
      <c r="AL259" s="59"/>
      <c r="AM259" s="59"/>
      <c r="AN259" s="59"/>
      <c r="AO259" s="59"/>
      <c r="AP259" s="59"/>
      <c r="AQ259" s="59"/>
      <c r="AR259" s="59"/>
      <c r="AS259" s="59"/>
      <c r="AT259" s="59"/>
      <c r="AU259" s="59"/>
      <c r="AV259" s="59"/>
      <c r="AW259" s="59"/>
      <c r="AX259" s="59"/>
      <c r="AY259" s="59"/>
      <c r="AZ259" s="59"/>
      <c r="BA259" s="59"/>
      <c r="BB259" s="59"/>
      <c r="BC259" s="59"/>
      <c r="BD259" s="59"/>
      <c r="BE259" s="59"/>
      <c r="BF259" s="59"/>
    </row>
    <row r="260" spans="1:58">
      <c r="A260" s="616"/>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c r="AE260" s="59"/>
      <c r="AF260" s="59"/>
      <c r="AG260" s="59"/>
      <c r="AH260" s="59"/>
      <c r="AI260" s="59"/>
      <c r="AJ260" s="59"/>
      <c r="AK260" s="59"/>
      <c r="AL260" s="59"/>
      <c r="AM260" s="59"/>
      <c r="AN260" s="59"/>
      <c r="AO260" s="59"/>
      <c r="AP260" s="59"/>
      <c r="AQ260" s="59"/>
      <c r="AR260" s="59"/>
      <c r="AS260" s="59"/>
      <c r="AT260" s="59"/>
      <c r="AU260" s="59"/>
      <c r="AV260" s="59"/>
      <c r="AW260" s="59"/>
      <c r="AX260" s="59"/>
      <c r="AY260" s="59"/>
      <c r="AZ260" s="59"/>
      <c r="BA260" s="59"/>
      <c r="BB260" s="59"/>
      <c r="BC260" s="59"/>
      <c r="BD260" s="59"/>
      <c r="BE260" s="59"/>
      <c r="BF260" s="59"/>
    </row>
    <row r="261" spans="1:58">
      <c r="A261" s="616"/>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59"/>
      <c r="AJ261" s="59"/>
      <c r="AK261" s="59"/>
      <c r="AL261" s="59"/>
      <c r="AM261" s="59"/>
      <c r="AN261" s="59"/>
      <c r="AO261" s="59"/>
      <c r="AP261" s="59"/>
      <c r="AQ261" s="59"/>
      <c r="AR261" s="59"/>
      <c r="AS261" s="59"/>
      <c r="AT261" s="59"/>
      <c r="AU261" s="59"/>
      <c r="AV261" s="59"/>
      <c r="AW261" s="59"/>
      <c r="AX261" s="59"/>
      <c r="AY261" s="59"/>
      <c r="AZ261" s="59"/>
      <c r="BA261" s="59"/>
      <c r="BB261" s="59"/>
      <c r="BC261" s="59"/>
      <c r="BD261" s="59"/>
      <c r="BE261" s="59"/>
      <c r="BF261" s="59"/>
    </row>
    <row r="262" spans="1:58">
      <c r="A262" s="616"/>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59"/>
      <c r="AH262" s="59"/>
      <c r="AI262" s="59"/>
      <c r="AJ262" s="59"/>
      <c r="AK262" s="59"/>
      <c r="AL262" s="59"/>
      <c r="AM262" s="59"/>
      <c r="AN262" s="59"/>
      <c r="AO262" s="59"/>
      <c r="AP262" s="59"/>
      <c r="AQ262" s="59"/>
      <c r="AR262" s="59"/>
      <c r="AS262" s="59"/>
      <c r="AT262" s="59"/>
      <c r="AU262" s="59"/>
      <c r="AV262" s="59"/>
      <c r="AW262" s="59"/>
      <c r="AX262" s="59"/>
      <c r="AY262" s="59"/>
      <c r="AZ262" s="59"/>
      <c r="BA262" s="59"/>
      <c r="BB262" s="59"/>
      <c r="BC262" s="59"/>
      <c r="BD262" s="59"/>
      <c r="BE262" s="59"/>
      <c r="BF262" s="59"/>
    </row>
    <row r="263" spans="1:58">
      <c r="A263" s="616"/>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9"/>
      <c r="AG263" s="59"/>
      <c r="AH263" s="59"/>
      <c r="AI263" s="59"/>
      <c r="AJ263" s="59"/>
      <c r="AK263" s="59"/>
      <c r="AL263" s="59"/>
      <c r="AM263" s="59"/>
      <c r="AN263" s="59"/>
      <c r="AO263" s="59"/>
      <c r="AP263" s="59"/>
      <c r="AQ263" s="59"/>
      <c r="AR263" s="59"/>
      <c r="AS263" s="59"/>
      <c r="AT263" s="59"/>
      <c r="AU263" s="59"/>
      <c r="AV263" s="59"/>
      <c r="AW263" s="59"/>
      <c r="AX263" s="59"/>
      <c r="AY263" s="59"/>
      <c r="AZ263" s="59"/>
      <c r="BA263" s="59"/>
      <c r="BB263" s="59"/>
      <c r="BC263" s="59"/>
      <c r="BD263" s="59"/>
      <c r="BE263" s="59"/>
      <c r="BF263" s="59"/>
    </row>
    <row r="264" spans="1:58">
      <c r="A264" s="616"/>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9"/>
      <c r="AG264" s="59"/>
      <c r="AH264" s="59"/>
      <c r="AI264" s="59"/>
      <c r="AJ264" s="59"/>
      <c r="AK264" s="59"/>
      <c r="AL264" s="59"/>
      <c r="AM264" s="59"/>
      <c r="AN264" s="59"/>
      <c r="AO264" s="59"/>
      <c r="AP264" s="59"/>
      <c r="AQ264" s="59"/>
      <c r="AR264" s="59"/>
      <c r="AS264" s="59"/>
      <c r="AT264" s="59"/>
      <c r="AU264" s="59"/>
      <c r="AV264" s="59"/>
      <c r="AW264" s="59"/>
      <c r="AX264" s="59"/>
      <c r="AY264" s="59"/>
      <c r="AZ264" s="59"/>
      <c r="BA264" s="59"/>
      <c r="BB264" s="59"/>
      <c r="BC264" s="59"/>
      <c r="BD264" s="59"/>
      <c r="BE264" s="59"/>
      <c r="BF264" s="59"/>
    </row>
    <row r="265" spans="1:58">
      <c r="A265" s="616"/>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59"/>
      <c r="AJ265" s="59"/>
      <c r="AK265" s="59"/>
      <c r="AL265" s="59"/>
      <c r="AM265" s="59"/>
      <c r="AN265" s="59"/>
      <c r="AO265" s="59"/>
      <c r="AP265" s="59"/>
      <c r="AQ265" s="59"/>
      <c r="AR265" s="59"/>
      <c r="AS265" s="59"/>
      <c r="AT265" s="59"/>
      <c r="AU265" s="59"/>
      <c r="AV265" s="59"/>
      <c r="AW265" s="59"/>
      <c r="AX265" s="59"/>
      <c r="AY265" s="59"/>
      <c r="AZ265" s="59"/>
      <c r="BA265" s="59"/>
      <c r="BB265" s="59"/>
      <c r="BC265" s="59"/>
      <c r="BD265" s="59"/>
      <c r="BE265" s="59"/>
      <c r="BF265" s="59"/>
    </row>
    <row r="266" spans="1:58">
      <c r="A266" s="616"/>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59"/>
      <c r="AJ266" s="59"/>
      <c r="AK266" s="59"/>
      <c r="AL266" s="59"/>
      <c r="AM266" s="59"/>
      <c r="AN266" s="59"/>
      <c r="AO266" s="59"/>
      <c r="AP266" s="59"/>
      <c r="AQ266" s="59"/>
      <c r="AR266" s="59"/>
      <c r="AS266" s="59"/>
      <c r="AT266" s="59"/>
      <c r="AU266" s="59"/>
      <c r="AV266" s="59"/>
      <c r="AW266" s="59"/>
      <c r="AX266" s="59"/>
      <c r="AY266" s="59"/>
      <c r="AZ266" s="59"/>
      <c r="BA266" s="59"/>
      <c r="BB266" s="59"/>
      <c r="BC266" s="59"/>
      <c r="BD266" s="59"/>
      <c r="BE266" s="59"/>
      <c r="BF266" s="59"/>
    </row>
    <row r="267" spans="1:58">
      <c r="A267" s="616"/>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59"/>
      <c r="AJ267" s="59"/>
      <c r="AK267" s="59"/>
      <c r="AL267" s="59"/>
      <c r="AM267" s="59"/>
      <c r="AN267" s="59"/>
      <c r="AO267" s="59"/>
      <c r="AP267" s="59"/>
      <c r="AQ267" s="59"/>
      <c r="AR267" s="59"/>
      <c r="AS267" s="59"/>
      <c r="AT267" s="59"/>
      <c r="AU267" s="59"/>
      <c r="AV267" s="59"/>
      <c r="AW267" s="59"/>
      <c r="AX267" s="59"/>
      <c r="AY267" s="59"/>
      <c r="AZ267" s="59"/>
      <c r="BA267" s="59"/>
      <c r="BB267" s="59"/>
      <c r="BC267" s="59"/>
      <c r="BD267" s="59"/>
      <c r="BE267" s="59"/>
      <c r="BF267" s="59"/>
    </row>
    <row r="268" spans="1:58">
      <c r="A268" s="616"/>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59"/>
      <c r="AJ268" s="59"/>
      <c r="AK268" s="59"/>
      <c r="AL268" s="59"/>
      <c r="AM268" s="59"/>
      <c r="AN268" s="59"/>
      <c r="AO268" s="59"/>
      <c r="AP268" s="59"/>
      <c r="AQ268" s="59"/>
      <c r="AR268" s="59"/>
      <c r="AS268" s="59"/>
      <c r="AT268" s="59"/>
      <c r="AU268" s="59"/>
      <c r="AV268" s="59"/>
      <c r="AW268" s="59"/>
      <c r="AX268" s="59"/>
      <c r="AY268" s="59"/>
      <c r="AZ268" s="59"/>
      <c r="BA268" s="59"/>
      <c r="BB268" s="59"/>
      <c r="BC268" s="59"/>
      <c r="BD268" s="59"/>
      <c r="BE268" s="59"/>
      <c r="BF268" s="59"/>
    </row>
    <row r="269" spans="1:58">
      <c r="A269" s="616"/>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59"/>
      <c r="AJ269" s="59"/>
      <c r="AK269" s="59"/>
      <c r="AL269" s="59"/>
      <c r="AM269" s="59"/>
      <c r="AN269" s="59"/>
      <c r="AO269" s="59"/>
      <c r="AP269" s="59"/>
      <c r="AQ269" s="59"/>
      <c r="AR269" s="59"/>
      <c r="AS269" s="59"/>
      <c r="AT269" s="59"/>
      <c r="AU269" s="59"/>
      <c r="AV269" s="59"/>
      <c r="AW269" s="59"/>
      <c r="AX269" s="59"/>
      <c r="AY269" s="59"/>
      <c r="AZ269" s="59"/>
      <c r="BA269" s="59"/>
      <c r="BB269" s="59"/>
      <c r="BC269" s="59"/>
      <c r="BD269" s="59"/>
      <c r="BE269" s="59"/>
      <c r="BF269" s="59"/>
    </row>
    <row r="270" spans="1:58">
      <c r="A270" s="616"/>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c r="AE270" s="59"/>
      <c r="AF270" s="59"/>
      <c r="AG270" s="59"/>
      <c r="AH270" s="59"/>
      <c r="AI270" s="59"/>
      <c r="AJ270" s="59"/>
      <c r="AK270" s="59"/>
      <c r="AL270" s="59"/>
      <c r="AM270" s="59"/>
      <c r="AN270" s="59"/>
      <c r="AO270" s="59"/>
      <c r="AP270" s="59"/>
      <c r="AQ270" s="59"/>
      <c r="AR270" s="59"/>
      <c r="AS270" s="59"/>
      <c r="AT270" s="59"/>
      <c r="AU270" s="59"/>
      <c r="AV270" s="59"/>
      <c r="AW270" s="59"/>
      <c r="AX270" s="59"/>
      <c r="AY270" s="59"/>
      <c r="AZ270" s="59"/>
      <c r="BA270" s="59"/>
      <c r="BB270" s="59"/>
      <c r="BC270" s="59"/>
      <c r="BD270" s="59"/>
      <c r="BE270" s="59"/>
      <c r="BF270" s="59"/>
    </row>
    <row r="271" spans="1:58">
      <c r="A271" s="616"/>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59"/>
      <c r="AJ271" s="59"/>
      <c r="AK271" s="59"/>
      <c r="AL271" s="59"/>
      <c r="AM271" s="59"/>
      <c r="AN271" s="59"/>
      <c r="AO271" s="59"/>
      <c r="AP271" s="59"/>
      <c r="AQ271" s="59"/>
      <c r="AR271" s="59"/>
      <c r="AS271" s="59"/>
      <c r="AT271" s="59"/>
      <c r="AU271" s="59"/>
      <c r="AV271" s="59"/>
      <c r="AW271" s="59"/>
      <c r="AX271" s="59"/>
      <c r="AY271" s="59"/>
      <c r="AZ271" s="59"/>
      <c r="BA271" s="59"/>
      <c r="BB271" s="59"/>
      <c r="BC271" s="59"/>
      <c r="BD271" s="59"/>
      <c r="BE271" s="59"/>
      <c r="BF271" s="59"/>
    </row>
    <row r="272" spans="1:58">
      <c r="A272" s="616"/>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59"/>
      <c r="AE272" s="59"/>
      <c r="AF272" s="59"/>
      <c r="AG272" s="59"/>
      <c r="AH272" s="59"/>
      <c r="AI272" s="59"/>
      <c r="AJ272" s="59"/>
      <c r="AK272" s="59"/>
      <c r="AL272" s="59"/>
      <c r="AM272" s="59"/>
      <c r="AN272" s="59"/>
      <c r="AO272" s="59"/>
      <c r="AP272" s="59"/>
      <c r="AQ272" s="59"/>
      <c r="AR272" s="59"/>
      <c r="AS272" s="59"/>
      <c r="AT272" s="59"/>
      <c r="AU272" s="59"/>
      <c r="AV272" s="59"/>
      <c r="AW272" s="59"/>
      <c r="AX272" s="59"/>
      <c r="AY272" s="59"/>
      <c r="AZ272" s="59"/>
      <c r="BA272" s="59"/>
      <c r="BB272" s="59"/>
      <c r="BC272" s="59"/>
      <c r="BD272" s="59"/>
      <c r="BE272" s="59"/>
      <c r="BF272" s="59"/>
    </row>
    <row r="273" spans="1:58">
      <c r="A273" s="616"/>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59"/>
      <c r="AE273" s="59"/>
      <c r="AF273" s="59"/>
      <c r="AG273" s="59"/>
      <c r="AH273" s="59"/>
      <c r="AI273" s="59"/>
      <c r="AJ273" s="59"/>
      <c r="AK273" s="59"/>
      <c r="AL273" s="59"/>
      <c r="AM273" s="59"/>
      <c r="AN273" s="59"/>
      <c r="AO273" s="59"/>
      <c r="AP273" s="59"/>
      <c r="AQ273" s="59"/>
      <c r="AR273" s="59"/>
      <c r="AS273" s="59"/>
      <c r="AT273" s="59"/>
      <c r="AU273" s="59"/>
      <c r="AV273" s="59"/>
      <c r="AW273" s="59"/>
      <c r="AX273" s="59"/>
      <c r="AY273" s="59"/>
      <c r="AZ273" s="59"/>
      <c r="BA273" s="59"/>
      <c r="BB273" s="59"/>
      <c r="BC273" s="59"/>
      <c r="BD273" s="59"/>
      <c r="BE273" s="59"/>
      <c r="BF273" s="59"/>
    </row>
    <row r="274" spans="1:58">
      <c r="A274" s="616"/>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59"/>
      <c r="AJ274" s="59"/>
      <c r="AK274" s="59"/>
      <c r="AL274" s="59"/>
      <c r="AM274" s="59"/>
      <c r="AN274" s="59"/>
      <c r="AO274" s="59"/>
      <c r="AP274" s="59"/>
      <c r="AQ274" s="59"/>
      <c r="AR274" s="59"/>
      <c r="AS274" s="59"/>
      <c r="AT274" s="59"/>
      <c r="AU274" s="59"/>
      <c r="AV274" s="59"/>
      <c r="AW274" s="59"/>
      <c r="AX274" s="59"/>
      <c r="AY274" s="59"/>
      <c r="AZ274" s="59"/>
      <c r="BA274" s="59"/>
      <c r="BB274" s="59"/>
      <c r="BC274" s="59"/>
      <c r="BD274" s="59"/>
      <c r="BE274" s="59"/>
      <c r="BF274" s="59"/>
    </row>
    <row r="275" spans="1:58">
      <c r="A275" s="616"/>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c r="AH275" s="59"/>
      <c r="AI275" s="59"/>
      <c r="AJ275" s="59"/>
      <c r="AK275" s="59"/>
      <c r="AL275" s="59"/>
      <c r="AM275" s="59"/>
      <c r="AN275" s="59"/>
      <c r="AO275" s="59"/>
      <c r="AP275" s="59"/>
      <c r="AQ275" s="59"/>
      <c r="AR275" s="59"/>
      <c r="AS275" s="59"/>
      <c r="AT275" s="59"/>
      <c r="AU275" s="59"/>
      <c r="AV275" s="59"/>
      <c r="AW275" s="59"/>
      <c r="AX275" s="59"/>
      <c r="AY275" s="59"/>
      <c r="AZ275" s="59"/>
      <c r="BA275" s="59"/>
      <c r="BB275" s="59"/>
      <c r="BC275" s="59"/>
      <c r="BD275" s="59"/>
      <c r="BE275" s="59"/>
      <c r="BF275" s="59"/>
    </row>
    <row r="276" spans="1:58">
      <c r="A276" s="616"/>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c r="AJ276" s="59"/>
      <c r="AK276" s="59"/>
      <c r="AL276" s="59"/>
      <c r="AM276" s="59"/>
      <c r="AN276" s="59"/>
      <c r="AO276" s="59"/>
      <c r="AP276" s="59"/>
      <c r="AQ276" s="59"/>
      <c r="AR276" s="59"/>
      <c r="AS276" s="59"/>
      <c r="AT276" s="59"/>
      <c r="AU276" s="59"/>
      <c r="AV276" s="59"/>
      <c r="AW276" s="59"/>
      <c r="AX276" s="59"/>
      <c r="AY276" s="59"/>
      <c r="AZ276" s="59"/>
      <c r="BA276" s="59"/>
      <c r="BB276" s="59"/>
      <c r="BC276" s="59"/>
      <c r="BD276" s="59"/>
      <c r="BE276" s="59"/>
      <c r="BF276" s="59"/>
    </row>
    <row r="277" spans="1:58">
      <c r="A277" s="616"/>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c r="AK277" s="59"/>
      <c r="AL277" s="59"/>
      <c r="AM277" s="59"/>
      <c r="AN277" s="59"/>
      <c r="AO277" s="59"/>
      <c r="AP277" s="59"/>
      <c r="AQ277" s="59"/>
      <c r="AR277" s="59"/>
      <c r="AS277" s="59"/>
      <c r="AT277" s="59"/>
      <c r="AU277" s="59"/>
      <c r="AV277" s="59"/>
      <c r="AW277" s="59"/>
      <c r="AX277" s="59"/>
      <c r="AY277" s="59"/>
      <c r="AZ277" s="59"/>
      <c r="BA277" s="59"/>
      <c r="BB277" s="59"/>
      <c r="BC277" s="59"/>
      <c r="BD277" s="59"/>
      <c r="BE277" s="59"/>
      <c r="BF277" s="59"/>
    </row>
    <row r="278" spans="1:58">
      <c r="A278" s="616"/>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59"/>
      <c r="AJ278" s="59"/>
      <c r="AK278" s="59"/>
      <c r="AL278" s="59"/>
      <c r="AM278" s="59"/>
      <c r="AN278" s="59"/>
      <c r="AO278" s="59"/>
      <c r="AP278" s="59"/>
      <c r="AQ278" s="59"/>
      <c r="AR278" s="59"/>
      <c r="AS278" s="59"/>
      <c r="AT278" s="59"/>
      <c r="AU278" s="59"/>
      <c r="AV278" s="59"/>
      <c r="AW278" s="59"/>
      <c r="AX278" s="59"/>
      <c r="AY278" s="59"/>
      <c r="AZ278" s="59"/>
      <c r="BA278" s="59"/>
      <c r="BB278" s="59"/>
      <c r="BC278" s="59"/>
      <c r="BD278" s="59"/>
      <c r="BE278" s="59"/>
      <c r="BF278" s="59"/>
    </row>
    <row r="279" spans="1:58">
      <c r="A279" s="616"/>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c r="AK279" s="59"/>
      <c r="AL279" s="59"/>
      <c r="AM279" s="59"/>
      <c r="AN279" s="59"/>
      <c r="AO279" s="59"/>
      <c r="AP279" s="59"/>
      <c r="AQ279" s="59"/>
      <c r="AR279" s="59"/>
      <c r="AS279" s="59"/>
      <c r="AT279" s="59"/>
      <c r="AU279" s="59"/>
      <c r="AV279" s="59"/>
      <c r="AW279" s="59"/>
      <c r="AX279" s="59"/>
      <c r="AY279" s="59"/>
      <c r="AZ279" s="59"/>
      <c r="BA279" s="59"/>
      <c r="BB279" s="59"/>
      <c r="BC279" s="59"/>
      <c r="BD279" s="59"/>
      <c r="BE279" s="59"/>
      <c r="BF279" s="59"/>
    </row>
    <row r="280" spans="1:58">
      <c r="A280" s="616"/>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c r="AS280" s="59"/>
      <c r="AT280" s="59"/>
      <c r="AU280" s="59"/>
      <c r="AV280" s="59"/>
      <c r="AW280" s="59"/>
      <c r="AX280" s="59"/>
      <c r="AY280" s="59"/>
      <c r="AZ280" s="59"/>
      <c r="BA280" s="59"/>
      <c r="BB280" s="59"/>
      <c r="BC280" s="59"/>
      <c r="BD280" s="59"/>
      <c r="BE280" s="59"/>
      <c r="BF280" s="59"/>
    </row>
    <row r="281" spans="1:58">
      <c r="A281" s="616"/>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59"/>
      <c r="AQ281" s="59"/>
      <c r="AR281" s="59"/>
      <c r="AS281" s="59"/>
      <c r="AT281" s="59"/>
      <c r="AU281" s="59"/>
      <c r="AV281" s="59"/>
      <c r="AW281" s="59"/>
      <c r="AX281" s="59"/>
      <c r="AY281" s="59"/>
      <c r="AZ281" s="59"/>
      <c r="BA281" s="59"/>
      <c r="BB281" s="59"/>
      <c r="BC281" s="59"/>
      <c r="BD281" s="59"/>
      <c r="BE281" s="59"/>
      <c r="BF281" s="59"/>
    </row>
    <row r="282" spans="1:58">
      <c r="A282" s="616"/>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c r="AL282" s="59"/>
      <c r="AM282" s="59"/>
      <c r="AN282" s="59"/>
      <c r="AO282" s="59"/>
      <c r="AP282" s="59"/>
      <c r="AQ282" s="59"/>
      <c r="AR282" s="59"/>
      <c r="AS282" s="59"/>
      <c r="AT282" s="59"/>
      <c r="AU282" s="59"/>
      <c r="AV282" s="59"/>
      <c r="AW282" s="59"/>
      <c r="AX282" s="59"/>
      <c r="AY282" s="59"/>
      <c r="AZ282" s="59"/>
      <c r="BA282" s="59"/>
      <c r="BB282" s="59"/>
      <c r="BC282" s="59"/>
      <c r="BD282" s="59"/>
      <c r="BE282" s="59"/>
      <c r="BF282" s="59"/>
    </row>
    <row r="283" spans="1:58">
      <c r="A283" s="616"/>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c r="AW283" s="59"/>
      <c r="AX283" s="59"/>
      <c r="AY283" s="59"/>
      <c r="AZ283" s="59"/>
      <c r="BA283" s="59"/>
      <c r="BB283" s="59"/>
      <c r="BC283" s="59"/>
      <c r="BD283" s="59"/>
      <c r="BE283" s="59"/>
      <c r="BF283" s="59"/>
    </row>
    <row r="284" spans="1:58">
      <c r="A284" s="616"/>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c r="AJ284" s="59"/>
      <c r="AK284" s="59"/>
      <c r="AL284" s="59"/>
      <c r="AM284" s="59"/>
      <c r="AN284" s="59"/>
      <c r="AO284" s="59"/>
      <c r="AP284" s="59"/>
      <c r="AQ284" s="59"/>
      <c r="AR284" s="59"/>
      <c r="AS284" s="59"/>
      <c r="AT284" s="59"/>
      <c r="AU284" s="59"/>
      <c r="AV284" s="59"/>
      <c r="AW284" s="59"/>
      <c r="AX284" s="59"/>
      <c r="AY284" s="59"/>
      <c r="AZ284" s="59"/>
      <c r="BA284" s="59"/>
      <c r="BB284" s="59"/>
      <c r="BC284" s="59"/>
      <c r="BD284" s="59"/>
      <c r="BE284" s="59"/>
      <c r="BF284" s="59"/>
    </row>
    <row r="285" spans="1:58">
      <c r="A285" s="616"/>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c r="AR285" s="59"/>
      <c r="AS285" s="59"/>
      <c r="AT285" s="59"/>
      <c r="AU285" s="59"/>
      <c r="AV285" s="59"/>
      <c r="AW285" s="59"/>
      <c r="AX285" s="59"/>
      <c r="AY285" s="59"/>
      <c r="AZ285" s="59"/>
      <c r="BA285" s="59"/>
      <c r="BB285" s="59"/>
      <c r="BC285" s="59"/>
      <c r="BD285" s="59"/>
      <c r="BE285" s="59"/>
      <c r="BF285" s="59"/>
    </row>
    <row r="286" spans="1:58">
      <c r="A286" s="616"/>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c r="AW286" s="59"/>
      <c r="AX286" s="59"/>
      <c r="AY286" s="59"/>
      <c r="AZ286" s="59"/>
      <c r="BA286" s="59"/>
      <c r="BB286" s="59"/>
      <c r="BC286" s="59"/>
      <c r="BD286" s="59"/>
      <c r="BE286" s="59"/>
      <c r="BF286" s="59"/>
    </row>
    <row r="287" spans="1:58">
      <c r="A287" s="616"/>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c r="AW287" s="59"/>
      <c r="AX287" s="59"/>
      <c r="AY287" s="59"/>
      <c r="AZ287" s="59"/>
      <c r="BA287" s="59"/>
      <c r="BB287" s="59"/>
      <c r="BC287" s="59"/>
      <c r="BD287" s="59"/>
      <c r="BE287" s="59"/>
      <c r="BF287" s="59"/>
    </row>
    <row r="288" spans="1:58">
      <c r="A288" s="616"/>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c r="AK288" s="59"/>
      <c r="AL288" s="59"/>
      <c r="AM288" s="59"/>
      <c r="AN288" s="59"/>
      <c r="AO288" s="59"/>
      <c r="AP288" s="59"/>
      <c r="AQ288" s="59"/>
      <c r="AR288" s="59"/>
      <c r="AS288" s="59"/>
      <c r="AT288" s="59"/>
      <c r="AU288" s="59"/>
      <c r="AV288" s="59"/>
      <c r="AW288" s="59"/>
      <c r="AX288" s="59"/>
      <c r="AY288" s="59"/>
      <c r="AZ288" s="59"/>
      <c r="BA288" s="59"/>
      <c r="BB288" s="59"/>
      <c r="BC288" s="59"/>
      <c r="BD288" s="59"/>
      <c r="BE288" s="59"/>
      <c r="BF288" s="59"/>
    </row>
    <row r="289" spans="1:58">
      <c r="A289" s="616"/>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59"/>
      <c r="AJ289" s="59"/>
      <c r="AK289" s="59"/>
      <c r="AL289" s="59"/>
      <c r="AM289" s="59"/>
      <c r="AN289" s="59"/>
      <c r="AO289" s="59"/>
      <c r="AP289" s="59"/>
      <c r="AQ289" s="59"/>
      <c r="AR289" s="59"/>
      <c r="AS289" s="59"/>
      <c r="AT289" s="59"/>
      <c r="AU289" s="59"/>
      <c r="AV289" s="59"/>
      <c r="AW289" s="59"/>
      <c r="AX289" s="59"/>
      <c r="AY289" s="59"/>
      <c r="AZ289" s="59"/>
      <c r="BA289" s="59"/>
      <c r="BB289" s="59"/>
      <c r="BC289" s="59"/>
      <c r="BD289" s="59"/>
      <c r="BE289" s="59"/>
      <c r="BF289" s="59"/>
    </row>
    <row r="290" spans="1:58">
      <c r="A290" s="616"/>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c r="AR290" s="59"/>
      <c r="AS290" s="59"/>
      <c r="AT290" s="59"/>
      <c r="AU290" s="59"/>
      <c r="AV290" s="59"/>
      <c r="AW290" s="59"/>
      <c r="AX290" s="59"/>
      <c r="AY290" s="59"/>
      <c r="AZ290" s="59"/>
      <c r="BA290" s="59"/>
      <c r="BB290" s="59"/>
      <c r="BC290" s="59"/>
      <c r="BD290" s="59"/>
      <c r="BE290" s="59"/>
      <c r="BF290" s="59"/>
    </row>
    <row r="291" spans="1:58">
      <c r="A291" s="616"/>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c r="AH291" s="59"/>
      <c r="AI291" s="59"/>
      <c r="AJ291" s="59"/>
      <c r="AK291" s="59"/>
      <c r="AL291" s="59"/>
      <c r="AM291" s="59"/>
      <c r="AN291" s="59"/>
      <c r="AO291" s="59"/>
      <c r="AP291" s="59"/>
      <c r="AQ291" s="59"/>
      <c r="AR291" s="59"/>
      <c r="AS291" s="59"/>
      <c r="AT291" s="59"/>
      <c r="AU291" s="59"/>
      <c r="AV291" s="59"/>
      <c r="AW291" s="59"/>
      <c r="AX291" s="59"/>
      <c r="AY291" s="59"/>
      <c r="AZ291" s="59"/>
      <c r="BA291" s="59"/>
      <c r="BB291" s="59"/>
      <c r="BC291" s="59"/>
      <c r="BD291" s="59"/>
      <c r="BE291" s="59"/>
      <c r="BF291" s="59"/>
    </row>
    <row r="292" spans="1:58">
      <c r="A292" s="616"/>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c r="AK292" s="59"/>
      <c r="AL292" s="59"/>
      <c r="AM292" s="59"/>
      <c r="AN292" s="59"/>
      <c r="AO292" s="59"/>
      <c r="AP292" s="59"/>
      <c r="AQ292" s="59"/>
      <c r="AR292" s="59"/>
      <c r="AS292" s="59"/>
      <c r="AT292" s="59"/>
      <c r="AU292" s="59"/>
      <c r="AV292" s="59"/>
      <c r="AW292" s="59"/>
      <c r="AX292" s="59"/>
      <c r="AY292" s="59"/>
      <c r="AZ292" s="59"/>
      <c r="BA292" s="59"/>
      <c r="BB292" s="59"/>
      <c r="BC292" s="59"/>
      <c r="BD292" s="59"/>
      <c r="BE292" s="59"/>
      <c r="BF292" s="59"/>
    </row>
    <row r="293" spans="1:58">
      <c r="A293" s="616"/>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c r="AP293" s="59"/>
      <c r="AQ293" s="59"/>
      <c r="AR293" s="59"/>
      <c r="AS293" s="59"/>
      <c r="AT293" s="59"/>
      <c r="AU293" s="59"/>
      <c r="AV293" s="59"/>
      <c r="AW293" s="59"/>
      <c r="AX293" s="59"/>
      <c r="AY293" s="59"/>
      <c r="AZ293" s="59"/>
      <c r="BA293" s="59"/>
      <c r="BB293" s="59"/>
      <c r="BC293" s="59"/>
      <c r="BD293" s="59"/>
      <c r="BE293" s="59"/>
      <c r="BF293" s="59"/>
    </row>
    <row r="294" spans="1:58">
      <c r="A294" s="616"/>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c r="AW294" s="59"/>
      <c r="AX294" s="59"/>
      <c r="AY294" s="59"/>
      <c r="AZ294" s="59"/>
      <c r="BA294" s="59"/>
      <c r="BB294" s="59"/>
      <c r="BC294" s="59"/>
      <c r="BD294" s="59"/>
      <c r="BE294" s="59"/>
      <c r="BF294" s="59"/>
    </row>
    <row r="295" spans="1:58">
      <c r="A295" s="616"/>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c r="AS295" s="59"/>
      <c r="AT295" s="59"/>
      <c r="AU295" s="59"/>
      <c r="AV295" s="59"/>
      <c r="AW295" s="59"/>
      <c r="AX295" s="59"/>
      <c r="AY295" s="59"/>
      <c r="AZ295" s="59"/>
      <c r="BA295" s="59"/>
      <c r="BB295" s="59"/>
      <c r="BC295" s="59"/>
      <c r="BD295" s="59"/>
      <c r="BE295" s="59"/>
      <c r="BF295" s="59"/>
    </row>
    <row r="296" spans="1:58">
      <c r="A296" s="616"/>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c r="AJ296" s="59"/>
      <c r="AK296" s="59"/>
      <c r="AL296" s="59"/>
      <c r="AM296" s="59"/>
      <c r="AN296" s="59"/>
      <c r="AO296" s="59"/>
      <c r="AP296" s="59"/>
      <c r="AQ296" s="59"/>
      <c r="AR296" s="59"/>
      <c r="AS296" s="59"/>
      <c r="AT296" s="59"/>
      <c r="AU296" s="59"/>
      <c r="AV296" s="59"/>
      <c r="AW296" s="59"/>
      <c r="AX296" s="59"/>
      <c r="AY296" s="59"/>
      <c r="AZ296" s="59"/>
      <c r="BA296" s="59"/>
      <c r="BB296" s="59"/>
      <c r="BC296" s="59"/>
      <c r="BD296" s="59"/>
      <c r="BE296" s="59"/>
      <c r="BF296" s="59"/>
    </row>
    <row r="297" spans="1:58">
      <c r="A297" s="616"/>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59"/>
      <c r="AH297" s="59"/>
      <c r="AI297" s="59"/>
      <c r="AJ297" s="59"/>
      <c r="AK297" s="59"/>
      <c r="AL297" s="59"/>
      <c r="AM297" s="59"/>
      <c r="AN297" s="59"/>
      <c r="AO297" s="59"/>
      <c r="AP297" s="59"/>
      <c r="AQ297" s="59"/>
      <c r="AR297" s="59"/>
      <c r="AS297" s="59"/>
      <c r="AT297" s="59"/>
      <c r="AU297" s="59"/>
      <c r="AV297" s="59"/>
      <c r="AW297" s="59"/>
      <c r="AX297" s="59"/>
      <c r="AY297" s="59"/>
      <c r="AZ297" s="59"/>
      <c r="BA297" s="59"/>
      <c r="BB297" s="59"/>
      <c r="BC297" s="59"/>
      <c r="BD297" s="59"/>
      <c r="BE297" s="59"/>
      <c r="BF297" s="59"/>
    </row>
    <row r="298" spans="1:58">
      <c r="A298" s="616"/>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c r="AH298" s="59"/>
      <c r="AI298" s="59"/>
      <c r="AJ298" s="59"/>
      <c r="AK298" s="59"/>
      <c r="AL298" s="59"/>
      <c r="AM298" s="59"/>
      <c r="AN298" s="59"/>
      <c r="AO298" s="59"/>
      <c r="AP298" s="59"/>
      <c r="AQ298" s="59"/>
      <c r="AR298" s="59"/>
      <c r="AS298" s="59"/>
      <c r="AT298" s="59"/>
      <c r="AU298" s="59"/>
      <c r="AV298" s="59"/>
      <c r="AW298" s="59"/>
      <c r="AX298" s="59"/>
      <c r="AY298" s="59"/>
      <c r="AZ298" s="59"/>
      <c r="BA298" s="59"/>
      <c r="BB298" s="59"/>
      <c r="BC298" s="59"/>
      <c r="BD298" s="59"/>
      <c r="BE298" s="59"/>
      <c r="BF298" s="59"/>
    </row>
    <row r="299" spans="1:58">
      <c r="A299" s="616"/>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59"/>
      <c r="AG299" s="59"/>
      <c r="AH299" s="59"/>
      <c r="AI299" s="59"/>
      <c r="AJ299" s="59"/>
      <c r="AK299" s="59"/>
      <c r="AL299" s="59"/>
      <c r="AM299" s="59"/>
      <c r="AN299" s="59"/>
      <c r="AO299" s="59"/>
      <c r="AP299" s="59"/>
      <c r="AQ299" s="59"/>
      <c r="AR299" s="59"/>
      <c r="AS299" s="59"/>
      <c r="AT299" s="59"/>
      <c r="AU299" s="59"/>
      <c r="AV299" s="59"/>
      <c r="AW299" s="59"/>
      <c r="AX299" s="59"/>
      <c r="AY299" s="59"/>
      <c r="AZ299" s="59"/>
      <c r="BA299" s="59"/>
      <c r="BB299" s="59"/>
      <c r="BC299" s="59"/>
      <c r="BD299" s="59"/>
      <c r="BE299" s="59"/>
      <c r="BF299" s="59"/>
    </row>
    <row r="300" spans="1:58">
      <c r="A300" s="616"/>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59"/>
      <c r="AJ300" s="59"/>
      <c r="AK300" s="59"/>
      <c r="AL300" s="59"/>
      <c r="AM300" s="59"/>
      <c r="AN300" s="59"/>
      <c r="AO300" s="59"/>
      <c r="AP300" s="59"/>
      <c r="AQ300" s="59"/>
      <c r="AR300" s="59"/>
      <c r="AS300" s="59"/>
      <c r="AT300" s="59"/>
      <c r="AU300" s="59"/>
      <c r="AV300" s="59"/>
      <c r="AW300" s="59"/>
      <c r="AX300" s="59"/>
      <c r="AY300" s="59"/>
      <c r="AZ300" s="59"/>
      <c r="BA300" s="59"/>
      <c r="BB300" s="59"/>
      <c r="BC300" s="59"/>
      <c r="BD300" s="59"/>
      <c r="BE300" s="59"/>
      <c r="BF300" s="59"/>
    </row>
    <row r="301" spans="1:58">
      <c r="A301" s="616"/>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59"/>
      <c r="AJ301" s="59"/>
      <c r="AK301" s="59"/>
      <c r="AL301" s="59"/>
      <c r="AM301" s="59"/>
      <c r="AN301" s="59"/>
      <c r="AO301" s="59"/>
      <c r="AP301" s="59"/>
      <c r="AQ301" s="59"/>
      <c r="AR301" s="59"/>
      <c r="AS301" s="59"/>
      <c r="AT301" s="59"/>
      <c r="AU301" s="59"/>
      <c r="AV301" s="59"/>
      <c r="AW301" s="59"/>
      <c r="AX301" s="59"/>
      <c r="AY301" s="59"/>
      <c r="AZ301" s="59"/>
      <c r="BA301" s="59"/>
      <c r="BB301" s="59"/>
      <c r="BC301" s="59"/>
      <c r="BD301" s="59"/>
      <c r="BE301" s="59"/>
      <c r="BF301" s="59"/>
    </row>
    <row r="302" spans="1:58">
      <c r="A302" s="616"/>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59"/>
      <c r="AH302" s="59"/>
      <c r="AI302" s="59"/>
      <c r="AJ302" s="59"/>
      <c r="AK302" s="59"/>
      <c r="AL302" s="59"/>
      <c r="AM302" s="59"/>
      <c r="AN302" s="59"/>
      <c r="AO302" s="59"/>
      <c r="AP302" s="59"/>
      <c r="AQ302" s="59"/>
      <c r="AR302" s="59"/>
      <c r="AS302" s="59"/>
      <c r="AT302" s="59"/>
      <c r="AU302" s="59"/>
      <c r="AV302" s="59"/>
      <c r="AW302" s="59"/>
      <c r="AX302" s="59"/>
      <c r="AY302" s="59"/>
      <c r="AZ302" s="59"/>
      <c r="BA302" s="59"/>
      <c r="BB302" s="59"/>
      <c r="BC302" s="59"/>
      <c r="BD302" s="59"/>
      <c r="BE302" s="59"/>
      <c r="BF302" s="59"/>
    </row>
    <row r="303" spans="1:58">
      <c r="A303" s="616"/>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59"/>
      <c r="AJ303" s="59"/>
      <c r="AK303" s="59"/>
      <c r="AL303" s="59"/>
      <c r="AM303" s="59"/>
      <c r="AN303" s="59"/>
      <c r="AO303" s="59"/>
      <c r="AP303" s="59"/>
      <c r="AQ303" s="59"/>
      <c r="AR303" s="59"/>
      <c r="AS303" s="59"/>
      <c r="AT303" s="59"/>
      <c r="AU303" s="59"/>
      <c r="AV303" s="59"/>
      <c r="AW303" s="59"/>
      <c r="AX303" s="59"/>
      <c r="AY303" s="59"/>
      <c r="AZ303" s="59"/>
      <c r="BA303" s="59"/>
      <c r="BB303" s="59"/>
      <c r="BC303" s="59"/>
      <c r="BD303" s="59"/>
      <c r="BE303" s="59"/>
      <c r="BF303" s="59"/>
    </row>
    <row r="304" spans="1:58">
      <c r="A304" s="616"/>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59"/>
      <c r="AE304" s="59"/>
      <c r="AF304" s="59"/>
      <c r="AG304" s="59"/>
      <c r="AH304" s="59"/>
      <c r="AI304" s="59"/>
      <c r="AJ304" s="59"/>
      <c r="AK304" s="59"/>
      <c r="AL304" s="59"/>
      <c r="AM304" s="59"/>
      <c r="AN304" s="59"/>
      <c r="AO304" s="59"/>
      <c r="AP304" s="59"/>
      <c r="AQ304" s="59"/>
      <c r="AR304" s="59"/>
      <c r="AS304" s="59"/>
      <c r="AT304" s="59"/>
      <c r="AU304" s="59"/>
      <c r="AV304" s="59"/>
      <c r="AW304" s="59"/>
      <c r="AX304" s="59"/>
      <c r="AY304" s="59"/>
      <c r="AZ304" s="59"/>
      <c r="BA304" s="59"/>
      <c r="BB304" s="59"/>
      <c r="BC304" s="59"/>
      <c r="BD304" s="59"/>
      <c r="BE304" s="59"/>
      <c r="BF304" s="59"/>
    </row>
    <row r="305" spans="1:58">
      <c r="A305" s="616"/>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c r="AE305" s="59"/>
      <c r="AF305" s="59"/>
      <c r="AG305" s="59"/>
      <c r="AH305" s="59"/>
      <c r="AI305" s="59"/>
      <c r="AJ305" s="59"/>
      <c r="AK305" s="59"/>
      <c r="AL305" s="59"/>
      <c r="AM305" s="59"/>
      <c r="AN305" s="59"/>
      <c r="AO305" s="59"/>
      <c r="AP305" s="59"/>
      <c r="AQ305" s="59"/>
      <c r="AR305" s="59"/>
      <c r="AS305" s="59"/>
      <c r="AT305" s="59"/>
      <c r="AU305" s="59"/>
      <c r="AV305" s="59"/>
      <c r="AW305" s="59"/>
      <c r="AX305" s="59"/>
      <c r="AY305" s="59"/>
      <c r="AZ305" s="59"/>
      <c r="BA305" s="59"/>
      <c r="BB305" s="59"/>
      <c r="BC305" s="59"/>
      <c r="BD305" s="59"/>
      <c r="BE305" s="59"/>
      <c r="BF305" s="59"/>
    </row>
    <row r="306" spans="1:58">
      <c r="A306" s="616"/>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c r="AH306" s="59"/>
      <c r="AI306" s="59"/>
      <c r="AJ306" s="59"/>
      <c r="AK306" s="59"/>
      <c r="AL306" s="59"/>
      <c r="AM306" s="59"/>
      <c r="AN306" s="59"/>
      <c r="AO306" s="59"/>
      <c r="AP306" s="59"/>
      <c r="AQ306" s="59"/>
      <c r="AR306" s="59"/>
      <c r="AS306" s="59"/>
      <c r="AT306" s="59"/>
      <c r="AU306" s="59"/>
      <c r="AV306" s="59"/>
      <c r="AW306" s="59"/>
      <c r="AX306" s="59"/>
      <c r="AY306" s="59"/>
      <c r="AZ306" s="59"/>
      <c r="BA306" s="59"/>
      <c r="BB306" s="59"/>
      <c r="BC306" s="59"/>
      <c r="BD306" s="59"/>
      <c r="BE306" s="59"/>
      <c r="BF306" s="59"/>
    </row>
    <row r="307" spans="1:58">
      <c r="A307" s="616"/>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59"/>
      <c r="AH307" s="59"/>
      <c r="AI307" s="59"/>
      <c r="AJ307" s="59"/>
      <c r="AK307" s="59"/>
      <c r="AL307" s="59"/>
      <c r="AM307" s="59"/>
      <c r="AN307" s="59"/>
      <c r="AO307" s="59"/>
      <c r="AP307" s="59"/>
      <c r="AQ307" s="59"/>
      <c r="AR307" s="59"/>
      <c r="AS307" s="59"/>
      <c r="AT307" s="59"/>
      <c r="AU307" s="59"/>
      <c r="AV307" s="59"/>
      <c r="AW307" s="59"/>
      <c r="AX307" s="59"/>
      <c r="AY307" s="59"/>
      <c r="AZ307" s="59"/>
      <c r="BA307" s="59"/>
      <c r="BB307" s="59"/>
      <c r="BC307" s="59"/>
      <c r="BD307" s="59"/>
      <c r="BE307" s="59"/>
      <c r="BF307" s="59"/>
    </row>
    <row r="308" spans="1:58">
      <c r="A308" s="616"/>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59"/>
      <c r="AE308" s="59"/>
      <c r="AF308" s="59"/>
      <c r="AG308" s="59"/>
      <c r="AH308" s="59"/>
      <c r="AI308" s="59"/>
      <c r="AJ308" s="59"/>
      <c r="AK308" s="59"/>
      <c r="AL308" s="59"/>
      <c r="AM308" s="59"/>
      <c r="AN308" s="59"/>
      <c r="AO308" s="59"/>
      <c r="AP308" s="59"/>
      <c r="AQ308" s="59"/>
      <c r="AR308" s="59"/>
      <c r="AS308" s="59"/>
      <c r="AT308" s="59"/>
      <c r="AU308" s="59"/>
      <c r="AV308" s="59"/>
      <c r="AW308" s="59"/>
      <c r="AX308" s="59"/>
      <c r="AY308" s="59"/>
      <c r="AZ308" s="59"/>
      <c r="BA308" s="59"/>
      <c r="BB308" s="59"/>
      <c r="BC308" s="59"/>
      <c r="BD308" s="59"/>
      <c r="BE308" s="59"/>
      <c r="BF308" s="59"/>
    </row>
    <row r="309" spans="1:58">
      <c r="A309" s="616"/>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59"/>
      <c r="AJ309" s="59"/>
      <c r="AK309" s="59"/>
      <c r="AL309" s="59"/>
      <c r="AM309" s="59"/>
      <c r="AN309" s="59"/>
      <c r="AO309" s="59"/>
      <c r="AP309" s="59"/>
      <c r="AQ309" s="59"/>
      <c r="AR309" s="59"/>
      <c r="AS309" s="59"/>
      <c r="AT309" s="59"/>
      <c r="AU309" s="59"/>
      <c r="AV309" s="59"/>
      <c r="AW309" s="59"/>
      <c r="AX309" s="59"/>
      <c r="AY309" s="59"/>
      <c r="AZ309" s="59"/>
      <c r="BA309" s="59"/>
      <c r="BB309" s="59"/>
      <c r="BC309" s="59"/>
      <c r="BD309" s="59"/>
      <c r="BE309" s="59"/>
      <c r="BF309" s="59"/>
    </row>
    <row r="310" spans="1:58">
      <c r="A310" s="616"/>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59"/>
      <c r="AE310" s="59"/>
      <c r="AF310" s="59"/>
      <c r="AG310" s="59"/>
      <c r="AH310" s="59"/>
      <c r="AI310" s="59"/>
      <c r="AJ310" s="59"/>
      <c r="AK310" s="59"/>
      <c r="AL310" s="59"/>
      <c r="AM310" s="59"/>
      <c r="AN310" s="59"/>
      <c r="AO310" s="59"/>
      <c r="AP310" s="59"/>
      <c r="AQ310" s="59"/>
      <c r="AR310" s="59"/>
      <c r="AS310" s="59"/>
      <c r="AT310" s="59"/>
      <c r="AU310" s="59"/>
      <c r="AV310" s="59"/>
      <c r="AW310" s="59"/>
      <c r="AX310" s="59"/>
      <c r="AY310" s="59"/>
      <c r="AZ310" s="59"/>
      <c r="BA310" s="59"/>
      <c r="BB310" s="59"/>
      <c r="BC310" s="59"/>
      <c r="BD310" s="59"/>
      <c r="BE310" s="59"/>
      <c r="BF310" s="59"/>
    </row>
    <row r="311" spans="1:58">
      <c r="A311" s="616"/>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59"/>
      <c r="AH311" s="59"/>
      <c r="AI311" s="59"/>
      <c r="AJ311" s="59"/>
      <c r="AK311" s="59"/>
      <c r="AL311" s="59"/>
      <c r="AM311" s="59"/>
      <c r="AN311" s="59"/>
      <c r="AO311" s="59"/>
      <c r="AP311" s="59"/>
      <c r="AQ311" s="59"/>
      <c r="AR311" s="59"/>
      <c r="AS311" s="59"/>
      <c r="AT311" s="59"/>
      <c r="AU311" s="59"/>
      <c r="AV311" s="59"/>
      <c r="AW311" s="59"/>
      <c r="AX311" s="59"/>
      <c r="AY311" s="59"/>
      <c r="AZ311" s="59"/>
      <c r="BA311" s="59"/>
      <c r="BB311" s="59"/>
      <c r="BC311" s="59"/>
      <c r="BD311" s="59"/>
      <c r="BE311" s="59"/>
      <c r="BF311" s="59"/>
    </row>
    <row r="312" spans="1:58">
      <c r="A312" s="616"/>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59"/>
      <c r="AE312" s="59"/>
      <c r="AF312" s="59"/>
      <c r="AG312" s="59"/>
      <c r="AH312" s="59"/>
      <c r="AI312" s="59"/>
      <c r="AJ312" s="59"/>
      <c r="AK312" s="59"/>
      <c r="AL312" s="59"/>
      <c r="AM312" s="59"/>
      <c r="AN312" s="59"/>
      <c r="AO312" s="59"/>
      <c r="AP312" s="59"/>
      <c r="AQ312" s="59"/>
      <c r="AR312" s="59"/>
      <c r="AS312" s="59"/>
      <c r="AT312" s="59"/>
      <c r="AU312" s="59"/>
      <c r="AV312" s="59"/>
      <c r="AW312" s="59"/>
      <c r="AX312" s="59"/>
      <c r="AY312" s="59"/>
      <c r="AZ312" s="59"/>
      <c r="BA312" s="59"/>
      <c r="BB312" s="59"/>
      <c r="BC312" s="59"/>
      <c r="BD312" s="59"/>
      <c r="BE312" s="59"/>
      <c r="BF312" s="59"/>
    </row>
    <row r="313" spans="1:58">
      <c r="A313" s="616"/>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59"/>
      <c r="AE313" s="59"/>
      <c r="AF313" s="59"/>
      <c r="AG313" s="59"/>
      <c r="AH313" s="59"/>
      <c r="AI313" s="59"/>
      <c r="AJ313" s="59"/>
      <c r="AK313" s="59"/>
      <c r="AL313" s="59"/>
      <c r="AM313" s="59"/>
      <c r="AN313" s="59"/>
      <c r="AO313" s="59"/>
      <c r="AP313" s="59"/>
      <c r="AQ313" s="59"/>
      <c r="AR313" s="59"/>
      <c r="AS313" s="59"/>
      <c r="AT313" s="59"/>
      <c r="AU313" s="59"/>
      <c r="AV313" s="59"/>
      <c r="AW313" s="59"/>
      <c r="AX313" s="59"/>
      <c r="AY313" s="59"/>
      <c r="AZ313" s="59"/>
      <c r="BA313" s="59"/>
      <c r="BB313" s="59"/>
      <c r="BC313" s="59"/>
      <c r="BD313" s="59"/>
      <c r="BE313" s="59"/>
      <c r="BF313" s="59"/>
    </row>
    <row r="314" spans="1:58">
      <c r="A314" s="616"/>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c r="AP314" s="59"/>
      <c r="AQ314" s="59"/>
      <c r="AR314" s="59"/>
      <c r="AS314" s="59"/>
      <c r="AT314" s="59"/>
      <c r="AU314" s="59"/>
      <c r="AV314" s="59"/>
      <c r="AW314" s="59"/>
      <c r="AX314" s="59"/>
      <c r="AY314" s="59"/>
      <c r="AZ314" s="59"/>
      <c r="BA314" s="59"/>
      <c r="BB314" s="59"/>
      <c r="BC314" s="59"/>
      <c r="BD314" s="59"/>
      <c r="BE314" s="59"/>
      <c r="BF314" s="59"/>
    </row>
    <row r="315" spans="1:58">
      <c r="A315" s="616"/>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c r="AJ315" s="59"/>
      <c r="AK315" s="59"/>
      <c r="AL315" s="59"/>
      <c r="AM315" s="59"/>
      <c r="AN315" s="59"/>
      <c r="AO315" s="59"/>
      <c r="AP315" s="59"/>
      <c r="AQ315" s="59"/>
      <c r="AR315" s="59"/>
      <c r="AS315" s="59"/>
      <c r="AT315" s="59"/>
      <c r="AU315" s="59"/>
      <c r="AV315" s="59"/>
      <c r="AW315" s="59"/>
      <c r="AX315" s="59"/>
      <c r="AY315" s="59"/>
      <c r="AZ315" s="59"/>
      <c r="BA315" s="59"/>
      <c r="BB315" s="59"/>
      <c r="BC315" s="59"/>
      <c r="BD315" s="59"/>
      <c r="BE315" s="59"/>
      <c r="BF315" s="59"/>
    </row>
    <row r="316" spans="1:58">
      <c r="A316" s="616"/>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59"/>
      <c r="AJ316" s="59"/>
      <c r="AK316" s="59"/>
      <c r="AL316" s="59"/>
      <c r="AM316" s="59"/>
      <c r="AN316" s="59"/>
      <c r="AO316" s="59"/>
      <c r="AP316" s="59"/>
      <c r="AQ316" s="59"/>
      <c r="AR316" s="59"/>
      <c r="AS316" s="59"/>
      <c r="AT316" s="59"/>
      <c r="AU316" s="59"/>
      <c r="AV316" s="59"/>
      <c r="AW316" s="59"/>
      <c r="AX316" s="59"/>
      <c r="AY316" s="59"/>
      <c r="AZ316" s="59"/>
      <c r="BA316" s="59"/>
      <c r="BB316" s="59"/>
      <c r="BC316" s="59"/>
      <c r="BD316" s="59"/>
      <c r="BE316" s="59"/>
      <c r="BF316" s="59"/>
    </row>
    <row r="317" spans="1:58">
      <c r="A317" s="616"/>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59"/>
      <c r="AM317" s="59"/>
      <c r="AN317" s="59"/>
      <c r="AO317" s="59"/>
      <c r="AP317" s="59"/>
      <c r="AQ317" s="59"/>
      <c r="AR317" s="59"/>
      <c r="AS317" s="59"/>
      <c r="AT317" s="59"/>
      <c r="AU317" s="59"/>
      <c r="AV317" s="59"/>
      <c r="AW317" s="59"/>
      <c r="AX317" s="59"/>
      <c r="AY317" s="59"/>
      <c r="AZ317" s="59"/>
      <c r="BA317" s="59"/>
      <c r="BB317" s="59"/>
      <c r="BC317" s="59"/>
      <c r="BD317" s="59"/>
      <c r="BE317" s="59"/>
      <c r="BF317" s="59"/>
    </row>
    <row r="318" spans="1:58">
      <c r="A318" s="616"/>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c r="AK318" s="59"/>
      <c r="AL318" s="59"/>
      <c r="AM318" s="59"/>
      <c r="AN318" s="59"/>
      <c r="AO318" s="59"/>
      <c r="AP318" s="59"/>
      <c r="AQ318" s="59"/>
      <c r="AR318" s="59"/>
      <c r="AS318" s="59"/>
      <c r="AT318" s="59"/>
      <c r="AU318" s="59"/>
      <c r="AV318" s="59"/>
      <c r="AW318" s="59"/>
      <c r="AX318" s="59"/>
      <c r="AY318" s="59"/>
      <c r="AZ318" s="59"/>
      <c r="BA318" s="59"/>
      <c r="BB318" s="59"/>
      <c r="BC318" s="59"/>
      <c r="BD318" s="59"/>
      <c r="BE318" s="59"/>
      <c r="BF318" s="59"/>
    </row>
    <row r="319" spans="1:58">
      <c r="A319" s="616"/>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59"/>
      <c r="AJ319" s="59"/>
      <c r="AK319" s="59"/>
      <c r="AL319" s="59"/>
      <c r="AM319" s="59"/>
      <c r="AN319" s="59"/>
      <c r="AO319" s="59"/>
      <c r="AP319" s="59"/>
      <c r="AQ319" s="59"/>
      <c r="AR319" s="59"/>
      <c r="AS319" s="59"/>
      <c r="AT319" s="59"/>
      <c r="AU319" s="59"/>
      <c r="AV319" s="59"/>
      <c r="AW319" s="59"/>
      <c r="AX319" s="59"/>
      <c r="AY319" s="59"/>
      <c r="AZ319" s="59"/>
      <c r="BA319" s="59"/>
      <c r="BB319" s="59"/>
      <c r="BC319" s="59"/>
      <c r="BD319" s="59"/>
      <c r="BE319" s="59"/>
      <c r="BF319" s="59"/>
    </row>
    <row r="320" spans="1:58">
      <c r="A320" s="616"/>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c r="AB320" s="59"/>
      <c r="AC320" s="59"/>
      <c r="AD320" s="59"/>
      <c r="AE320" s="59"/>
      <c r="AF320" s="59"/>
      <c r="AG320" s="59"/>
      <c r="AH320" s="59"/>
      <c r="AI320" s="59"/>
      <c r="AJ320" s="59"/>
      <c r="AK320" s="59"/>
      <c r="AL320" s="59"/>
      <c r="AM320" s="59"/>
      <c r="AN320" s="59"/>
      <c r="AO320" s="59"/>
      <c r="AP320" s="59"/>
      <c r="AQ320" s="59"/>
      <c r="AR320" s="59"/>
      <c r="AS320" s="59"/>
      <c r="AT320" s="59"/>
      <c r="AU320" s="59"/>
      <c r="AV320" s="59"/>
      <c r="AW320" s="59"/>
      <c r="AX320" s="59"/>
      <c r="AY320" s="59"/>
      <c r="AZ320" s="59"/>
      <c r="BA320" s="59"/>
      <c r="BB320" s="59"/>
      <c r="BC320" s="59"/>
      <c r="BD320" s="59"/>
      <c r="BE320" s="59"/>
      <c r="BF320" s="59"/>
    </row>
    <row r="321" spans="1:58">
      <c r="A321" s="616"/>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59"/>
      <c r="AH321" s="59"/>
      <c r="AI321" s="59"/>
      <c r="AJ321" s="59"/>
      <c r="AK321" s="59"/>
      <c r="AL321" s="59"/>
      <c r="AM321" s="59"/>
      <c r="AN321" s="59"/>
      <c r="AO321" s="59"/>
      <c r="AP321" s="59"/>
      <c r="AQ321" s="59"/>
      <c r="AR321" s="59"/>
      <c r="AS321" s="59"/>
      <c r="AT321" s="59"/>
      <c r="AU321" s="59"/>
      <c r="AV321" s="59"/>
      <c r="AW321" s="59"/>
      <c r="AX321" s="59"/>
      <c r="AY321" s="59"/>
      <c r="AZ321" s="59"/>
      <c r="BA321" s="59"/>
      <c r="BB321" s="59"/>
      <c r="BC321" s="59"/>
      <c r="BD321" s="59"/>
      <c r="BE321" s="59"/>
      <c r="BF321" s="59"/>
    </row>
    <row r="322" spans="1:58">
      <c r="A322" s="616"/>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c r="AK322" s="59"/>
      <c r="AL322" s="59"/>
      <c r="AM322" s="59"/>
      <c r="AN322" s="59"/>
      <c r="AO322" s="59"/>
      <c r="AP322" s="59"/>
      <c r="AQ322" s="59"/>
      <c r="AR322" s="59"/>
      <c r="AS322" s="59"/>
      <c r="AT322" s="59"/>
      <c r="AU322" s="59"/>
      <c r="AV322" s="59"/>
      <c r="AW322" s="59"/>
      <c r="AX322" s="59"/>
      <c r="AY322" s="59"/>
      <c r="AZ322" s="59"/>
      <c r="BA322" s="59"/>
      <c r="BB322" s="59"/>
      <c r="BC322" s="59"/>
      <c r="BD322" s="59"/>
      <c r="BE322" s="59"/>
      <c r="BF322" s="59"/>
    </row>
    <row r="323" spans="1:58">
      <c r="A323" s="616"/>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c r="AJ323" s="59"/>
      <c r="AK323" s="59"/>
      <c r="AL323" s="59"/>
      <c r="AM323" s="59"/>
      <c r="AN323" s="59"/>
      <c r="AO323" s="59"/>
      <c r="AP323" s="59"/>
      <c r="AQ323" s="59"/>
      <c r="AR323" s="59"/>
      <c r="AS323" s="59"/>
      <c r="AT323" s="59"/>
      <c r="AU323" s="59"/>
      <c r="AV323" s="59"/>
      <c r="AW323" s="59"/>
      <c r="AX323" s="59"/>
      <c r="AY323" s="59"/>
      <c r="AZ323" s="59"/>
      <c r="BA323" s="59"/>
      <c r="BB323" s="59"/>
      <c r="BC323" s="59"/>
      <c r="BD323" s="59"/>
      <c r="BE323" s="59"/>
      <c r="BF323" s="59"/>
    </row>
    <row r="324" spans="1:58">
      <c r="A324" s="616"/>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59"/>
      <c r="AJ324" s="59"/>
      <c r="AK324" s="59"/>
      <c r="AL324" s="59"/>
      <c r="AM324" s="59"/>
      <c r="AN324" s="59"/>
      <c r="AO324" s="59"/>
      <c r="AP324" s="59"/>
      <c r="AQ324" s="59"/>
      <c r="AR324" s="59"/>
      <c r="AS324" s="59"/>
      <c r="AT324" s="59"/>
      <c r="AU324" s="59"/>
      <c r="AV324" s="59"/>
      <c r="AW324" s="59"/>
      <c r="AX324" s="59"/>
      <c r="AY324" s="59"/>
      <c r="AZ324" s="59"/>
      <c r="BA324" s="59"/>
      <c r="BB324" s="59"/>
      <c r="BC324" s="59"/>
      <c r="BD324" s="59"/>
      <c r="BE324" s="59"/>
      <c r="BF324" s="59"/>
    </row>
    <row r="325" spans="1:58">
      <c r="A325" s="616"/>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59"/>
      <c r="AJ325" s="59"/>
      <c r="AK325" s="59"/>
      <c r="AL325" s="59"/>
      <c r="AM325" s="59"/>
      <c r="AN325" s="59"/>
      <c r="AO325" s="59"/>
      <c r="AP325" s="59"/>
      <c r="AQ325" s="59"/>
      <c r="AR325" s="59"/>
      <c r="AS325" s="59"/>
      <c r="AT325" s="59"/>
      <c r="AU325" s="59"/>
      <c r="AV325" s="59"/>
      <c r="AW325" s="59"/>
      <c r="AX325" s="59"/>
      <c r="AY325" s="59"/>
      <c r="AZ325" s="59"/>
      <c r="BA325" s="59"/>
      <c r="BB325" s="59"/>
      <c r="BC325" s="59"/>
      <c r="BD325" s="59"/>
      <c r="BE325" s="59"/>
      <c r="BF325" s="59"/>
    </row>
    <row r="326" spans="1:58">
      <c r="A326" s="616"/>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59"/>
      <c r="AJ326" s="59"/>
      <c r="AK326" s="59"/>
      <c r="AL326" s="59"/>
      <c r="AM326" s="59"/>
      <c r="AN326" s="59"/>
      <c r="AO326" s="59"/>
      <c r="AP326" s="59"/>
      <c r="AQ326" s="59"/>
      <c r="AR326" s="59"/>
      <c r="AS326" s="59"/>
      <c r="AT326" s="59"/>
      <c r="AU326" s="59"/>
      <c r="AV326" s="59"/>
      <c r="AW326" s="59"/>
      <c r="AX326" s="59"/>
      <c r="AY326" s="59"/>
      <c r="AZ326" s="59"/>
      <c r="BA326" s="59"/>
      <c r="BB326" s="59"/>
      <c r="BC326" s="59"/>
      <c r="BD326" s="59"/>
      <c r="BE326" s="59"/>
      <c r="BF326" s="59"/>
    </row>
    <row r="327" spans="1:58">
      <c r="A327" s="616"/>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59"/>
      <c r="AM327" s="59"/>
      <c r="AN327" s="59"/>
      <c r="AO327" s="59"/>
      <c r="AP327" s="59"/>
      <c r="AQ327" s="59"/>
      <c r="AR327" s="59"/>
      <c r="AS327" s="59"/>
      <c r="AT327" s="59"/>
      <c r="AU327" s="59"/>
      <c r="AV327" s="59"/>
      <c r="AW327" s="59"/>
      <c r="AX327" s="59"/>
      <c r="AY327" s="59"/>
      <c r="AZ327" s="59"/>
      <c r="BA327" s="59"/>
      <c r="BB327" s="59"/>
      <c r="BC327" s="59"/>
      <c r="BD327" s="59"/>
      <c r="BE327" s="59"/>
      <c r="BF327" s="59"/>
    </row>
    <row r="328" spans="1:58">
      <c r="A328" s="616"/>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c r="AB328" s="59"/>
      <c r="AC328" s="59"/>
      <c r="AD328" s="59"/>
      <c r="AE328" s="59"/>
      <c r="AF328" s="59"/>
      <c r="AG328" s="59"/>
      <c r="AH328" s="59"/>
      <c r="AI328" s="59"/>
      <c r="AJ328" s="59"/>
      <c r="AK328" s="59"/>
      <c r="AL328" s="59"/>
      <c r="AM328" s="59"/>
      <c r="AN328" s="59"/>
      <c r="AO328" s="59"/>
      <c r="AP328" s="59"/>
      <c r="AQ328" s="59"/>
      <c r="AR328" s="59"/>
      <c r="AS328" s="59"/>
      <c r="AT328" s="59"/>
      <c r="AU328" s="59"/>
      <c r="AV328" s="59"/>
      <c r="AW328" s="59"/>
      <c r="AX328" s="59"/>
      <c r="AY328" s="59"/>
      <c r="AZ328" s="59"/>
      <c r="BA328" s="59"/>
      <c r="BB328" s="59"/>
      <c r="BC328" s="59"/>
      <c r="BD328" s="59"/>
      <c r="BE328" s="59"/>
      <c r="BF328" s="59"/>
    </row>
    <row r="329" spans="1:58">
      <c r="A329" s="616"/>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c r="AD329" s="59"/>
      <c r="AE329" s="59"/>
      <c r="AF329" s="59"/>
      <c r="AG329" s="59"/>
      <c r="AH329" s="59"/>
      <c r="AI329" s="59"/>
      <c r="AJ329" s="59"/>
      <c r="AK329" s="59"/>
      <c r="AL329" s="59"/>
      <c r="AM329" s="59"/>
      <c r="AN329" s="59"/>
      <c r="AO329" s="59"/>
      <c r="AP329" s="59"/>
      <c r="AQ329" s="59"/>
      <c r="AR329" s="59"/>
      <c r="AS329" s="59"/>
      <c r="AT329" s="59"/>
      <c r="AU329" s="59"/>
      <c r="AV329" s="59"/>
      <c r="AW329" s="59"/>
      <c r="AX329" s="59"/>
      <c r="AY329" s="59"/>
      <c r="AZ329" s="59"/>
      <c r="BA329" s="59"/>
      <c r="BB329" s="59"/>
      <c r="BC329" s="59"/>
      <c r="BD329" s="59"/>
      <c r="BE329" s="59"/>
      <c r="BF329" s="59"/>
    </row>
    <row r="330" spans="1:58">
      <c r="A330" s="616"/>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c r="AB330" s="59"/>
      <c r="AC330" s="59"/>
      <c r="AD330" s="59"/>
      <c r="AE330" s="59"/>
      <c r="AF330" s="59"/>
      <c r="AG330" s="59"/>
      <c r="AH330" s="59"/>
      <c r="AI330" s="59"/>
      <c r="AJ330" s="59"/>
      <c r="AK330" s="59"/>
      <c r="AL330" s="59"/>
      <c r="AM330" s="59"/>
      <c r="AN330" s="59"/>
      <c r="AO330" s="59"/>
      <c r="AP330" s="59"/>
      <c r="AQ330" s="59"/>
      <c r="AR330" s="59"/>
      <c r="AS330" s="59"/>
      <c r="AT330" s="59"/>
      <c r="AU330" s="59"/>
      <c r="AV330" s="59"/>
      <c r="AW330" s="59"/>
      <c r="AX330" s="59"/>
      <c r="AY330" s="59"/>
      <c r="AZ330" s="59"/>
      <c r="BA330" s="59"/>
      <c r="BB330" s="59"/>
      <c r="BC330" s="59"/>
      <c r="BD330" s="59"/>
      <c r="BE330" s="59"/>
      <c r="BF330" s="59"/>
    </row>
    <row r="331" spans="1:58">
      <c r="A331" s="616"/>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59"/>
      <c r="AH331" s="59"/>
      <c r="AI331" s="59"/>
      <c r="AJ331" s="59"/>
      <c r="AK331" s="59"/>
      <c r="AL331" s="59"/>
      <c r="AM331" s="59"/>
      <c r="AN331" s="59"/>
      <c r="AO331" s="59"/>
      <c r="AP331" s="59"/>
      <c r="AQ331" s="59"/>
      <c r="AR331" s="59"/>
      <c r="AS331" s="59"/>
      <c r="AT331" s="59"/>
      <c r="AU331" s="59"/>
      <c r="AV331" s="59"/>
      <c r="AW331" s="59"/>
      <c r="AX331" s="59"/>
      <c r="AY331" s="59"/>
      <c r="AZ331" s="59"/>
      <c r="BA331" s="59"/>
      <c r="BB331" s="59"/>
      <c r="BC331" s="59"/>
      <c r="BD331" s="59"/>
      <c r="BE331" s="59"/>
      <c r="BF331" s="59"/>
    </row>
    <row r="332" spans="1:58">
      <c r="A332" s="616"/>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59"/>
      <c r="AE332" s="59"/>
      <c r="AF332" s="59"/>
      <c r="AG332" s="59"/>
      <c r="AH332" s="59"/>
      <c r="AI332" s="59"/>
      <c r="AJ332" s="59"/>
      <c r="AK332" s="59"/>
      <c r="AL332" s="59"/>
      <c r="AM332" s="59"/>
      <c r="AN332" s="59"/>
      <c r="AO332" s="59"/>
      <c r="AP332" s="59"/>
      <c r="AQ332" s="59"/>
      <c r="AR332" s="59"/>
      <c r="AS332" s="59"/>
      <c r="AT332" s="59"/>
      <c r="AU332" s="59"/>
      <c r="AV332" s="59"/>
      <c r="AW332" s="59"/>
      <c r="AX332" s="59"/>
      <c r="AY332" s="59"/>
      <c r="AZ332" s="59"/>
      <c r="BA332" s="59"/>
      <c r="BB332" s="59"/>
      <c r="BC332" s="59"/>
      <c r="BD332" s="59"/>
      <c r="BE332" s="59"/>
      <c r="BF332" s="59"/>
    </row>
    <row r="333" spans="1:58">
      <c r="A333" s="616"/>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59"/>
      <c r="AE333" s="59"/>
      <c r="AF333" s="59"/>
      <c r="AG333" s="59"/>
      <c r="AH333" s="59"/>
      <c r="AI333" s="59"/>
      <c r="AJ333" s="59"/>
      <c r="AK333" s="59"/>
      <c r="AL333" s="59"/>
      <c r="AM333" s="59"/>
      <c r="AN333" s="59"/>
      <c r="AO333" s="59"/>
      <c r="AP333" s="59"/>
      <c r="AQ333" s="59"/>
      <c r="AR333" s="59"/>
      <c r="AS333" s="59"/>
      <c r="AT333" s="59"/>
      <c r="AU333" s="59"/>
      <c r="AV333" s="59"/>
      <c r="AW333" s="59"/>
      <c r="AX333" s="59"/>
      <c r="AY333" s="59"/>
      <c r="AZ333" s="59"/>
      <c r="BA333" s="59"/>
      <c r="BB333" s="59"/>
      <c r="BC333" s="59"/>
      <c r="BD333" s="59"/>
      <c r="BE333" s="59"/>
      <c r="BF333" s="59"/>
    </row>
    <row r="334" spans="1:58">
      <c r="A334" s="616"/>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c r="AB334" s="59"/>
      <c r="AC334" s="59"/>
      <c r="AD334" s="59"/>
      <c r="AE334" s="59"/>
      <c r="AF334" s="59"/>
      <c r="AG334" s="59"/>
      <c r="AH334" s="59"/>
      <c r="AI334" s="59"/>
      <c r="AJ334" s="59"/>
      <c r="AK334" s="59"/>
      <c r="AL334" s="59"/>
      <c r="AM334" s="59"/>
      <c r="AN334" s="59"/>
      <c r="AO334" s="59"/>
      <c r="AP334" s="59"/>
      <c r="AQ334" s="59"/>
      <c r="AR334" s="59"/>
      <c r="AS334" s="59"/>
      <c r="AT334" s="59"/>
      <c r="AU334" s="59"/>
      <c r="AV334" s="59"/>
      <c r="AW334" s="59"/>
      <c r="AX334" s="59"/>
      <c r="AY334" s="59"/>
      <c r="AZ334" s="59"/>
      <c r="BA334" s="59"/>
      <c r="BB334" s="59"/>
      <c r="BC334" s="59"/>
      <c r="BD334" s="59"/>
      <c r="BE334" s="59"/>
      <c r="BF334" s="59"/>
    </row>
    <row r="335" spans="1:58">
      <c r="A335" s="616"/>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c r="AB335" s="59"/>
      <c r="AC335" s="59"/>
      <c r="AD335" s="59"/>
      <c r="AE335" s="59"/>
      <c r="AF335" s="59"/>
      <c r="AG335" s="59"/>
      <c r="AH335" s="59"/>
      <c r="AI335" s="59"/>
      <c r="AJ335" s="59"/>
      <c r="AK335" s="59"/>
      <c r="AL335" s="59"/>
      <c r="AM335" s="59"/>
      <c r="AN335" s="59"/>
      <c r="AO335" s="59"/>
      <c r="AP335" s="59"/>
      <c r="AQ335" s="59"/>
      <c r="AR335" s="59"/>
      <c r="AS335" s="59"/>
      <c r="AT335" s="59"/>
      <c r="AU335" s="59"/>
      <c r="AV335" s="59"/>
      <c r="AW335" s="59"/>
      <c r="AX335" s="59"/>
      <c r="AY335" s="59"/>
      <c r="AZ335" s="59"/>
      <c r="BA335" s="59"/>
      <c r="BB335" s="59"/>
      <c r="BC335" s="59"/>
      <c r="BD335" s="59"/>
      <c r="BE335" s="59"/>
      <c r="BF335" s="59"/>
    </row>
    <row r="336" spans="1:58">
      <c r="A336" s="616"/>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c r="AD336" s="59"/>
      <c r="AE336" s="59"/>
      <c r="AF336" s="59"/>
      <c r="AG336" s="59"/>
      <c r="AH336" s="59"/>
      <c r="AI336" s="59"/>
      <c r="AJ336" s="59"/>
      <c r="AK336" s="59"/>
      <c r="AL336" s="59"/>
      <c r="AM336" s="59"/>
      <c r="AN336" s="59"/>
      <c r="AO336" s="59"/>
      <c r="AP336" s="59"/>
      <c r="AQ336" s="59"/>
      <c r="AR336" s="59"/>
      <c r="AS336" s="59"/>
      <c r="AT336" s="59"/>
      <c r="AU336" s="59"/>
      <c r="AV336" s="59"/>
      <c r="AW336" s="59"/>
      <c r="AX336" s="59"/>
      <c r="AY336" s="59"/>
      <c r="AZ336" s="59"/>
      <c r="BA336" s="59"/>
      <c r="BB336" s="59"/>
      <c r="BC336" s="59"/>
      <c r="BD336" s="59"/>
      <c r="BE336" s="59"/>
      <c r="BF336" s="59"/>
    </row>
    <row r="337" spans="1:58">
      <c r="A337" s="616"/>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c r="AB337" s="59"/>
      <c r="AC337" s="59"/>
      <c r="AD337" s="59"/>
      <c r="AE337" s="59"/>
      <c r="AF337" s="59"/>
      <c r="AG337" s="59"/>
      <c r="AH337" s="59"/>
      <c r="AI337" s="59"/>
      <c r="AJ337" s="59"/>
      <c r="AK337" s="59"/>
      <c r="AL337" s="59"/>
      <c r="AM337" s="59"/>
      <c r="AN337" s="59"/>
      <c r="AO337" s="59"/>
      <c r="AP337" s="59"/>
      <c r="AQ337" s="59"/>
      <c r="AR337" s="59"/>
      <c r="AS337" s="59"/>
      <c r="AT337" s="59"/>
      <c r="AU337" s="59"/>
      <c r="AV337" s="59"/>
      <c r="AW337" s="59"/>
      <c r="AX337" s="59"/>
      <c r="AY337" s="59"/>
      <c r="AZ337" s="59"/>
      <c r="BA337" s="59"/>
      <c r="BB337" s="59"/>
      <c r="BC337" s="59"/>
      <c r="BD337" s="59"/>
      <c r="BE337" s="59"/>
      <c r="BF337" s="59"/>
    </row>
    <row r="338" spans="1:58">
      <c r="A338" s="616"/>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c r="AB338" s="59"/>
      <c r="AC338" s="59"/>
      <c r="AD338" s="59"/>
      <c r="AE338" s="59"/>
      <c r="AF338" s="59"/>
      <c r="AG338" s="59"/>
      <c r="AH338" s="59"/>
      <c r="AI338" s="59"/>
      <c r="AJ338" s="59"/>
      <c r="AK338" s="59"/>
      <c r="AL338" s="59"/>
      <c r="AM338" s="59"/>
      <c r="AN338" s="59"/>
      <c r="AO338" s="59"/>
      <c r="AP338" s="59"/>
      <c r="AQ338" s="59"/>
      <c r="AR338" s="59"/>
      <c r="AS338" s="59"/>
      <c r="AT338" s="59"/>
      <c r="AU338" s="59"/>
      <c r="AV338" s="59"/>
      <c r="AW338" s="59"/>
      <c r="AX338" s="59"/>
      <c r="AY338" s="59"/>
      <c r="AZ338" s="59"/>
      <c r="BA338" s="59"/>
      <c r="BB338" s="59"/>
      <c r="BC338" s="59"/>
      <c r="BD338" s="59"/>
      <c r="BE338" s="59"/>
      <c r="BF338" s="59"/>
    </row>
    <row r="339" spans="1:58">
      <c r="A339" s="616"/>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59"/>
      <c r="AE339" s="59"/>
      <c r="AF339" s="59"/>
      <c r="AG339" s="59"/>
      <c r="AH339" s="59"/>
      <c r="AI339" s="59"/>
      <c r="AJ339" s="59"/>
      <c r="AK339" s="59"/>
      <c r="AL339" s="59"/>
      <c r="AM339" s="59"/>
      <c r="AN339" s="59"/>
      <c r="AO339" s="59"/>
      <c r="AP339" s="59"/>
      <c r="AQ339" s="59"/>
      <c r="AR339" s="59"/>
      <c r="AS339" s="59"/>
      <c r="AT339" s="59"/>
      <c r="AU339" s="59"/>
      <c r="AV339" s="59"/>
      <c r="AW339" s="59"/>
      <c r="AX339" s="59"/>
      <c r="AY339" s="59"/>
      <c r="AZ339" s="59"/>
      <c r="BA339" s="59"/>
      <c r="BB339" s="59"/>
      <c r="BC339" s="59"/>
      <c r="BD339" s="59"/>
      <c r="BE339" s="59"/>
      <c r="BF339" s="59"/>
    </row>
    <row r="340" spans="1:58">
      <c r="A340" s="616"/>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59"/>
      <c r="AH340" s="59"/>
      <c r="AI340" s="59"/>
      <c r="AJ340" s="59"/>
      <c r="AK340" s="59"/>
      <c r="AL340" s="59"/>
      <c r="AM340" s="59"/>
      <c r="AN340" s="59"/>
      <c r="AO340" s="59"/>
      <c r="AP340" s="59"/>
      <c r="AQ340" s="59"/>
      <c r="AR340" s="59"/>
      <c r="AS340" s="59"/>
      <c r="AT340" s="59"/>
      <c r="AU340" s="59"/>
      <c r="AV340" s="59"/>
      <c r="AW340" s="59"/>
      <c r="AX340" s="59"/>
      <c r="AY340" s="59"/>
      <c r="AZ340" s="59"/>
      <c r="BA340" s="59"/>
      <c r="BB340" s="59"/>
      <c r="BC340" s="59"/>
      <c r="BD340" s="59"/>
      <c r="BE340" s="59"/>
      <c r="BF340" s="59"/>
    </row>
    <row r="341" spans="1:58">
      <c r="A341" s="616"/>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59"/>
      <c r="AE341" s="59"/>
      <c r="AF341" s="59"/>
      <c r="AG341" s="59"/>
      <c r="AH341" s="59"/>
      <c r="AI341" s="59"/>
      <c r="AJ341" s="59"/>
      <c r="AK341" s="59"/>
      <c r="AL341" s="59"/>
      <c r="AM341" s="59"/>
      <c r="AN341" s="59"/>
      <c r="AO341" s="59"/>
      <c r="AP341" s="59"/>
      <c r="AQ341" s="59"/>
      <c r="AR341" s="59"/>
      <c r="AS341" s="59"/>
      <c r="AT341" s="59"/>
      <c r="AU341" s="59"/>
      <c r="AV341" s="59"/>
      <c r="AW341" s="59"/>
      <c r="AX341" s="59"/>
      <c r="AY341" s="59"/>
      <c r="AZ341" s="59"/>
      <c r="BA341" s="59"/>
      <c r="BB341" s="59"/>
      <c r="BC341" s="59"/>
      <c r="BD341" s="59"/>
      <c r="BE341" s="59"/>
      <c r="BF341" s="59"/>
    </row>
    <row r="342" spans="1:58">
      <c r="A342" s="616"/>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59"/>
      <c r="AE342" s="59"/>
      <c r="AF342" s="59"/>
      <c r="AG342" s="59"/>
      <c r="AH342" s="59"/>
      <c r="AI342" s="59"/>
      <c r="AJ342" s="59"/>
      <c r="AK342" s="59"/>
      <c r="AL342" s="59"/>
      <c r="AM342" s="59"/>
      <c r="AN342" s="59"/>
      <c r="AO342" s="59"/>
      <c r="AP342" s="59"/>
      <c r="AQ342" s="59"/>
      <c r="AR342" s="59"/>
      <c r="AS342" s="59"/>
      <c r="AT342" s="59"/>
      <c r="AU342" s="59"/>
      <c r="AV342" s="59"/>
      <c r="AW342" s="59"/>
      <c r="AX342" s="59"/>
      <c r="AY342" s="59"/>
      <c r="AZ342" s="59"/>
      <c r="BA342" s="59"/>
      <c r="BB342" s="59"/>
      <c r="BC342" s="59"/>
      <c r="BD342" s="59"/>
      <c r="BE342" s="59"/>
      <c r="BF342" s="59"/>
    </row>
    <row r="343" spans="1:58">
      <c r="A343" s="616"/>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c r="AD343" s="59"/>
      <c r="AE343" s="59"/>
      <c r="AF343" s="59"/>
      <c r="AG343" s="59"/>
      <c r="AH343" s="59"/>
      <c r="AI343" s="59"/>
      <c r="AJ343" s="59"/>
      <c r="AK343" s="59"/>
      <c r="AL343" s="59"/>
      <c r="AM343" s="59"/>
      <c r="AN343" s="59"/>
      <c r="AO343" s="59"/>
      <c r="AP343" s="59"/>
      <c r="AQ343" s="59"/>
      <c r="AR343" s="59"/>
      <c r="AS343" s="59"/>
      <c r="AT343" s="59"/>
      <c r="AU343" s="59"/>
      <c r="AV343" s="59"/>
      <c r="AW343" s="59"/>
      <c r="AX343" s="59"/>
      <c r="AY343" s="59"/>
      <c r="AZ343" s="59"/>
      <c r="BA343" s="59"/>
      <c r="BB343" s="59"/>
      <c r="BC343" s="59"/>
      <c r="BD343" s="59"/>
      <c r="BE343" s="59"/>
      <c r="BF343" s="59"/>
    </row>
    <row r="344" spans="1:58">
      <c r="A344" s="616"/>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c r="AD344" s="59"/>
      <c r="AE344" s="59"/>
      <c r="AF344" s="59"/>
      <c r="AG344" s="59"/>
      <c r="AH344" s="59"/>
      <c r="AI344" s="59"/>
      <c r="AJ344" s="59"/>
      <c r="AK344" s="59"/>
      <c r="AL344" s="59"/>
      <c r="AM344" s="59"/>
      <c r="AN344" s="59"/>
      <c r="AO344" s="59"/>
      <c r="AP344" s="59"/>
      <c r="AQ344" s="59"/>
      <c r="AR344" s="59"/>
      <c r="AS344" s="59"/>
      <c r="AT344" s="59"/>
      <c r="AU344" s="59"/>
      <c r="AV344" s="59"/>
      <c r="AW344" s="59"/>
      <c r="AX344" s="59"/>
      <c r="AY344" s="59"/>
      <c r="AZ344" s="59"/>
      <c r="BA344" s="59"/>
      <c r="BB344" s="59"/>
      <c r="BC344" s="59"/>
      <c r="BD344" s="59"/>
      <c r="BE344" s="59"/>
      <c r="BF344" s="59"/>
    </row>
    <row r="345" spans="1:58">
      <c r="A345" s="616"/>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c r="AD345" s="59"/>
      <c r="AE345" s="59"/>
      <c r="AF345" s="59"/>
      <c r="AG345" s="59"/>
      <c r="AH345" s="59"/>
      <c r="AI345" s="59"/>
      <c r="AJ345" s="59"/>
      <c r="AK345" s="59"/>
      <c r="AL345" s="59"/>
      <c r="AM345" s="59"/>
      <c r="AN345" s="59"/>
      <c r="AO345" s="59"/>
      <c r="AP345" s="59"/>
      <c r="AQ345" s="59"/>
      <c r="AR345" s="59"/>
      <c r="AS345" s="59"/>
      <c r="AT345" s="59"/>
      <c r="AU345" s="59"/>
      <c r="AV345" s="59"/>
      <c r="AW345" s="59"/>
      <c r="AX345" s="59"/>
      <c r="AY345" s="59"/>
      <c r="AZ345" s="59"/>
      <c r="BA345" s="59"/>
      <c r="BB345" s="59"/>
      <c r="BC345" s="59"/>
      <c r="BD345" s="59"/>
      <c r="BE345" s="59"/>
      <c r="BF345" s="59"/>
    </row>
    <row r="346" spans="1:58">
      <c r="A346" s="616"/>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59"/>
      <c r="AE346" s="59"/>
      <c r="AF346" s="59"/>
      <c r="AG346" s="59"/>
      <c r="AH346" s="59"/>
      <c r="AI346" s="59"/>
      <c r="AJ346" s="59"/>
      <c r="AK346" s="59"/>
      <c r="AL346" s="59"/>
      <c r="AM346" s="59"/>
      <c r="AN346" s="59"/>
      <c r="AO346" s="59"/>
      <c r="AP346" s="59"/>
      <c r="AQ346" s="59"/>
      <c r="AR346" s="59"/>
      <c r="AS346" s="59"/>
      <c r="AT346" s="59"/>
      <c r="AU346" s="59"/>
      <c r="AV346" s="59"/>
      <c r="AW346" s="59"/>
      <c r="AX346" s="59"/>
      <c r="AY346" s="59"/>
      <c r="AZ346" s="59"/>
      <c r="BA346" s="59"/>
      <c r="BB346" s="59"/>
      <c r="BC346" s="59"/>
      <c r="BD346" s="59"/>
      <c r="BE346" s="59"/>
      <c r="BF346" s="59"/>
    </row>
    <row r="347" spans="1:58">
      <c r="A347" s="616"/>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c r="AB347" s="59"/>
      <c r="AC347" s="59"/>
      <c r="AD347" s="59"/>
      <c r="AE347" s="59"/>
      <c r="AF347" s="59"/>
      <c r="AG347" s="59"/>
      <c r="AH347" s="59"/>
      <c r="AI347" s="59"/>
      <c r="AJ347" s="59"/>
      <c r="AK347" s="59"/>
      <c r="AL347" s="59"/>
      <c r="AM347" s="59"/>
      <c r="AN347" s="59"/>
      <c r="AO347" s="59"/>
      <c r="AP347" s="59"/>
      <c r="AQ347" s="59"/>
      <c r="AR347" s="59"/>
      <c r="AS347" s="59"/>
      <c r="AT347" s="59"/>
      <c r="AU347" s="59"/>
      <c r="AV347" s="59"/>
      <c r="AW347" s="59"/>
      <c r="AX347" s="59"/>
      <c r="AY347" s="59"/>
      <c r="AZ347" s="59"/>
      <c r="BA347" s="59"/>
      <c r="BB347" s="59"/>
      <c r="BC347" s="59"/>
      <c r="BD347" s="59"/>
      <c r="BE347" s="59"/>
      <c r="BF347" s="59"/>
    </row>
    <row r="348" spans="1:58">
      <c r="A348" s="616"/>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c r="AD348" s="59"/>
      <c r="AE348" s="59"/>
      <c r="AF348" s="59"/>
      <c r="AG348" s="59"/>
      <c r="AH348" s="59"/>
      <c r="AI348" s="59"/>
      <c r="AJ348" s="59"/>
      <c r="AK348" s="59"/>
      <c r="AL348" s="59"/>
      <c r="AM348" s="59"/>
      <c r="AN348" s="59"/>
      <c r="AO348" s="59"/>
      <c r="AP348" s="59"/>
      <c r="AQ348" s="59"/>
      <c r="AR348" s="59"/>
      <c r="AS348" s="59"/>
      <c r="AT348" s="59"/>
      <c r="AU348" s="59"/>
      <c r="AV348" s="59"/>
      <c r="AW348" s="59"/>
      <c r="AX348" s="59"/>
      <c r="AY348" s="59"/>
      <c r="AZ348" s="59"/>
      <c r="BA348" s="59"/>
      <c r="BB348" s="59"/>
      <c r="BC348" s="59"/>
      <c r="BD348" s="59"/>
      <c r="BE348" s="59"/>
      <c r="BF348" s="59"/>
    </row>
    <row r="349" spans="1:58">
      <c r="A349" s="616"/>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59"/>
      <c r="AE349" s="59"/>
      <c r="AF349" s="59"/>
      <c r="AG349" s="59"/>
      <c r="AH349" s="59"/>
      <c r="AI349" s="59"/>
      <c r="AJ349" s="59"/>
      <c r="AK349" s="59"/>
      <c r="AL349" s="59"/>
      <c r="AM349" s="59"/>
      <c r="AN349" s="59"/>
      <c r="AO349" s="59"/>
      <c r="AP349" s="59"/>
      <c r="AQ349" s="59"/>
      <c r="AR349" s="59"/>
      <c r="AS349" s="59"/>
      <c r="AT349" s="59"/>
      <c r="AU349" s="59"/>
      <c r="AV349" s="59"/>
      <c r="AW349" s="59"/>
      <c r="AX349" s="59"/>
      <c r="AY349" s="59"/>
      <c r="AZ349" s="59"/>
      <c r="BA349" s="59"/>
      <c r="BB349" s="59"/>
      <c r="BC349" s="59"/>
      <c r="BD349" s="59"/>
      <c r="BE349" s="59"/>
      <c r="BF349" s="59"/>
    </row>
    <row r="350" spans="1:58">
      <c r="A350" s="616"/>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c r="AD350" s="59"/>
      <c r="AE350" s="59"/>
      <c r="AF350" s="59"/>
      <c r="AG350" s="59"/>
      <c r="AH350" s="59"/>
      <c r="AI350" s="59"/>
      <c r="AJ350" s="59"/>
      <c r="AK350" s="59"/>
      <c r="AL350" s="59"/>
      <c r="AM350" s="59"/>
      <c r="AN350" s="59"/>
      <c r="AO350" s="59"/>
      <c r="AP350" s="59"/>
      <c r="AQ350" s="59"/>
      <c r="AR350" s="59"/>
      <c r="AS350" s="59"/>
      <c r="AT350" s="59"/>
      <c r="AU350" s="59"/>
      <c r="AV350" s="59"/>
      <c r="AW350" s="59"/>
      <c r="AX350" s="59"/>
      <c r="AY350" s="59"/>
      <c r="AZ350" s="59"/>
      <c r="BA350" s="59"/>
      <c r="BB350" s="59"/>
      <c r="BC350" s="59"/>
      <c r="BD350" s="59"/>
      <c r="BE350" s="59"/>
      <c r="BF350" s="59"/>
    </row>
    <row r="351" spans="1:58">
      <c r="A351" s="616"/>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59"/>
      <c r="AE351" s="59"/>
      <c r="AF351" s="59"/>
      <c r="AG351" s="59"/>
      <c r="AH351" s="59"/>
      <c r="AI351" s="59"/>
      <c r="AJ351" s="59"/>
      <c r="AK351" s="59"/>
      <c r="AL351" s="59"/>
      <c r="AM351" s="59"/>
      <c r="AN351" s="59"/>
      <c r="AO351" s="59"/>
      <c r="AP351" s="59"/>
      <c r="AQ351" s="59"/>
      <c r="AR351" s="59"/>
      <c r="AS351" s="59"/>
      <c r="AT351" s="59"/>
      <c r="AU351" s="59"/>
      <c r="AV351" s="59"/>
      <c r="AW351" s="59"/>
      <c r="AX351" s="59"/>
      <c r="AY351" s="59"/>
      <c r="AZ351" s="59"/>
      <c r="BA351" s="59"/>
      <c r="BB351" s="59"/>
      <c r="BC351" s="59"/>
      <c r="BD351" s="59"/>
      <c r="BE351" s="59"/>
      <c r="BF351" s="59"/>
    </row>
    <row r="352" spans="1:58">
      <c r="A352" s="616"/>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c r="AH352" s="59"/>
      <c r="AI352" s="59"/>
      <c r="AJ352" s="59"/>
      <c r="AK352" s="59"/>
      <c r="AL352" s="59"/>
      <c r="AM352" s="59"/>
      <c r="AN352" s="59"/>
      <c r="AO352" s="59"/>
      <c r="AP352" s="59"/>
      <c r="AQ352" s="59"/>
      <c r="AR352" s="59"/>
      <c r="AS352" s="59"/>
      <c r="AT352" s="59"/>
      <c r="AU352" s="59"/>
      <c r="AV352" s="59"/>
      <c r="AW352" s="59"/>
      <c r="AX352" s="59"/>
      <c r="AY352" s="59"/>
      <c r="AZ352" s="59"/>
      <c r="BA352" s="59"/>
      <c r="BB352" s="59"/>
      <c r="BC352" s="59"/>
      <c r="BD352" s="59"/>
      <c r="BE352" s="59"/>
      <c r="BF352" s="59"/>
    </row>
    <row r="353" spans="1:58">
      <c r="A353" s="616"/>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59"/>
      <c r="AJ353" s="59"/>
      <c r="AK353" s="59"/>
      <c r="AL353" s="59"/>
      <c r="AM353" s="59"/>
      <c r="AN353" s="59"/>
      <c r="AO353" s="59"/>
      <c r="AP353" s="59"/>
      <c r="AQ353" s="59"/>
      <c r="AR353" s="59"/>
      <c r="AS353" s="59"/>
      <c r="AT353" s="59"/>
      <c r="AU353" s="59"/>
      <c r="AV353" s="59"/>
      <c r="AW353" s="59"/>
      <c r="AX353" s="59"/>
      <c r="AY353" s="59"/>
      <c r="AZ353" s="59"/>
      <c r="BA353" s="59"/>
      <c r="BB353" s="59"/>
      <c r="BC353" s="59"/>
      <c r="BD353" s="59"/>
      <c r="BE353" s="59"/>
      <c r="BF353" s="59"/>
    </row>
    <row r="354" spans="1:58">
      <c r="A354" s="616"/>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c r="AH354" s="59"/>
      <c r="AI354" s="59"/>
      <c r="AJ354" s="59"/>
      <c r="AK354" s="59"/>
      <c r="AL354" s="59"/>
      <c r="AM354" s="59"/>
      <c r="AN354" s="59"/>
      <c r="AO354" s="59"/>
      <c r="AP354" s="59"/>
      <c r="AQ354" s="59"/>
      <c r="AR354" s="59"/>
      <c r="AS354" s="59"/>
      <c r="AT354" s="59"/>
      <c r="AU354" s="59"/>
      <c r="AV354" s="59"/>
      <c r="AW354" s="59"/>
      <c r="AX354" s="59"/>
      <c r="AY354" s="59"/>
      <c r="AZ354" s="59"/>
      <c r="BA354" s="59"/>
      <c r="BB354" s="59"/>
      <c r="BC354" s="59"/>
      <c r="BD354" s="59"/>
      <c r="BE354" s="59"/>
      <c r="BF354" s="59"/>
    </row>
    <row r="355" spans="1:58">
      <c r="A355" s="616"/>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59"/>
      <c r="AJ355" s="59"/>
      <c r="AK355" s="59"/>
      <c r="AL355" s="59"/>
      <c r="AM355" s="59"/>
      <c r="AN355" s="59"/>
      <c r="AO355" s="59"/>
      <c r="AP355" s="59"/>
      <c r="AQ355" s="59"/>
      <c r="AR355" s="59"/>
      <c r="AS355" s="59"/>
      <c r="AT355" s="59"/>
      <c r="AU355" s="59"/>
      <c r="AV355" s="59"/>
      <c r="AW355" s="59"/>
      <c r="AX355" s="59"/>
      <c r="AY355" s="59"/>
      <c r="AZ355" s="59"/>
      <c r="BA355" s="59"/>
      <c r="BB355" s="59"/>
      <c r="BC355" s="59"/>
      <c r="BD355" s="59"/>
      <c r="BE355" s="59"/>
      <c r="BF355" s="59"/>
    </row>
    <row r="356" spans="1:58">
      <c r="A356" s="616"/>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c r="AD356" s="59"/>
      <c r="AE356" s="59"/>
      <c r="AF356" s="59"/>
      <c r="AG356" s="59"/>
      <c r="AH356" s="59"/>
      <c r="AI356" s="59"/>
      <c r="AJ356" s="59"/>
      <c r="AK356" s="59"/>
      <c r="AL356" s="59"/>
      <c r="AM356" s="59"/>
      <c r="AN356" s="59"/>
      <c r="AO356" s="59"/>
      <c r="AP356" s="59"/>
      <c r="AQ356" s="59"/>
      <c r="AR356" s="59"/>
      <c r="AS356" s="59"/>
      <c r="AT356" s="59"/>
      <c r="AU356" s="59"/>
      <c r="AV356" s="59"/>
      <c r="AW356" s="59"/>
      <c r="AX356" s="59"/>
      <c r="AY356" s="59"/>
      <c r="AZ356" s="59"/>
      <c r="BA356" s="59"/>
      <c r="BB356" s="59"/>
      <c r="BC356" s="59"/>
      <c r="BD356" s="59"/>
      <c r="BE356" s="59"/>
      <c r="BF356" s="59"/>
    </row>
    <row r="357" spans="1:58">
      <c r="A357" s="616"/>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c r="AB357" s="59"/>
      <c r="AC357" s="59"/>
      <c r="AD357" s="59"/>
      <c r="AE357" s="59"/>
      <c r="AF357" s="59"/>
      <c r="AG357" s="59"/>
      <c r="AH357" s="59"/>
      <c r="AI357" s="59"/>
      <c r="AJ357" s="59"/>
      <c r="AK357" s="59"/>
      <c r="AL357" s="59"/>
      <c r="AM357" s="59"/>
      <c r="AN357" s="59"/>
      <c r="AO357" s="59"/>
      <c r="AP357" s="59"/>
      <c r="AQ357" s="59"/>
      <c r="AR357" s="59"/>
      <c r="AS357" s="59"/>
      <c r="AT357" s="59"/>
      <c r="AU357" s="59"/>
      <c r="AV357" s="59"/>
      <c r="AW357" s="59"/>
      <c r="AX357" s="59"/>
      <c r="AY357" s="59"/>
      <c r="AZ357" s="59"/>
      <c r="BA357" s="59"/>
      <c r="BB357" s="59"/>
      <c r="BC357" s="59"/>
      <c r="BD357" s="59"/>
      <c r="BE357" s="59"/>
      <c r="BF357" s="59"/>
    </row>
    <row r="358" spans="1:58">
      <c r="A358" s="616"/>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c r="AB358" s="59"/>
      <c r="AC358" s="59"/>
      <c r="AD358" s="59"/>
      <c r="AE358" s="59"/>
      <c r="AF358" s="59"/>
      <c r="AG358" s="59"/>
      <c r="AH358" s="59"/>
      <c r="AI358" s="59"/>
      <c r="AJ358" s="59"/>
      <c r="AK358" s="59"/>
      <c r="AL358" s="59"/>
      <c r="AM358" s="59"/>
      <c r="AN358" s="59"/>
      <c r="AO358" s="59"/>
      <c r="AP358" s="59"/>
      <c r="AQ358" s="59"/>
      <c r="AR358" s="59"/>
      <c r="AS358" s="59"/>
      <c r="AT358" s="59"/>
      <c r="AU358" s="59"/>
      <c r="AV358" s="59"/>
      <c r="AW358" s="59"/>
      <c r="AX358" s="59"/>
      <c r="AY358" s="59"/>
      <c r="AZ358" s="59"/>
      <c r="BA358" s="59"/>
      <c r="BB358" s="59"/>
      <c r="BC358" s="59"/>
      <c r="BD358" s="59"/>
      <c r="BE358" s="59"/>
      <c r="BF358" s="59"/>
    </row>
    <row r="359" spans="1:58">
      <c r="A359" s="616"/>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c r="AB359" s="59"/>
      <c r="AC359" s="59"/>
      <c r="AD359" s="59"/>
      <c r="AE359" s="59"/>
      <c r="AF359" s="59"/>
      <c r="AG359" s="59"/>
      <c r="AH359" s="59"/>
      <c r="AI359" s="59"/>
      <c r="AJ359" s="59"/>
      <c r="AK359" s="59"/>
      <c r="AL359" s="59"/>
      <c r="AM359" s="59"/>
      <c r="AN359" s="59"/>
      <c r="AO359" s="59"/>
      <c r="AP359" s="59"/>
      <c r="AQ359" s="59"/>
      <c r="AR359" s="59"/>
      <c r="AS359" s="59"/>
      <c r="AT359" s="59"/>
      <c r="AU359" s="59"/>
      <c r="AV359" s="59"/>
      <c r="AW359" s="59"/>
      <c r="AX359" s="59"/>
      <c r="AY359" s="59"/>
      <c r="AZ359" s="59"/>
      <c r="BA359" s="59"/>
      <c r="BB359" s="59"/>
      <c r="BC359" s="59"/>
      <c r="BD359" s="59"/>
      <c r="BE359" s="59"/>
      <c r="BF359" s="59"/>
    </row>
    <row r="360" spans="1:58">
      <c r="A360" s="616"/>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59"/>
      <c r="AJ360" s="59"/>
      <c r="AK360" s="59"/>
      <c r="AL360" s="59"/>
      <c r="AM360" s="59"/>
      <c r="AN360" s="59"/>
      <c r="AO360" s="59"/>
      <c r="AP360" s="59"/>
      <c r="AQ360" s="59"/>
      <c r="AR360" s="59"/>
      <c r="AS360" s="59"/>
      <c r="AT360" s="59"/>
      <c r="AU360" s="59"/>
      <c r="AV360" s="59"/>
      <c r="AW360" s="59"/>
      <c r="AX360" s="59"/>
      <c r="AY360" s="59"/>
      <c r="AZ360" s="59"/>
      <c r="BA360" s="59"/>
      <c r="BB360" s="59"/>
      <c r="BC360" s="59"/>
      <c r="BD360" s="59"/>
      <c r="BE360" s="59"/>
      <c r="BF360" s="59"/>
    </row>
    <row r="361" spans="1:58">
      <c r="A361" s="616"/>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59"/>
      <c r="AJ361" s="59"/>
      <c r="AK361" s="59"/>
      <c r="AL361" s="59"/>
      <c r="AM361" s="59"/>
      <c r="AN361" s="59"/>
      <c r="AO361" s="59"/>
      <c r="AP361" s="59"/>
      <c r="AQ361" s="59"/>
      <c r="AR361" s="59"/>
      <c r="AS361" s="59"/>
      <c r="AT361" s="59"/>
      <c r="AU361" s="59"/>
      <c r="AV361" s="59"/>
      <c r="AW361" s="59"/>
      <c r="AX361" s="59"/>
      <c r="AY361" s="59"/>
      <c r="AZ361" s="59"/>
      <c r="BA361" s="59"/>
      <c r="BB361" s="59"/>
      <c r="BC361" s="59"/>
      <c r="BD361" s="59"/>
      <c r="BE361" s="59"/>
      <c r="BF361" s="59"/>
    </row>
    <row r="362" spans="1:58">
      <c r="A362" s="616"/>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59"/>
      <c r="AJ362" s="59"/>
      <c r="AK362" s="59"/>
      <c r="AL362" s="59"/>
      <c r="AM362" s="59"/>
      <c r="AN362" s="59"/>
      <c r="AO362" s="59"/>
      <c r="AP362" s="59"/>
      <c r="AQ362" s="59"/>
      <c r="AR362" s="59"/>
      <c r="AS362" s="59"/>
      <c r="AT362" s="59"/>
      <c r="AU362" s="59"/>
      <c r="AV362" s="59"/>
      <c r="AW362" s="59"/>
      <c r="AX362" s="59"/>
      <c r="AY362" s="59"/>
      <c r="AZ362" s="59"/>
      <c r="BA362" s="59"/>
      <c r="BB362" s="59"/>
      <c r="BC362" s="59"/>
      <c r="BD362" s="59"/>
      <c r="BE362" s="59"/>
      <c r="BF362" s="59"/>
    </row>
    <row r="363" spans="1:58">
      <c r="A363" s="616"/>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59"/>
      <c r="AJ363" s="59"/>
      <c r="AK363" s="59"/>
      <c r="AL363" s="59"/>
      <c r="AM363" s="59"/>
      <c r="AN363" s="59"/>
      <c r="AO363" s="59"/>
      <c r="AP363" s="59"/>
      <c r="AQ363" s="59"/>
      <c r="AR363" s="59"/>
      <c r="AS363" s="59"/>
      <c r="AT363" s="59"/>
      <c r="AU363" s="59"/>
      <c r="AV363" s="59"/>
      <c r="AW363" s="59"/>
      <c r="AX363" s="59"/>
      <c r="AY363" s="59"/>
      <c r="AZ363" s="59"/>
      <c r="BA363" s="59"/>
      <c r="BB363" s="59"/>
      <c r="BC363" s="59"/>
      <c r="BD363" s="59"/>
      <c r="BE363" s="59"/>
      <c r="BF363" s="59"/>
    </row>
    <row r="364" spans="1:58">
      <c r="A364" s="616"/>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c r="AY364" s="59"/>
      <c r="AZ364" s="59"/>
      <c r="BA364" s="59"/>
      <c r="BB364" s="59"/>
      <c r="BC364" s="59"/>
      <c r="BD364" s="59"/>
      <c r="BE364" s="59"/>
      <c r="BF364" s="59"/>
    </row>
    <row r="365" spans="1:58">
      <c r="A365" s="616"/>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59"/>
      <c r="AE365" s="59"/>
      <c r="AF365" s="59"/>
      <c r="AG365" s="59"/>
      <c r="AH365" s="59"/>
      <c r="AI365" s="59"/>
      <c r="AJ365" s="59"/>
      <c r="AK365" s="59"/>
      <c r="AL365" s="59"/>
      <c r="AM365" s="59"/>
      <c r="AN365" s="59"/>
      <c r="AO365" s="59"/>
      <c r="AP365" s="59"/>
      <c r="AQ365" s="59"/>
      <c r="AR365" s="59"/>
      <c r="AS365" s="59"/>
      <c r="AT365" s="59"/>
      <c r="AU365" s="59"/>
      <c r="AV365" s="59"/>
      <c r="AW365" s="59"/>
      <c r="AX365" s="59"/>
      <c r="AY365" s="59"/>
      <c r="AZ365" s="59"/>
      <c r="BA365" s="59"/>
      <c r="BB365" s="59"/>
      <c r="BC365" s="59"/>
      <c r="BD365" s="59"/>
      <c r="BE365" s="59"/>
      <c r="BF365" s="59"/>
    </row>
  </sheetData>
  <sheetProtection password="FAE0" sheet="1" selectLockedCells="1"/>
  <mergeCells count="128">
    <mergeCell ref="AZ15:BD16"/>
    <mergeCell ref="B11:J12"/>
    <mergeCell ref="Q3:AP5"/>
    <mergeCell ref="AY3:BC3"/>
    <mergeCell ref="AY5:BC5"/>
    <mergeCell ref="BP15:BR15"/>
    <mergeCell ref="B17:E17"/>
    <mergeCell ref="F17:AY17"/>
    <mergeCell ref="AZ17:BD17"/>
    <mergeCell ref="K11:Z12"/>
    <mergeCell ref="AA11:AD12"/>
    <mergeCell ref="AE11:AN12"/>
    <mergeCell ref="BJ5:BO5"/>
    <mergeCell ref="Q6:AP7"/>
    <mergeCell ref="J7:K7"/>
    <mergeCell ref="AY7:BC7"/>
    <mergeCell ref="B9:J10"/>
    <mergeCell ref="K9:Z10"/>
    <mergeCell ref="AA9:AF10"/>
    <mergeCell ref="AG9:AN10"/>
    <mergeCell ref="AO9:AR10"/>
    <mergeCell ref="AS9:BD10"/>
    <mergeCell ref="BJ28:BN28"/>
    <mergeCell ref="BP28:BR28"/>
    <mergeCell ref="Z26:AA26"/>
    <mergeCell ref="AE26:AL26"/>
    <mergeCell ref="AO26:AQ26"/>
    <mergeCell ref="AU26:AX26"/>
    <mergeCell ref="AO11:AR12"/>
    <mergeCell ref="AS11:AU12"/>
    <mergeCell ref="B21:E21"/>
    <mergeCell ref="F21:AY21"/>
    <mergeCell ref="AZ21:BD21"/>
    <mergeCell ref="B22:E22"/>
    <mergeCell ref="F22:AY22"/>
    <mergeCell ref="AZ22:BD22"/>
    <mergeCell ref="B19:E19"/>
    <mergeCell ref="F19:AY19"/>
    <mergeCell ref="B18:E18"/>
    <mergeCell ref="F18:AY18"/>
    <mergeCell ref="AZ18:BD18"/>
    <mergeCell ref="AV11:AX12"/>
    <mergeCell ref="AY11:BD12"/>
    <mergeCell ref="B14:BD14"/>
    <mergeCell ref="B15:E16"/>
    <mergeCell ref="F15:AY16"/>
    <mergeCell ref="B23:AY23"/>
    <mergeCell ref="AZ23:BD23"/>
    <mergeCell ref="C26:H26"/>
    <mergeCell ref="K26:S26"/>
    <mergeCell ref="V26:W26"/>
    <mergeCell ref="AZ19:BD19"/>
    <mergeCell ref="B20:E20"/>
    <mergeCell ref="F20:AY20"/>
    <mergeCell ref="AZ20:BD20"/>
    <mergeCell ref="BA26:BC26"/>
    <mergeCell ref="BA49:BC49"/>
    <mergeCell ref="BA51:BC51"/>
    <mergeCell ref="BA58:BC58"/>
    <mergeCell ref="BA60:BC60"/>
    <mergeCell ref="G63:AO63"/>
    <mergeCell ref="AP63:AY63"/>
    <mergeCell ref="AZ63:BD63"/>
    <mergeCell ref="BA33:BC33"/>
    <mergeCell ref="BA35:BC35"/>
    <mergeCell ref="E29:AY29"/>
    <mergeCell ref="AZ29:BD29"/>
    <mergeCell ref="G31:AO31"/>
    <mergeCell ref="AP31:AY31"/>
    <mergeCell ref="AZ31:BD31"/>
    <mergeCell ref="BA42:BC42"/>
    <mergeCell ref="BA44:BC44"/>
    <mergeCell ref="G47:AO47"/>
    <mergeCell ref="AP47:AY47"/>
    <mergeCell ref="AZ47:BD47"/>
    <mergeCell ref="BA81:BC81"/>
    <mergeCell ref="BA65:BC65"/>
    <mergeCell ref="BA67:BC67"/>
    <mergeCell ref="BA74:BC74"/>
    <mergeCell ref="BA76:BC76"/>
    <mergeCell ref="BA113:BC113"/>
    <mergeCell ref="BA115:BC115"/>
    <mergeCell ref="BA122:BC122"/>
    <mergeCell ref="AZ111:BD111"/>
    <mergeCell ref="BA83:BC83"/>
    <mergeCell ref="BA90:BC90"/>
    <mergeCell ref="BA92:BC92"/>
    <mergeCell ref="G95:AO95"/>
    <mergeCell ref="AP95:AY95"/>
    <mergeCell ref="AZ95:BD95"/>
    <mergeCell ref="BA97:BC97"/>
    <mergeCell ref="BA99:BC99"/>
    <mergeCell ref="BA106:BC106"/>
    <mergeCell ref="BA108:BC108"/>
    <mergeCell ref="G111:AO111"/>
    <mergeCell ref="AP111:AY111"/>
    <mergeCell ref="G79:AO79"/>
    <mergeCell ref="AP79:AY79"/>
    <mergeCell ref="AZ79:BD79"/>
    <mergeCell ref="BA154:BC154"/>
    <mergeCell ref="BA156:BC156"/>
    <mergeCell ref="G159:AO159"/>
    <mergeCell ref="AP159:AY159"/>
    <mergeCell ref="AZ159:BD159"/>
    <mergeCell ref="BA124:BC124"/>
    <mergeCell ref="G127:AO127"/>
    <mergeCell ref="AP127:AY127"/>
    <mergeCell ref="AZ127:BD127"/>
    <mergeCell ref="BA129:BC129"/>
    <mergeCell ref="BA131:BC131"/>
    <mergeCell ref="BA138:BC138"/>
    <mergeCell ref="BA140:BC140"/>
    <mergeCell ref="G143:AO143"/>
    <mergeCell ref="AP143:AY143"/>
    <mergeCell ref="AZ143:BD143"/>
    <mergeCell ref="BA145:BC145"/>
    <mergeCell ref="BA147:BC147"/>
    <mergeCell ref="G175:AO175"/>
    <mergeCell ref="AP175:AY175"/>
    <mergeCell ref="AZ175:BD175"/>
    <mergeCell ref="BA177:BC177"/>
    <mergeCell ref="BA179:BC179"/>
    <mergeCell ref="BA186:BC186"/>
    <mergeCell ref="BA188:BC188"/>
    <mergeCell ref="BA161:BC161"/>
    <mergeCell ref="BA163:BC163"/>
    <mergeCell ref="BA170:BC170"/>
    <mergeCell ref="BA172:BC172"/>
  </mergeCells>
  <conditionalFormatting sqref="BK65:BO65 BK81:BO81 BK97:BO97 BK49:BO49 BK113:BO113 BK33:BO33">
    <cfRule type="cellIs" dxfId="146" priority="4" stopIfTrue="1" operator="equal">
      <formula>""</formula>
    </cfRule>
  </conditionalFormatting>
  <conditionalFormatting sqref="AZ175 AZ159 AZ143 AZ127 AZ30:BD30 AZ31 AZ95 AZ79 AZ47 AZ63 AZ111">
    <cfRule type="cellIs" dxfId="145" priority="5" stopIfTrue="1" operator="equal">
      <formula>"Green"</formula>
    </cfRule>
    <cfRule type="cellIs" dxfId="144" priority="6" stopIfTrue="1" operator="equal">
      <formula>"Yellow"</formula>
    </cfRule>
    <cfRule type="cellIs" dxfId="143" priority="7" stopIfTrue="1" operator="equal">
      <formula>"Red"</formula>
    </cfRule>
  </conditionalFormatting>
  <conditionalFormatting sqref="BA177:BC177 BA145:BC145 BA161:BC161 BA129:BC129">
    <cfRule type="expression" dxfId="142" priority="8" stopIfTrue="1">
      <formula>IF(OR(BR129=0,BJ129=""),TRUE,FALSE)</formula>
    </cfRule>
    <cfRule type="expression" dxfId="141" priority="9" stopIfTrue="1">
      <formula>IF(OR(I129="",BA129="x"),TRUE,FALSE)</formula>
    </cfRule>
    <cfRule type="expression" dxfId="140" priority="10" stopIfTrue="1">
      <formula>IF(AND(BA129&lt;&gt;"Y",BA129&lt;&gt;"N",BA129&lt;&gt;""),TRUE,FALSE)</formula>
    </cfRule>
  </conditionalFormatting>
  <conditionalFormatting sqref="BA179:BC179 BA163:BC163 BA147:BC147 BA131:BC131">
    <cfRule type="expression" dxfId="139" priority="11" stopIfTrue="1">
      <formula>IF(OR(BR129=0,BJ129=""),TRUE,FALSE)</formula>
    </cfRule>
    <cfRule type="expression" dxfId="138" priority="12" stopIfTrue="1">
      <formula>IF(BA131="x",TRUE,FALSE)</formula>
    </cfRule>
    <cfRule type="cellIs" dxfId="137" priority="13" stopIfTrue="1" operator="greaterThan">
      <formula>2</formula>
    </cfRule>
  </conditionalFormatting>
  <conditionalFormatting sqref="BA186:BC186 BA170:BC170 BA154:BC154 BA138:BC138">
    <cfRule type="expression" dxfId="136" priority="14" stopIfTrue="1">
      <formula>IF(OR(BR129=0,BJ129=""),TRUE,FALSE)</formula>
    </cfRule>
    <cfRule type="expression" dxfId="135" priority="15" stopIfTrue="1">
      <formula>IF(BA138="x",TRUE,FALSE)</formula>
    </cfRule>
    <cfRule type="cellIs" dxfId="134" priority="16" stopIfTrue="1" operator="greaterThan">
      <formula>2</formula>
    </cfRule>
  </conditionalFormatting>
  <conditionalFormatting sqref="BA188:BC188 BA172:BC172 BA156:BC156 BA140:BC140">
    <cfRule type="expression" dxfId="133" priority="17" stopIfTrue="1">
      <formula>IF(OR(BR129=0,BJ129=""),TRUE,FALSE)</formula>
    </cfRule>
    <cfRule type="expression" dxfId="132" priority="18" stopIfTrue="1">
      <formula>IF(BA140="x",TRUE,FALSE)</formula>
    </cfRule>
    <cfRule type="cellIs" dxfId="131" priority="19" stopIfTrue="1" operator="greaterThan">
      <formula>2</formula>
    </cfRule>
  </conditionalFormatting>
  <conditionalFormatting sqref="AS7">
    <cfRule type="cellIs" dxfId="130" priority="20" stopIfTrue="1" operator="equal">
      <formula>"X"</formula>
    </cfRule>
  </conditionalFormatting>
  <conditionalFormatting sqref="BP5">
    <cfRule type="expression" dxfId="129" priority="21" stopIfTrue="1">
      <formula>IF(AND(BP5="",#REF!&gt;""),TRUE,FALSE)</formula>
    </cfRule>
  </conditionalFormatting>
  <conditionalFormatting sqref="BA113:BC113 BA81:BC81 BA65:BC65 BA49:BC49 BA33:BC33 BA97:BC97">
    <cfRule type="expression" dxfId="128" priority="22" stopIfTrue="1">
      <formula>IF(BJ33="No",TRUE,FALSE)</formula>
    </cfRule>
    <cfRule type="expression" dxfId="127" priority="23" stopIfTrue="1">
      <formula>IF(OR(I33="",BA33="x",BR33=0),TRUE,FALSE)</formula>
    </cfRule>
    <cfRule type="expression" dxfId="126" priority="24" stopIfTrue="1">
      <formula>IF(AND(BA33&lt;&gt;"Y",BA33&lt;&gt;"N",BA33&lt;&gt;""),TRUE,FALSE)</formula>
    </cfRule>
  </conditionalFormatting>
  <conditionalFormatting sqref="BA115:BC115 BA99:BC99 BA83:BC83 BA67:BC67 BA51:BC51 BA35:BC35">
    <cfRule type="expression" dxfId="125" priority="25" stopIfTrue="1">
      <formula>IF(OR(BR33=0,BJ33="No"),TRUE,FALSE)</formula>
    </cfRule>
    <cfRule type="expression" dxfId="124" priority="26" stopIfTrue="1">
      <formula>IF(BA33="x",TRUE,FALSE)</formula>
    </cfRule>
    <cfRule type="cellIs" dxfId="123" priority="27" stopIfTrue="1" operator="greaterThan">
      <formula>2</formula>
    </cfRule>
  </conditionalFormatting>
  <conditionalFormatting sqref="BA122:BC122 BA106:BC106 BA90:BC90 BA74:BC74 BA58:BC58 BA42:BC42">
    <cfRule type="expression" dxfId="122" priority="28" stopIfTrue="1">
      <formula>IF(OR(BR33=0,BJ33="No"),TRUE,FALSE)</formula>
    </cfRule>
    <cfRule type="expression" dxfId="121" priority="29" stopIfTrue="1">
      <formula>IF(BA33="x",TRUE,FALSE)</formula>
    </cfRule>
    <cfRule type="cellIs" dxfId="120" priority="30" stopIfTrue="1" operator="greaterThan">
      <formula>2</formula>
    </cfRule>
  </conditionalFormatting>
  <conditionalFormatting sqref="BA124:BC124 BA108:BC108 BA92:BC92 BA76:BC76 BA60:BC60 BA44:BC44">
    <cfRule type="expression" dxfId="119" priority="31" stopIfTrue="1">
      <formula>IF(OR(BR33=0,BJ33="No"),TRUE,FALSE)</formula>
    </cfRule>
    <cfRule type="expression" dxfId="118" priority="32" stopIfTrue="1">
      <formula>IF(BA33="x",TRUE,FALSE)</formula>
    </cfRule>
    <cfRule type="cellIs" dxfId="117" priority="33" stopIfTrue="1" operator="greaterThan">
      <formula>2</formula>
    </cfRule>
  </conditionalFormatting>
  <conditionalFormatting sqref="AZ17:BD23">
    <cfRule type="cellIs" dxfId="116" priority="37" stopIfTrue="1" operator="between">
      <formula>0.85</formula>
      <formula>1.1</formula>
    </cfRule>
    <cfRule type="cellIs" dxfId="115" priority="38" stopIfTrue="1" operator="between">
      <formula>0.75</formula>
      <formula>0.8499</formula>
    </cfRule>
    <cfRule type="cellIs" dxfId="114" priority="39" stopIfTrue="1" operator="between">
      <formula>0</formula>
      <formula>0.7499</formula>
    </cfRule>
  </conditionalFormatting>
  <conditionalFormatting sqref="AY5:BC5">
    <cfRule type="cellIs" dxfId="113" priority="1" stopIfTrue="1" operator="between">
      <formula>0.85</formula>
      <formula>1.1</formula>
    </cfRule>
    <cfRule type="cellIs" dxfId="112" priority="2" stopIfTrue="1" operator="between">
      <formula>0.75</formula>
      <formula>0.8499</formula>
    </cfRule>
    <cfRule type="cellIs" dxfId="111" priority="3" stopIfTrue="1" operator="between">
      <formula>0</formula>
      <formula>0.7499</formula>
    </cfRule>
  </conditionalFormatting>
  <printOptions horizontalCentered="1"/>
  <pageMargins left="0.5" right="0.5" top="0.5" bottom="0.75" header="0.5" footer="0.5"/>
  <pageSetup scale="94" orientation="portrait" r:id="rId1"/>
  <headerFooter alignWithMargins="0">
    <oddFooter xml:space="preserve">&amp;L&amp;8&amp;A&amp;C&amp;8PAGE &amp;P OF &amp;N&amp;R&amp;8Printed : &amp;D &amp;T </oddFooter>
  </headerFooter>
  <rowBreaks count="2" manualBreakCount="2">
    <brk id="62" min="1" max="55" man="1"/>
    <brk id="126" min="1" max="55"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e92b6eee-40d1-4e62-84a5-48d1e6ea08a9" ContentTypeId="0x010100F8E8D452B93F9E46A582AEF5E9D7491E02"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p:properties xmlns:p="http://schemas.microsoft.com/office/2006/metadata/properties" xmlns:xsi="http://www.w3.org/2001/XMLSchema-instance" xmlns:pc="http://schemas.microsoft.com/office/infopath/2007/PartnerControls">
  <documentManagement>
    <Lear_SortOrder xmlns="378b4e44-8e38-4392-b947-306439f1c026">10</Lear_SortOrder>
    <Region xmlns="378b4e44-8e38-4392-b947-306439f1c026">Global</Region>
    <TaxCatchAll xmlns="378b4e44-8e38-4392-b947-306439f1c026">
      <Value>5</Value>
      <Value>4</Value>
    </TaxCatchAll>
    <Attachment_x0020_No. xmlns="378b4e44-8e38-4392-b947-306439f1c026">A</Attachment_x0020_No.>
    <Procedure_x0020_Name xmlns="378b4e44-8e38-4392-b947-306439f1c026">GPM 06.03.4 Supplier Quality Systems Certification Monitoring Process</Procedure_x0020_Name>
    <Procedure_x0020_No. xmlns="378b4e44-8e38-4392-b947-306439f1c026">GPM 6.03.4</Procedure_x0020_No.>
    <Effective_x0020_Date xmlns="378b4e44-8e38-4392-b947-306439f1c026">2018-10-04T04:00:00+00:00</Effective_x0020_Date>
    <n458fba6a59b4af588266c4c96ee667a xmlns="378b4e44-8e38-4392-b947-306439f1c026">
      <Terms xmlns="http://schemas.microsoft.com/office/infopath/2007/PartnerControls">
        <TermInfo xmlns="http://schemas.microsoft.com/office/infopath/2007/PartnerControls">
          <TermName>Form</TermName>
          <TermId>fa85b013-3c27-45c4-9ad3-060500b0dde1</TermId>
        </TermInfo>
      </Terms>
    </n458fba6a59b4af588266c4c96ee667a>
    <f697350dfa9a44118aa2be603f8952d5 xmlns="378b4e44-8e38-4392-b947-306439f1c026">
      <Terms xmlns="http://schemas.microsoft.com/office/infopath/2007/PartnerControls">
        <TermInfo xmlns="http://schemas.microsoft.com/office/infopath/2007/PartnerControls">
          <TermName xmlns="http://schemas.microsoft.com/office/infopath/2007/PartnerControls">06.0) Purchasing</TermName>
          <TermId xmlns="http://schemas.microsoft.com/office/infopath/2007/PartnerControls">2ca7441f-3a33-40e4-9b2b-c311bbee3ea5</TermId>
        </TermInfo>
      </Terms>
    </f697350dfa9a44118aa2be603f8952d5>
    <Division xmlns="378b4e44-8e38-4392-b947-306439f1c026">Corporate</Division>
  </documentManagement>
</p:properties>
</file>

<file path=customXml/item5.xml><?xml version="1.0" encoding="utf-8"?>
<ct:contentTypeSchema xmlns:ct="http://schemas.microsoft.com/office/2006/metadata/contentType" xmlns:ma="http://schemas.microsoft.com/office/2006/metadata/properties/metaAttributes" ct:_="" ma:_="" ma:contentTypeName="Global Procedure" ma:contentTypeID="0x010100F8E8D452B93F9E46A582AEF5E9D7491E02009D42296E2B96A04CBAD2F63958FA8C43" ma:contentTypeVersion="30" ma:contentTypeDescription="" ma:contentTypeScope="" ma:versionID="30153482eb8c2c97b070b269c2163068">
  <xsd:schema xmlns:xsd="http://www.w3.org/2001/XMLSchema" xmlns:xs="http://www.w3.org/2001/XMLSchema" xmlns:p="http://schemas.microsoft.com/office/2006/metadata/properties" xmlns:ns2="378b4e44-8e38-4392-b947-306439f1c026" targetNamespace="http://schemas.microsoft.com/office/2006/metadata/properties" ma:root="true" ma:fieldsID="1e2441d053969a8c8f27759ad3215baf" ns2:_="">
    <xsd:import namespace="378b4e44-8e38-4392-b947-306439f1c026"/>
    <xsd:element name="properties">
      <xsd:complexType>
        <xsd:sequence>
          <xsd:element name="documentManagement">
            <xsd:complexType>
              <xsd:all>
                <xsd:element ref="ns2:Procedure_x0020_No."/>
                <xsd:element ref="ns2:Attachment_x0020_No." minOccurs="0"/>
                <xsd:element ref="ns2:Procedure_x0020_Name"/>
                <xsd:element ref="ns2:Effective_x0020_Date"/>
                <xsd:element ref="ns2:Lear_SortOrder" minOccurs="0"/>
                <xsd:element ref="ns2:n458fba6a59b4af588266c4c96ee667a" minOccurs="0"/>
                <xsd:element ref="ns2:TaxCatchAll" minOccurs="0"/>
                <xsd:element ref="ns2:f697350dfa9a44118aa2be603f8952d5" minOccurs="0"/>
                <xsd:element ref="ns2:TaxCatchAllLabel" minOccurs="0"/>
                <xsd:element ref="ns2:Region" minOccurs="0"/>
                <xsd:element ref="ns2:Divi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8b4e44-8e38-4392-b947-306439f1c026" elementFormDefault="qualified">
    <xsd:import namespace="http://schemas.microsoft.com/office/2006/documentManagement/types"/>
    <xsd:import namespace="http://schemas.microsoft.com/office/infopath/2007/PartnerControls"/>
    <xsd:element name="Procedure_x0020_No." ma:index="2" ma:displayName="Procedure No." ma:internalName="Procedure_x0020_No_x002e_" ma:readOnly="false">
      <xsd:simpleType>
        <xsd:restriction base="dms:Text">
          <xsd:maxLength value="255"/>
        </xsd:restriction>
      </xsd:simpleType>
    </xsd:element>
    <xsd:element name="Attachment_x0020_No." ma:index="3" nillable="true" ma:displayName="Attachment No." ma:internalName="Attachment_x0020_No_x002e_">
      <xsd:simpleType>
        <xsd:restriction base="dms:Text">
          <xsd:maxLength value="255"/>
        </xsd:restriction>
      </xsd:simpleType>
    </xsd:element>
    <xsd:element name="Procedure_x0020_Name" ma:index="5" ma:displayName="Procedure Name" ma:internalName="Procedure_x0020_Name" ma:readOnly="false">
      <xsd:simpleType>
        <xsd:restriction base="dms:Text">
          <xsd:maxLength value="255"/>
        </xsd:restriction>
      </xsd:simpleType>
    </xsd:element>
    <xsd:element name="Effective_x0020_Date" ma:index="8" ma:displayName="Effective Date" ma:format="DateOnly" ma:internalName="Effective_x0020_Date" ma:readOnly="false">
      <xsd:simpleType>
        <xsd:restriction base="dms:DateTime"/>
      </xsd:simpleType>
    </xsd:element>
    <xsd:element name="Lear_SortOrder" ma:index="9" nillable="true" ma:displayName="Sort Order" ma:default="10" ma:internalName="Lear_SortOrder">
      <xsd:simpleType>
        <xsd:restriction base="dms:Number"/>
      </xsd:simpleType>
    </xsd:element>
    <xsd:element name="n458fba6a59b4af588266c4c96ee667a" ma:index="10" ma:taxonomy="true" ma:internalName="n458fba6a59b4af588266c4c96ee667a" ma:taxonomyFieldName="Lear_x0020_Document_x0020_Type" ma:displayName="Document Type" ma:readOnly="false" ma:default="" ma:fieldId="{7458fba6-a59b-4af5-8826-6c4c96ee667a}" ma:sspId="e92b6eee-40d1-4e62-84a5-48d1e6ea08a9" ma:termSetId="0b2cf865-2476-4aa6-8eeb-88d0857c500e" ma:anchorId="00000000-0000-0000-0000-000000000000" ma:open="false" ma:isKeyword="false">
      <xsd:complexType>
        <xsd:sequence>
          <xsd:element ref="pc:Terms" minOccurs="0" maxOccurs="1"/>
        </xsd:sequence>
      </xsd:complexType>
    </xsd:element>
    <xsd:element name="TaxCatchAll" ma:index="13" nillable="true" ma:displayName="Taxonomy Catch All Column" ma:description="" ma:hidden="true" ma:list="{203b861b-c9fb-40d3-a875-c5e52d71c80c}" ma:internalName="TaxCatchAll" ma:showField="CatchAllData" ma:web="2c2cee6f-0877-431e-9f22-89a30bc6277c">
      <xsd:complexType>
        <xsd:complexContent>
          <xsd:extension base="dms:MultiChoiceLookup">
            <xsd:sequence>
              <xsd:element name="Value" type="dms:Lookup" maxOccurs="unbounded" minOccurs="0" nillable="true"/>
            </xsd:sequence>
          </xsd:extension>
        </xsd:complexContent>
      </xsd:complexType>
    </xsd:element>
    <xsd:element name="f697350dfa9a44118aa2be603f8952d5" ma:index="14" nillable="true" ma:taxonomy="true" ma:internalName="f697350dfa9a44118aa2be603f8952d5" ma:taxonomyFieldName="GPM_x0020_Section" ma:displayName="GPM Section" ma:default="" ma:fieldId="{f697350d-fa9a-4411-8aa2-be603f8952d5}" ma:sspId="e92b6eee-40d1-4e62-84a5-48d1e6ea08a9" ma:termSetId="7521257f-b9e7-4c9f-b85c-c6372e961775" ma:anchorId="00000000-0000-0000-0000-000000000000" ma:open="false" ma:isKeyword="false">
      <xsd:complexType>
        <xsd:sequence>
          <xsd:element ref="pc:Terms" minOccurs="0" maxOccurs="1"/>
        </xsd:sequence>
      </xsd:complexType>
    </xsd:element>
    <xsd:element name="TaxCatchAllLabel" ma:index="18" nillable="true" ma:displayName="Taxonomy Catch All Column1" ma:description="" ma:hidden="true" ma:list="{203b861b-c9fb-40d3-a875-c5e52d71c80c}" ma:internalName="TaxCatchAllLabel" ma:readOnly="true" ma:showField="CatchAllDataLabel" ma:web="2c2cee6f-0877-431e-9f22-89a30bc6277c">
      <xsd:complexType>
        <xsd:complexContent>
          <xsd:extension base="dms:MultiChoiceLookup">
            <xsd:sequence>
              <xsd:element name="Value" type="dms:Lookup" maxOccurs="unbounded" minOccurs="0" nillable="true"/>
            </xsd:sequence>
          </xsd:extension>
        </xsd:complexContent>
      </xsd:complexType>
    </xsd:element>
    <xsd:element name="Region" ma:index="20" nillable="true" ma:displayName="Region" ma:default="Global" ma:format="Dropdown" ma:internalName="Region">
      <xsd:simpleType>
        <xsd:restriction base="dms:Choice">
          <xsd:enumeration value="Global"/>
          <xsd:enumeration value="Asia"/>
          <xsd:enumeration value="Europe and Africa"/>
          <xsd:enumeration value="North America"/>
          <xsd:enumeration value="South America"/>
        </xsd:restriction>
      </xsd:simpleType>
    </xsd:element>
    <xsd:element name="Division" ma:index="21" nillable="true" ma:displayName="Division" ma:format="Dropdown" ma:internalName="Division">
      <xsd:simpleType>
        <xsd:restriction base="dms:Choice">
          <xsd:enumeration value="Corporate"/>
          <xsd:enumeration value="Electrical"/>
          <xsd:enumeration value="Seating"/>
          <xsd:enumeration value="Non-Produc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FA3685-2429-4402-9976-9263F2836E5A}">
  <ds:schemaRefs>
    <ds:schemaRef ds:uri="Microsoft.SharePoint.Taxonomy.ContentTypeSync"/>
  </ds:schemaRefs>
</ds:datastoreItem>
</file>

<file path=customXml/itemProps2.xml><?xml version="1.0" encoding="utf-8"?>
<ds:datastoreItem xmlns:ds="http://schemas.openxmlformats.org/officeDocument/2006/customXml" ds:itemID="{5B82132D-25E2-4682-831A-54516272EC4A}">
  <ds:schemaRefs>
    <ds:schemaRef ds:uri="http://schemas.microsoft.com/sharepoint/v3/contenttype/forms"/>
  </ds:schemaRefs>
</ds:datastoreItem>
</file>

<file path=customXml/itemProps3.xml><?xml version="1.0" encoding="utf-8"?>
<ds:datastoreItem xmlns:ds="http://schemas.openxmlformats.org/officeDocument/2006/customXml" ds:itemID="{FC176DD1-4C7A-4FD5-AE0A-E7D7783C3C1E}">
  <ds:schemaRefs>
    <ds:schemaRef ds:uri="http://schemas.microsoft.com/office/2006/metadata/customXsn"/>
  </ds:schemaRefs>
</ds:datastoreItem>
</file>

<file path=customXml/itemProps4.xml><?xml version="1.0" encoding="utf-8"?>
<ds:datastoreItem xmlns:ds="http://schemas.openxmlformats.org/officeDocument/2006/customXml" ds:itemID="{5DD75EC5-F0A2-4A69-A25C-712F2ABCF09E}">
  <ds:schemaRefs>
    <ds:schemaRef ds:uri="http://schemas.openxmlformats.org/package/2006/metadata/core-properties"/>
    <ds:schemaRef ds:uri="http://purl.org/dc/terms/"/>
    <ds:schemaRef ds:uri="http://purl.org/dc/dcmitype/"/>
    <ds:schemaRef ds:uri="http://www.w3.org/XML/1998/namespace"/>
    <ds:schemaRef ds:uri="http://purl.org/dc/elements/1.1/"/>
    <ds:schemaRef ds:uri="http://schemas.microsoft.com/office/2006/metadata/properties"/>
    <ds:schemaRef ds:uri="http://schemas.microsoft.com/office/2006/documentManagement/types"/>
    <ds:schemaRef ds:uri="378b4e44-8e38-4392-b947-306439f1c026"/>
    <ds:schemaRef ds:uri="http://schemas.microsoft.com/office/infopath/2007/PartnerControls"/>
  </ds:schemaRefs>
</ds:datastoreItem>
</file>

<file path=customXml/itemProps5.xml><?xml version="1.0" encoding="utf-8"?>
<ds:datastoreItem xmlns:ds="http://schemas.openxmlformats.org/officeDocument/2006/customXml" ds:itemID="{80C02742-3C22-427F-9413-7342C7F34C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24</vt:i4>
      </vt:variant>
    </vt:vector>
  </HeadingPairs>
  <TitlesOfParts>
    <vt:vector size="38" baseType="lpstr">
      <vt:lpstr>Introduction</vt:lpstr>
      <vt:lpstr>Cover Page</vt:lpstr>
      <vt:lpstr>Q&amp;A</vt:lpstr>
      <vt:lpstr>1. Management</vt:lpstr>
      <vt:lpstr>2. Quality</vt:lpstr>
      <vt:lpstr>3. Production</vt:lpstr>
      <vt:lpstr>4. Materials</vt:lpstr>
      <vt:lpstr>5. Engineering</vt:lpstr>
      <vt:lpstr>6. Supplier Management</vt:lpstr>
      <vt:lpstr>7. Sub-Tier Focus</vt:lpstr>
      <vt:lpstr>Auditor Notes</vt:lpstr>
      <vt:lpstr>Corrective Actions</vt:lpstr>
      <vt:lpstr>IATF Worksheet</vt:lpstr>
      <vt:lpstr>IATF Document Review</vt:lpstr>
      <vt:lpstr>'1. Management'!Área_de_impresión</vt:lpstr>
      <vt:lpstr>'2. Quality'!Área_de_impresión</vt:lpstr>
      <vt:lpstr>'3. Production'!Área_de_impresión</vt:lpstr>
      <vt:lpstr>'4. Materials'!Área_de_impresión</vt:lpstr>
      <vt:lpstr>'5. Engineering'!Área_de_impresión</vt:lpstr>
      <vt:lpstr>'6. Supplier Management'!Área_de_impresión</vt:lpstr>
      <vt:lpstr>'7. Sub-Tier Focus'!Área_de_impresión</vt:lpstr>
      <vt:lpstr>'Auditor Notes'!Área_de_impresión</vt:lpstr>
      <vt:lpstr>'Corrective Actions'!Área_de_impresión</vt:lpstr>
      <vt:lpstr>'Cover Page'!Área_de_impresión</vt:lpstr>
      <vt:lpstr>'IATF Worksheet'!Área_de_impresión</vt:lpstr>
      <vt:lpstr>Introduction!Área_de_impresión</vt:lpstr>
      <vt:lpstr>'Q&amp;A'!Área_de_impresión</vt:lpstr>
      <vt:lpstr>auditDate</vt:lpstr>
      <vt:lpstr>'1. Management'!Títulos_a_imprimir</vt:lpstr>
      <vt:lpstr>'2. Quality'!Títulos_a_imprimir</vt:lpstr>
      <vt:lpstr>'3. Production'!Títulos_a_imprimir</vt:lpstr>
      <vt:lpstr>'4. Materials'!Títulos_a_imprimir</vt:lpstr>
      <vt:lpstr>'5. Engineering'!Títulos_a_imprimir</vt:lpstr>
      <vt:lpstr>'6. Supplier Management'!Títulos_a_imprimir</vt:lpstr>
      <vt:lpstr>'7. Sub-Tier Focus'!Títulos_a_imprimir</vt:lpstr>
      <vt:lpstr>'Auditor Notes'!Títulos_a_imprimir</vt:lpstr>
      <vt:lpstr>'Corrective Actions'!Títulos_a_imprimir</vt:lpstr>
      <vt:lpstr>'Q&amp;A'!Títulos_a_imprimir</vt:lpstr>
    </vt:vector>
  </TitlesOfParts>
  <Manager>Vickie Piner</Manager>
  <Company>Lear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Supplier Audit Form</dc:title>
  <dc:subject>An audit that reviews manufacturing operating systems.</dc:subject>
  <dc:creator>Edward Momper III</dc:creator>
  <cp:lastModifiedBy>Calvente, Angel</cp:lastModifiedBy>
  <cp:lastPrinted>2018-06-15T11:50:38Z</cp:lastPrinted>
  <dcterms:created xsi:type="dcterms:W3CDTF">2001-12-10T21:13:30Z</dcterms:created>
  <dcterms:modified xsi:type="dcterms:W3CDTF">2018-06-15T12:35:48Z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0x010100F8E8D452B93F9E46A582AEF5E9D7491E02009D42296E2B96A04CBAD2F63958FA8C43</vt:lpwstr>
  </property>
  <property fmtid="{D5CDD505-2E9C-101B-9397-08002B2CF9AE}" pid="3" name="Lear_x0020_Document_x0020_Type">
    <vt:lpwstr>4;#Form|fa85b013-3c27-45c4-9ad3-060500b0dde1</vt:lpwstr>
  </property>
  <property fmtid="{D5CDD505-2E9C-101B-9397-08002B2CF9AE}" pid="4" name="GPM_x0020_Section">
    <vt:lpwstr>5;#06.0) Purchasing|2ca7441f-3a33-40e4-9b2b-c311bbee3ea5</vt:lpwstr>
  </property>
  <property fmtid="{D5CDD505-2E9C-101B-9397-08002B2CF9AE}" pid="5" name="Lear Document Type">
    <vt:lpwstr>4;#Form|fa85b013-3c27-45c4-9ad3-060500b0dde1</vt:lpwstr>
  </property>
  <property fmtid="{D5CDD505-2E9C-101B-9397-08002B2CF9AE}" pid="6" name="GPM Section">
    <vt:lpwstr>5;#06.0) Purchasing|2ca7441f-3a33-40e4-9b2b-c311bbee3ea5</vt:lpwstr>
  </property>
  <property fmtid="{D5CDD505-2E9C-101B-9397-08002B2CF9AE}" pid="7" name="Order">
    <vt:r8>27900</vt:r8>
  </property>
</Properties>
</file>