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Oct2021\"/>
    </mc:Choice>
  </mc:AlternateContent>
  <xr:revisionPtr revIDLastSave="0" documentId="8_{01F4ADDE-096F-45AF-AFEE-1C4544F194BF}" xr6:coauthVersionLast="47" xr6:coauthVersionMax="47" xr10:uidLastSave="{00000000-0000-0000-0000-000000000000}"/>
  <bookViews>
    <workbookView xWindow="732" yWindow="732" windowWidth="18648" windowHeight="10098" xr2:uid="{00000000-000D-0000-FFFF-FFFF00000000}"/>
  </bookViews>
  <sheets>
    <sheet name="I12 Calculator" sheetId="1" r:id="rId1"/>
  </sheets>
  <definedNames>
    <definedName name="_xlnm.Print_Area" localSheetId="0">'I12 Calculator'!$A$1:$G$34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I11" i="1"/>
  <c r="I8" i="1"/>
  <c r="I10" i="1"/>
  <c r="I9" i="1"/>
  <c r="F17" i="1"/>
  <c r="F18" i="1"/>
  <c r="F19" i="1"/>
  <c r="F20" i="1"/>
  <c r="F21" i="1"/>
  <c r="F22" i="1"/>
  <c r="F23" i="1"/>
  <c r="F16" i="1"/>
  <c r="C10" i="1" l="1"/>
  <c r="I28" i="1"/>
  <c r="I27" i="1"/>
  <c r="I30" i="1" l="1"/>
  <c r="B37" i="1" s="1"/>
  <c r="C34" i="1" l="1"/>
  <c r="C25" i="1" l="1"/>
  <c r="C27" i="1" s="1"/>
  <c r="I7" i="1"/>
  <c r="I5" i="1"/>
  <c r="I6" i="1"/>
  <c r="F32" i="1" l="1"/>
  <c r="F31" i="1" l="1"/>
  <c r="F34" i="1" s="1"/>
</calcChain>
</file>

<file path=xl/sharedStrings.xml><?xml version="1.0" encoding="utf-8"?>
<sst xmlns="http://schemas.openxmlformats.org/spreadsheetml/2006/main" count="70" uniqueCount="52">
  <si>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</si>
  <si>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</si>
  <si>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</si>
  <si>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</si>
  <si>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</si>
  <si>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</si>
  <si>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</si>
  <si>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</si>
  <si>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</si>
  <si>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</si>
  <si>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</si>
  <si>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</si>
  <si>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</si>
  <si>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</si>
  <si>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</si>
  <si>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</si>
  <si>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</si>
  <si>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>Property Value</t>
  </si>
  <si>
    <t xml:space="preserve">     Common Charges</t>
  </si>
  <si>
    <t xml:space="preserve">     Ground Rents</t>
  </si>
  <si>
    <t>5/1 ARM</t>
  </si>
  <si>
    <t xml:space="preserve">7/1 ARM </t>
  </si>
  <si>
    <t>Total Rent</t>
  </si>
  <si>
    <t>Unit Schedule</t>
  </si>
  <si>
    <t>Market Rent</t>
  </si>
  <si>
    <t>Adjusted Rental Income</t>
  </si>
  <si>
    <t>Yes</t>
  </si>
  <si>
    <t>No</t>
  </si>
  <si>
    <t>N/A</t>
  </si>
  <si>
    <t>Lease Amount</t>
  </si>
  <si>
    <t>Vacant Yes/No</t>
  </si>
  <si>
    <t>Unit #1 - Commercial</t>
  </si>
  <si>
    <t>Unit #1 - Residential</t>
  </si>
  <si>
    <t>Unit #2 - Residential</t>
  </si>
  <si>
    <t>Unit #3 - Residential</t>
  </si>
  <si>
    <t>Unit #4 - Residential</t>
  </si>
  <si>
    <t>Unit #5 - Residential</t>
  </si>
  <si>
    <t>Unit #6 - Residential</t>
  </si>
  <si>
    <t>Unit #7 - Residential</t>
  </si>
  <si>
    <t>Unit #8 - Residential</t>
  </si>
  <si>
    <t>Date of Completion:</t>
  </si>
  <si>
    <t>Vacant = Yes Count</t>
  </si>
  <si>
    <t>Vacancy %</t>
  </si>
  <si>
    <t>Unit #1 &lt;select Residential or Commercial&gt;</t>
  </si>
  <si>
    <t>Unit #2 &lt;select Residential or Commercial&gt;</t>
  </si>
  <si>
    <t>Vacant = No count</t>
  </si>
  <si>
    <t>Is this a refinance?</t>
  </si>
  <si>
    <t>5/1 ARM 10 Yr IO</t>
  </si>
  <si>
    <t>7/1 ARM 10 Yr IO</t>
  </si>
  <si>
    <t>15 Yr Fixed</t>
  </si>
  <si>
    <t>30 Yr Fixed</t>
  </si>
  <si>
    <t>40 Yr Fixed 10 YR 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</si>
</sst>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?_);_(@_)"/>
    <numFmt numFmtId="166" formatCode="&quot;$&quot;#,##0.00"/>
    <numFmt numFmtId="167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0" fillId="0" borderId="0" xfId="0" applyBorder="1" applyProtection="1">
      <protection hidden="1"/>
    </xf>
    <xf numFmtId="0" fontId="2" fillId="3" borderId="0" xfId="0" applyFont="1" applyFill="1" applyProtection="1">
      <protection hidden="1"/>
    </xf>
    <xf numFmtId="44" fontId="6" fillId="3" borderId="0" xfId="0" applyNumberFormat="1" applyFont="1" applyFill="1" applyProtection="1">
      <protection hidden="1"/>
    </xf>
    <xf numFmtId="4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10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44" fontId="4" fillId="0" borderId="3" xfId="0" applyNumberFormat="1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44" fontId="4" fillId="3" borderId="3" xfId="0" applyNumberFormat="1" applyFont="1" applyFill="1" applyBorder="1" applyProtection="1">
      <protection locked="0"/>
    </xf>
    <xf numFmtId="44" fontId="4" fillId="3" borderId="3" xfId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3" xfId="0" applyFill="1" applyBorder="1" applyProtection="1"/>
    <xf numFmtId="0" fontId="0" fillId="3" borderId="3" xfId="0" applyFill="1" applyBorder="1" applyProtection="1"/>
    <xf numFmtId="44" fontId="7" fillId="0" borderId="3" xfId="0" applyNumberFormat="1" applyFont="1" applyFill="1" applyBorder="1" applyProtection="1"/>
    <xf numFmtId="44" fontId="7" fillId="3" borderId="3" xfId="0" applyNumberFormat="1" applyFont="1" applyFill="1" applyBorder="1" applyProtection="1"/>
    <xf numFmtId="44" fontId="0" fillId="0" borderId="0" xfId="0" applyNumberFormat="1" applyProtection="1"/>
    <xf numFmtId="44" fontId="2" fillId="3" borderId="0" xfId="0" applyNumberFormat="1" applyFont="1" applyFill="1" applyProtection="1"/>
    <xf numFmtId="44" fontId="6" fillId="0" borderId="0" xfId="1" applyFont="1" applyFill="1" applyProtection="1"/>
    <xf numFmtId="0" fontId="0" fillId="0" borderId="0" xfId="0" applyProtection="1"/>
    <xf numFmtId="164" fontId="2" fillId="0" borderId="0" xfId="2" applyNumberFormat="1" applyFont="1" applyProtection="1"/>
    <xf numFmtId="0" fontId="11" fillId="0" borderId="0" xfId="0" applyFont="1" applyProtection="1">
      <protection hidden="1"/>
    </xf>
    <xf numFmtId="9" fontId="0" fillId="0" borderId="0" xfId="2" applyFont="1" applyProtection="1">
      <protection hidden="1"/>
    </xf>
    <xf numFmtId="44" fontId="12" fillId="0" borderId="0" xfId="1" applyFont="1" applyFill="1" applyBorder="1" applyProtection="1">
      <protection locked="0"/>
    </xf>
    <xf numFmtId="164" fontId="12" fillId="3" borderId="0" xfId="2" applyNumberFormat="1" applyFont="1" applyFill="1" applyProtection="1">
      <protection locked="0"/>
    </xf>
    <xf numFmtId="166" fontId="12" fillId="0" borderId="0" xfId="1" applyNumberFormat="1" applyFont="1" applyProtection="1">
      <protection locked="0"/>
    </xf>
    <xf numFmtId="166" fontId="12" fillId="3" borderId="0" xfId="1" applyNumberFormat="1" applyFont="1" applyFill="1" applyProtection="1">
      <protection locked="0"/>
    </xf>
    <xf numFmtId="164" fontId="6" fillId="0" borderId="0" xfId="2" applyNumberFormat="1" applyFont="1" applyFill="1" applyProtection="1"/>
    <xf numFmtId="44" fontId="2" fillId="0" borderId="0" xfId="0" applyNumberFormat="1" applyFont="1" applyProtection="1"/>
    <xf numFmtId="44" fontId="6" fillId="3" borderId="0" xfId="1" applyFont="1" applyFill="1" applyProtection="1"/>
    <xf numFmtId="166" fontId="12" fillId="3" borderId="0" xfId="0" applyNumberFormat="1" applyFont="1" applyFill="1" applyProtection="1">
      <protection locked="0"/>
    </xf>
    <xf numFmtId="166" fontId="12" fillId="0" borderId="0" xfId="0" applyNumberFormat="1" applyFont="1" applyFill="1" applyProtection="1">
      <protection locked="0"/>
    </xf>
    <xf numFmtId="0" fontId="0" fillId="3" borderId="0" xfId="0" applyFill="1" applyBorder="1" applyProtection="1">
      <protection hidden="1"/>
    </xf>
    <xf numFmtId="44" fontId="12" fillId="3" borderId="0" xfId="1" applyFont="1" applyFill="1" applyBorder="1" applyProtection="1">
      <protection locked="0"/>
    </xf>
    <xf numFmtId="0" fontId="0" fillId="0" borderId="0" xfId="0" applyFill="1" applyAlignment="1" applyProtection="1">
      <alignment horizontal="left"/>
    </xf>
    <xf numFmtId="167" fontId="12" fillId="3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</xf>
    <xf numFmtId="49" fontId="12" fillId="3" borderId="2" xfId="1" applyNumberFormat="1" applyFont="1" applyFill="1" applyBorder="1" applyAlignment="1" applyProtection="1">
      <alignment horizontal="left"/>
      <protection locked="0"/>
    </xf>
    <xf numFmtId="1" fontId="12" fillId="3" borderId="2" xfId="1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4C34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selection activeCell="D5" sqref="D5:F5"/>
    </sheetView>
  </sheetViews>
  <sheetFormatPr defaultColWidth="18.89453125" defaultRowHeight="14.4" x14ac:dyDescent="0.55000000000000004"/>
  <cols>
    <col min="1" max="1" width="19.1015625" style="2" customWidth="1"/>
    <col min="2" max="2" width="39.68359375" style="2" customWidth="1"/>
    <col min="3" max="3" width="24.89453125" style="2" customWidth="1"/>
    <col min="4" max="4" width="16.1015625" style="2" customWidth="1"/>
    <col min="5" max="5" width="24" style="2" customWidth="1"/>
    <col min="6" max="6" width="22.5234375" style="2" bestFit="1" customWidth="1"/>
    <col min="7" max="7" width="43.41796875" style="2" customWidth="1"/>
    <col min="8" max="8" width="18.7890625" style="2" hidden="1" customWidth="1"/>
    <col min="9" max="9" width="66" style="2" hidden="1" customWidth="1"/>
    <col min="10" max="10" width="35.89453125" style="2" customWidth="1"/>
    <col min="11" max="11" width="18.89453125" style="2" customWidth="1"/>
    <col min="12" max="16384" width="18.89453125" style="2"/>
  </cols>
  <sheetData>
    <row r="1" spans="1:10" s="4" customFormat="1" ht="15" customHeight="1" x14ac:dyDescent="0.85">
      <c r="A1" s="3"/>
      <c r="B1" s="3"/>
      <c r="C1" s="3"/>
      <c r="D1" s="3"/>
      <c r="E1" s="3"/>
    </row>
    <row r="2" spans="1:10" x14ac:dyDescent="0.55000000000000004">
      <c r="B2" s="47" t="s">
        <v>6</v>
      </c>
      <c r="C2" s="47"/>
      <c r="D2" s="50"/>
      <c r="E2" s="50"/>
      <c r="F2" s="50"/>
    </row>
    <row r="3" spans="1:10" x14ac:dyDescent="0.55000000000000004">
      <c r="B3" s="49" t="s">
        <v>7</v>
      </c>
      <c r="C3" s="49"/>
      <c r="D3" s="51"/>
      <c r="E3" s="51"/>
      <c r="F3" s="51"/>
    </row>
    <row r="4" spans="1:10" x14ac:dyDescent="0.55000000000000004">
      <c r="B4" s="47" t="s">
        <v>40</v>
      </c>
      <c r="C4" s="47"/>
      <c r="D4" s="48"/>
      <c r="E4" s="48"/>
      <c r="F4" s="48"/>
    </row>
    <row r="5" spans="1:10" x14ac:dyDescent="0.55000000000000004">
      <c r="B5" s="49" t="s">
        <v>0</v>
      </c>
      <c r="C5" s="49"/>
      <c r="D5" s="50"/>
      <c r="E5" s="50"/>
      <c r="F5" s="50"/>
      <c r="H5" s="2" t="s">
        <v>20</v>
      </c>
      <c r="I5" s="5">
        <f>PMT($C$11/12,360,-$C$9,0)</f>
        <v>0</v>
      </c>
      <c r="J5" s="6"/>
    </row>
    <row r="6" spans="1:10" x14ac:dyDescent="0.55000000000000004">
      <c r="H6" s="2" t="s">
        <v>47</v>
      </c>
      <c r="I6" s="7">
        <f>$C$11/12*$C$9</f>
        <v>0</v>
      </c>
      <c r="J6" s="6"/>
    </row>
    <row r="7" spans="1:10" ht="15.6" x14ac:dyDescent="0.6">
      <c r="B7" s="8" t="s">
        <v>16</v>
      </c>
      <c r="H7" s="2" t="s">
        <v>21</v>
      </c>
      <c r="I7" s="5">
        <f>PMT($C$11/12,360,-$C$9,0)</f>
        <v>0</v>
      </c>
      <c r="J7" s="6"/>
    </row>
    <row r="8" spans="1:10" ht="15.6" x14ac:dyDescent="0.6">
      <c r="B8" s="2" t="s">
        <v>17</v>
      </c>
      <c r="C8" s="38"/>
      <c r="D8" s="8" t="s">
        <v>15</v>
      </c>
      <c r="H8" s="2" t="s">
        <v>48</v>
      </c>
      <c r="I8" s="7">
        <f>$C$11/12*$C$9</f>
        <v>0</v>
      </c>
    </row>
    <row r="9" spans="1:10" ht="15.6" x14ac:dyDescent="0.6">
      <c r="B9" s="9" t="s">
        <v>8</v>
      </c>
      <c r="C9" s="39"/>
      <c r="D9" s="8" t="s">
        <v>15</v>
      </c>
      <c r="H9" s="2" t="s">
        <v>49</v>
      </c>
      <c r="I9" s="5">
        <f>PMT(C11/12,180,-C9,0)</f>
        <v>0</v>
      </c>
    </row>
    <row r="10" spans="1:10" ht="15.6" x14ac:dyDescent="0.6">
      <c r="B10" s="2" t="s">
        <v>14</v>
      </c>
      <c r="C10" s="40">
        <f>IFERROR(C9/C8,0)</f>
        <v>0</v>
      </c>
      <c r="D10" s="8"/>
      <c r="H10" s="2" t="s">
        <v>50</v>
      </c>
      <c r="I10" s="5">
        <f>PMT($C$11/12,360,-$C$9,0)</f>
        <v>0</v>
      </c>
    </row>
    <row r="11" spans="1:10" ht="15.6" x14ac:dyDescent="0.6">
      <c r="B11" s="9" t="s">
        <v>9</v>
      </c>
      <c r="C11" s="37"/>
      <c r="D11" s="8" t="s">
        <v>15</v>
      </c>
      <c r="H11" s="2" t="s">
        <v>51</v>
      </c>
      <c r="I11" s="7">
        <f>$C$11/12*$C$9</f>
        <v>0</v>
      </c>
    </row>
    <row r="12" spans="1:10" ht="15.6" x14ac:dyDescent="0.6">
      <c r="B12" s="10" t="s">
        <v>10</v>
      </c>
      <c r="C12" s="36" t="s">
        <v>20</v>
      </c>
      <c r="D12" s="8" t="s">
        <v>15</v>
      </c>
      <c r="I12" s="7"/>
    </row>
    <row r="13" spans="1:10" ht="15.6" x14ac:dyDescent="0.6">
      <c r="B13" s="45" t="s">
        <v>46</v>
      </c>
      <c r="C13" s="46" t="s">
        <v>27</v>
      </c>
      <c r="D13" s="8" t="s">
        <v>15</v>
      </c>
      <c r="I13" s="7"/>
    </row>
    <row r="14" spans="1:10" x14ac:dyDescent="0.55000000000000004">
      <c r="I14" s="7"/>
    </row>
    <row r="15" spans="1:10" x14ac:dyDescent="0.55000000000000004">
      <c r="B15" s="11" t="s">
        <v>23</v>
      </c>
      <c r="C15" s="12" t="s">
        <v>30</v>
      </c>
      <c r="D15" s="11" t="s">
        <v>24</v>
      </c>
      <c r="E15" s="12" t="s">
        <v>29</v>
      </c>
      <c r="F15" s="11" t="s">
        <v>25</v>
      </c>
    </row>
    <row r="16" spans="1:10" x14ac:dyDescent="0.55000000000000004">
      <c r="B16" s="23" t="s">
        <v>43</v>
      </c>
      <c r="C16" s="19" t="s">
        <v>28</v>
      </c>
      <c r="D16" s="20"/>
      <c r="E16" s="20"/>
      <c r="F16" s="27">
        <f>IF(C16="N/A",0,IF(C16="Yes",D16*90%,MIN(D16,E16)))</f>
        <v>0</v>
      </c>
    </row>
    <row r="17" spans="2:9" x14ac:dyDescent="0.55000000000000004">
      <c r="B17" s="24" t="s">
        <v>44</v>
      </c>
      <c r="C17" s="21" t="s">
        <v>28</v>
      </c>
      <c r="D17" s="22"/>
      <c r="E17" s="22"/>
      <c r="F17" s="28">
        <f t="shared" ref="F17:F23" si="0">IF(C17="N/A",0,IF(C17="Yes",D17*90%,MIN(D17,E17)))</f>
        <v>0</v>
      </c>
      <c r="H17" s="2" t="s">
        <v>26</v>
      </c>
    </row>
    <row r="18" spans="2:9" x14ac:dyDescent="0.55000000000000004">
      <c r="B18" s="25" t="s">
        <v>34</v>
      </c>
      <c r="C18" s="19" t="s">
        <v>28</v>
      </c>
      <c r="D18" s="20"/>
      <c r="E18" s="20"/>
      <c r="F18" s="27">
        <f t="shared" si="0"/>
        <v>0</v>
      </c>
      <c r="H18" s="2" t="s">
        <v>27</v>
      </c>
    </row>
    <row r="19" spans="2:9" x14ac:dyDescent="0.55000000000000004">
      <c r="B19" s="26" t="s">
        <v>35</v>
      </c>
      <c r="C19" s="22" t="s">
        <v>28</v>
      </c>
      <c r="D19" s="22"/>
      <c r="E19" s="22"/>
      <c r="F19" s="28">
        <f t="shared" si="0"/>
        <v>0</v>
      </c>
      <c r="H19" s="2" t="s">
        <v>28</v>
      </c>
    </row>
    <row r="20" spans="2:9" x14ac:dyDescent="0.55000000000000004">
      <c r="B20" s="25" t="s">
        <v>36</v>
      </c>
      <c r="C20" s="19" t="s">
        <v>28</v>
      </c>
      <c r="D20" s="20"/>
      <c r="E20" s="20"/>
      <c r="F20" s="27">
        <f t="shared" si="0"/>
        <v>0</v>
      </c>
    </row>
    <row r="21" spans="2:9" x14ac:dyDescent="0.55000000000000004">
      <c r="B21" s="26" t="s">
        <v>37</v>
      </c>
      <c r="C21" s="22" t="s">
        <v>28</v>
      </c>
      <c r="D21" s="22"/>
      <c r="E21" s="22"/>
      <c r="F21" s="28">
        <f t="shared" si="0"/>
        <v>0</v>
      </c>
    </row>
    <row r="22" spans="2:9" x14ac:dyDescent="0.55000000000000004">
      <c r="B22" s="25" t="s">
        <v>38</v>
      </c>
      <c r="C22" s="19" t="s">
        <v>28</v>
      </c>
      <c r="D22" s="20"/>
      <c r="E22" s="20"/>
      <c r="F22" s="27">
        <f t="shared" si="0"/>
        <v>0</v>
      </c>
      <c r="H22" s="2" t="s">
        <v>31</v>
      </c>
    </row>
    <row r="23" spans="2:9" x14ac:dyDescent="0.55000000000000004">
      <c r="B23" s="26" t="s">
        <v>39</v>
      </c>
      <c r="C23" s="21" t="s">
        <v>28</v>
      </c>
      <c r="D23" s="22"/>
      <c r="E23" s="22"/>
      <c r="F23" s="28">
        <f t="shared" si="0"/>
        <v>0</v>
      </c>
      <c r="H23" s="2" t="s">
        <v>32</v>
      </c>
    </row>
    <row r="24" spans="2:9" x14ac:dyDescent="0.55000000000000004">
      <c r="E24" s="13"/>
    </row>
    <row r="25" spans="2:9" x14ac:dyDescent="0.55000000000000004">
      <c r="B25" s="2" t="s">
        <v>22</v>
      </c>
      <c r="C25" s="41">
        <f>SUM(F16:F23)</f>
        <v>0</v>
      </c>
      <c r="H25" s="2" t="s">
        <v>33</v>
      </c>
    </row>
    <row r="26" spans="2:9" x14ac:dyDescent="0.55000000000000004">
      <c r="D26" s="13"/>
    </row>
    <row r="27" spans="2:9" x14ac:dyDescent="0.55000000000000004">
      <c r="B27" s="11" t="s">
        <v>2</v>
      </c>
      <c r="C27" s="42">
        <f>C25</f>
        <v>0</v>
      </c>
      <c r="D27" s="13"/>
      <c r="H27" s="2" t="s">
        <v>41</v>
      </c>
      <c r="I27" s="2">
        <f>COUNTIF(C16:C23, "Yes")</f>
        <v>0</v>
      </c>
    </row>
    <row r="28" spans="2:9" x14ac:dyDescent="0.55000000000000004">
      <c r="H28" s="2" t="s">
        <v>45</v>
      </c>
      <c r="I28" s="2">
        <f>COUNTIF(C16:C24, "No")</f>
        <v>0</v>
      </c>
    </row>
    <row r="29" spans="2:9" x14ac:dyDescent="0.55000000000000004">
      <c r="B29" s="1" t="s">
        <v>12</v>
      </c>
    </row>
    <row r="30" spans="2:9" ht="15.6" x14ac:dyDescent="0.6">
      <c r="B30" s="9" t="s">
        <v>3</v>
      </c>
      <c r="C30" s="43"/>
      <c r="D30" s="8" t="s">
        <v>15</v>
      </c>
      <c r="H30" s="2" t="s">
        <v>42</v>
      </c>
      <c r="I30" s="35" t="b">
        <f>IF(I27&gt;=1, I27/(I27+I28))</f>
        <v>0</v>
      </c>
    </row>
    <row r="31" spans="2:9" ht="15.6" x14ac:dyDescent="0.6">
      <c r="B31" s="14" t="s">
        <v>4</v>
      </c>
      <c r="C31" s="44"/>
      <c r="D31" s="8" t="s">
        <v>15</v>
      </c>
      <c r="E31" s="11" t="s">
        <v>11</v>
      </c>
      <c r="F31" s="30">
        <f>C27-C34</f>
        <v>0</v>
      </c>
    </row>
    <row r="32" spans="2:9" ht="15.6" x14ac:dyDescent="0.6">
      <c r="B32" s="9" t="s">
        <v>18</v>
      </c>
      <c r="C32" s="43"/>
      <c r="D32" s="8" t="s">
        <v>15</v>
      </c>
      <c r="E32" s="16" t="s">
        <v>1</v>
      </c>
      <c r="F32" s="31">
        <f>VLOOKUP(C12,H5:I12,2,FALSE)</f>
        <v>0</v>
      </c>
    </row>
    <row r="33" spans="2:6" ht="15.6" x14ac:dyDescent="0.6">
      <c r="B33" s="14" t="s">
        <v>19</v>
      </c>
      <c r="C33" s="44"/>
      <c r="D33" s="8" t="s">
        <v>15</v>
      </c>
      <c r="F33" s="32"/>
    </row>
    <row r="34" spans="2:6" x14ac:dyDescent="0.55000000000000004">
      <c r="B34" s="11" t="s">
        <v>13</v>
      </c>
      <c r="C34" s="42">
        <f>SUM(C30:C33)</f>
        <v>0</v>
      </c>
      <c r="E34" s="17" t="s">
        <v>5</v>
      </c>
      <c r="F34" s="33">
        <f>IFERROR(F31/F32,0)</f>
        <v>0</v>
      </c>
    </row>
    <row r="35" spans="2:6" x14ac:dyDescent="0.55000000000000004">
      <c r="C35" s="29"/>
    </row>
    <row r="36" spans="2:6" x14ac:dyDescent="0.55000000000000004">
      <c r="B36" s="34" t="str">
        <f>IF(AND(C9&lt;200000,C9&gt;0),"MINIMUM LOAN AMOUNT NOT MET"," ")</f>
        <v xml:space="preserve"> </v>
      </c>
    </row>
    <row r="37" spans="2:6" x14ac:dyDescent="0.55000000000000004">
      <c r="B37" s="34" t="str">
        <f>IF(AND(I30&gt;0.35,C13="Yes"),"There are too many vacancies for a refinance, proof of additional units being rented or an approved exception is required."," ")</f>
        <v xml:space="preserve"> </v>
      </c>
    </row>
    <row r="39" spans="2:6" x14ac:dyDescent="0.55000000000000004">
      <c r="B39" s="18"/>
    </row>
    <row r="40" spans="2:6" x14ac:dyDescent="0.55000000000000004">
      <c r="B40" s="1"/>
      <c r="C40" s="32"/>
    </row>
    <row r="41" spans="2:6" x14ac:dyDescent="0.55000000000000004">
      <c r="C41" s="32"/>
      <c r="E41" s="15"/>
    </row>
  </sheetData>
  <sheetProtection algorithmName="SHA-512" hashValue="tXf6mA6FZa8KrIeAIy779Q2oEai+hDMEDuJw0gAXo4Mdf5rrQbt1V+u2do9QGmqWm2BSx+4UlM7sB0pcCEL/cQ==" saltValue="ytlCpqRnL1N9qz56PB6+MA==" spinCount="100000" sheet="1" selectLockedCells="1"/>
  <mergeCells count="8">
    <mergeCell ref="B4:C4"/>
    <mergeCell ref="D4:F4"/>
    <mergeCell ref="B5:C5"/>
    <mergeCell ref="D5:F5"/>
    <mergeCell ref="B2:C2"/>
    <mergeCell ref="D2:F2"/>
    <mergeCell ref="B3:C3"/>
    <mergeCell ref="D3:F3"/>
  </mergeCells>
  <phoneticPr fontId="10" type="noConversion"/>
  <dataValidations count="6">
    <dataValidation type="list" allowBlank="1" showInputMessage="1" showErrorMessage="1" sqref="C16:C23" xr:uid="{FAF664A2-11B4-4648-BEB1-B4AC6CC82D41}">
      <formula1>$H$17:$H$19</formula1>
    </dataValidation>
    <dataValidation type="list" allowBlank="1" showInputMessage="1" showErrorMessage="1" promptTitle="Select Amortization Type" prompt="Select Amortization Type" sqref="C12" xr:uid="{00000000-0002-0000-0000-000000000000}">
      <formula1>$H$5:$H$12</formula1>
    </dataValidation>
    <dataValidation type="list" allowBlank="1" showInputMessage="1" showErrorMessage="1" promptTitle="Please select a unit type" prompt="Residential or Commercial" sqref="B16" xr:uid="{4A610F57-252D-4514-B6B7-EC0DC3001CFC}">
      <formula1>$H$22:$H$23</formula1>
    </dataValidation>
    <dataValidation type="list" allowBlank="1" showInputMessage="1" showErrorMessage="1" promptTitle="Please select a unit type" prompt="Residential or Commercial" sqref="B17" xr:uid="{723E6AFA-8065-42DA-A0B4-BA2868CB76EF}">
      <formula1>$H$25:$H$25</formula1>
    </dataValidation>
    <dataValidation type="whole" allowBlank="1" showInputMessage="1" showErrorMessage="1" sqref="D3:F3" xr:uid="{771110F1-F39D-4473-9A97-417277AE6371}">
      <formula1>1</formula1>
      <formula2>9999999999</formula2>
    </dataValidation>
    <dataValidation type="list" showInputMessage="1" showErrorMessage="1" promptTitle="Select Yes or No" sqref="C13" xr:uid="{55BD8215-5FAA-4BB1-BECE-DB19EEF5E1B6}">
      <formula1>"Yes,No"</formula1>
    </dataValidation>
  </dataValidation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I12 Calculator</vt:lpstr>
      <vt:lpstr>'I12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Joseph Bartolotta</cp:lastModifiedBy>
  <cp:lastPrinted>2021-10-07T22:21:18Z</cp:lastPrinted>
  <dcterms:created xsi:type="dcterms:W3CDTF">2015-12-07T14:23:52Z</dcterms:created>
  <dcterms:modified xsi:type="dcterms:W3CDTF">2021-10-12T01:13:35Z</dcterms:modified>
</cp:coreProperties>
</file>